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7385C390-CF53-4577-AD55-FC1A1409D1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Kup Hrvatske 2020., službeno" sheetId="5" r:id="rId1"/>
    <sheet name="Kup Hrvatske 2020., ispravljeno" sheetId="3" r:id="rId2"/>
    <sheet name="Kup Hrvatske 2020., original" sheetId="2" r:id="rId3"/>
    <sheet name="razlike" sheetId="4" r:id="rId4"/>
  </sheets>
  <definedNames>
    <definedName name="_xlnm.Print_Area" localSheetId="1">'Kup Hrvatske 2020., ispravljeno'!$A$1:$V$423</definedName>
    <definedName name="_xlnm.Print_Area" localSheetId="2">'Kup Hrvatske 2020., original'!$A$1:$V$402</definedName>
    <definedName name="_xlnm.Print_Area" localSheetId="0">'Kup Hrvatske 2020., službeno'!$A$1:$V$423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8" i="5" l="1"/>
  <c r="BD268" i="5" s="1"/>
  <c r="G268" i="5"/>
  <c r="AF268" i="5" s="1"/>
  <c r="I267" i="5"/>
  <c r="BD267" i="5" s="1"/>
  <c r="G267" i="5"/>
  <c r="AF267" i="5" s="1"/>
  <c r="C265" i="5" a="1"/>
  <c r="C265" i="5" s="1"/>
  <c r="B265" i="5"/>
  <c r="U279" i="5"/>
  <c r="AM279" i="5" s="1"/>
  <c r="S279" i="5"/>
  <c r="BI279" i="5" s="1"/>
  <c r="Q279" i="5"/>
  <c r="AK279" i="5" s="1"/>
  <c r="M279" i="5"/>
  <c r="BF279" i="5" s="1"/>
  <c r="I279" i="5"/>
  <c r="G279" i="5"/>
  <c r="BC279" i="5" s="1"/>
  <c r="E279" i="5"/>
  <c r="BB279" i="5" s="1"/>
  <c r="U278" i="5"/>
  <c r="BJ278" i="5" s="1"/>
  <c r="S278" i="5"/>
  <c r="O278" i="5"/>
  <c r="AJ278" i="5" s="1"/>
  <c r="K278" i="5"/>
  <c r="AH278" i="5" s="1"/>
  <c r="I278" i="5"/>
  <c r="BD278" i="5" s="1"/>
  <c r="G278" i="5"/>
  <c r="BC278" i="5" s="1"/>
  <c r="S277" i="5"/>
  <c r="AL277" i="5" s="1"/>
  <c r="G277" i="5"/>
  <c r="AF277" i="5" s="1"/>
  <c r="Q276" i="5"/>
  <c r="BH276" i="5" s="1"/>
  <c r="G275" i="5"/>
  <c r="AF275" i="5" s="1"/>
  <c r="U274" i="5"/>
  <c r="BJ274" i="5" s="1"/>
  <c r="Q274" i="5"/>
  <c r="BH274" i="5" s="1"/>
  <c r="C273" i="5" a="1"/>
  <c r="C273" i="5" s="1"/>
  <c r="B273" i="5"/>
  <c r="U305" i="5"/>
  <c r="AM305" i="5" s="1"/>
  <c r="S305" i="5"/>
  <c r="BI305" i="5" s="1"/>
  <c r="O305" i="5"/>
  <c r="M305" i="5"/>
  <c r="BF305" i="5" s="1"/>
  <c r="K305" i="5"/>
  <c r="AH305" i="5" s="1"/>
  <c r="I305" i="5"/>
  <c r="BD305" i="5" s="1"/>
  <c r="G305" i="5"/>
  <c r="BC305" i="5" s="1"/>
  <c r="E305" i="5"/>
  <c r="AE305" i="5" s="1"/>
  <c r="U304" i="5"/>
  <c r="AM304" i="5" s="1"/>
  <c r="S304" i="5"/>
  <c r="BI304" i="5" s="1"/>
  <c r="Q304" i="5"/>
  <c r="AK304" i="5" s="1"/>
  <c r="O304" i="5"/>
  <c r="AJ304" i="5" s="1"/>
  <c r="K304" i="5"/>
  <c r="BE304" i="5" s="1"/>
  <c r="I304" i="5"/>
  <c r="G304" i="5"/>
  <c r="BC304" i="5" s="1"/>
  <c r="E304" i="5"/>
  <c r="BB304" i="5" s="1"/>
  <c r="U303" i="5"/>
  <c r="BJ303" i="5" s="1"/>
  <c r="S303" i="5"/>
  <c r="BI303" i="5" s="1"/>
  <c r="Q303" i="5"/>
  <c r="O303" i="5"/>
  <c r="AJ303" i="5" s="1"/>
  <c r="M303" i="5"/>
  <c r="BF303" i="5" s="1"/>
  <c r="K303" i="5"/>
  <c r="AH303" i="5" s="1"/>
  <c r="I303" i="5"/>
  <c r="AG303" i="5" s="1"/>
  <c r="Q302" i="5"/>
  <c r="AK302" i="5" s="1"/>
  <c r="K302" i="5"/>
  <c r="I302" i="5"/>
  <c r="AG302" i="5" s="1"/>
  <c r="G302" i="5"/>
  <c r="BC302" i="5" s="1"/>
  <c r="U301" i="5"/>
  <c r="S301" i="5"/>
  <c r="AL301" i="5" s="1"/>
  <c r="K301" i="5"/>
  <c r="BE301" i="5" s="1"/>
  <c r="S300" i="5"/>
  <c r="BI300" i="5" s="1"/>
  <c r="M300" i="5"/>
  <c r="AI300" i="5" s="1"/>
  <c r="G300" i="5"/>
  <c r="AF300" i="5" s="1"/>
  <c r="O299" i="5"/>
  <c r="U298" i="5"/>
  <c r="G298" i="5"/>
  <c r="BC298" i="5" s="1"/>
  <c r="E298" i="5"/>
  <c r="BB298" i="5" s="1"/>
  <c r="U297" i="5"/>
  <c r="AM297" i="5" s="1"/>
  <c r="M297" i="5"/>
  <c r="U296" i="5"/>
  <c r="AM296" i="5" s="1"/>
  <c r="S296" i="5"/>
  <c r="BI296" i="5" s="1"/>
  <c r="I296" i="5"/>
  <c r="AG296" i="5" s="1"/>
  <c r="G296" i="5"/>
  <c r="E296" i="5"/>
  <c r="AE296" i="5" s="1"/>
  <c r="O295" i="5"/>
  <c r="AJ295" i="5" s="1"/>
  <c r="M295" i="5"/>
  <c r="BF295" i="5" s="1"/>
  <c r="O294" i="5"/>
  <c r="BG294" i="5" s="1"/>
  <c r="K294" i="5"/>
  <c r="AH294" i="5" s="1"/>
  <c r="U293" i="5"/>
  <c r="BJ293" i="5" s="1"/>
  <c r="O292" i="5"/>
  <c r="BG292" i="5" s="1"/>
  <c r="U291" i="5"/>
  <c r="BJ291" i="5" s="1"/>
  <c r="M291" i="5"/>
  <c r="BF291" i="5" s="1"/>
  <c r="S289" i="5"/>
  <c r="Q289" i="5"/>
  <c r="BH289" i="5" s="1"/>
  <c r="S288" i="5"/>
  <c r="AL288" i="5" s="1"/>
  <c r="Q288" i="5"/>
  <c r="BH288" i="5" s="1"/>
  <c r="O288" i="5"/>
  <c r="BG288" i="5" s="1"/>
  <c r="S287" i="5"/>
  <c r="AL287" i="5" s="1"/>
  <c r="I287" i="5"/>
  <c r="BD287" i="5" s="1"/>
  <c r="S286" i="5"/>
  <c r="AL286" i="5" s="1"/>
  <c r="M286" i="5"/>
  <c r="AI286" i="5" s="1"/>
  <c r="Q285" i="5"/>
  <c r="BH285" i="5" s="1"/>
  <c r="E285" i="5"/>
  <c r="BB285" i="5" s="1"/>
  <c r="C284" i="5" a="1"/>
  <c r="C284" i="5" s="1"/>
  <c r="B284" i="5"/>
  <c r="U333" i="5"/>
  <c r="AM333" i="5" s="1"/>
  <c r="S333" i="5"/>
  <c r="BI333" i="5" s="1"/>
  <c r="Q333" i="5"/>
  <c r="BH333" i="5" s="1"/>
  <c r="O333" i="5"/>
  <c r="BG333" i="5" s="1"/>
  <c r="M333" i="5"/>
  <c r="BF333" i="5" s="1"/>
  <c r="K333" i="5"/>
  <c r="BE333" i="5" s="1"/>
  <c r="I333" i="5"/>
  <c r="G333" i="5"/>
  <c r="BC333" i="5" s="1"/>
  <c r="E333" i="5"/>
  <c r="BB333" i="5" s="1"/>
  <c r="U332" i="5"/>
  <c r="Q332" i="5"/>
  <c r="AK332" i="5" s="1"/>
  <c r="O332" i="5"/>
  <c r="AJ332" i="5" s="1"/>
  <c r="M332" i="5"/>
  <c r="AI332" i="5" s="1"/>
  <c r="K332" i="5"/>
  <c r="BE332" i="5" s="1"/>
  <c r="I332" i="5"/>
  <c r="BD332" i="5" s="1"/>
  <c r="G332" i="5"/>
  <c r="BC332" i="5" s="1"/>
  <c r="E332" i="5"/>
  <c r="AE332" i="5" s="1"/>
  <c r="BD331" i="5"/>
  <c r="U331" i="5"/>
  <c r="BJ331" i="5" s="1"/>
  <c r="S331" i="5"/>
  <c r="BI331" i="5" s="1"/>
  <c r="Q331" i="5"/>
  <c r="BH331" i="5" s="1"/>
  <c r="M331" i="5"/>
  <c r="BF331" i="5" s="1"/>
  <c r="K331" i="5"/>
  <c r="AH331" i="5" s="1"/>
  <c r="I331" i="5"/>
  <c r="AG331" i="5" s="1"/>
  <c r="G331" i="5"/>
  <c r="BC331" i="5" s="1"/>
  <c r="E331" i="5"/>
  <c r="U330" i="5"/>
  <c r="AM330" i="5" s="1"/>
  <c r="S330" i="5"/>
  <c r="AL330" i="5" s="1"/>
  <c r="Q330" i="5"/>
  <c r="BH330" i="5" s="1"/>
  <c r="O330" i="5"/>
  <c r="BG330" i="5" s="1"/>
  <c r="M330" i="5"/>
  <c r="BF330" i="5" s="1"/>
  <c r="K330" i="5"/>
  <c r="BE330" i="5" s="1"/>
  <c r="E330" i="5"/>
  <c r="BB330" i="5" s="1"/>
  <c r="U329" i="5"/>
  <c r="AM329" i="5" s="1"/>
  <c r="S329" i="5"/>
  <c r="AL329" i="5" s="1"/>
  <c r="Q329" i="5"/>
  <c r="AK329" i="5" s="1"/>
  <c r="O329" i="5"/>
  <c r="AJ329" i="5" s="1"/>
  <c r="M329" i="5"/>
  <c r="AI329" i="5" s="1"/>
  <c r="K329" i="5"/>
  <c r="BE329" i="5" s="1"/>
  <c r="S328" i="5"/>
  <c r="BI328" i="5" s="1"/>
  <c r="Q328" i="5"/>
  <c r="BH328" i="5" s="1"/>
  <c r="O328" i="5"/>
  <c r="AJ328" i="5" s="1"/>
  <c r="E328" i="5"/>
  <c r="BB328" i="5" s="1"/>
  <c r="S327" i="5"/>
  <c r="AL327" i="5" s="1"/>
  <c r="O327" i="5"/>
  <c r="BG327" i="5" s="1"/>
  <c r="K327" i="5"/>
  <c r="BE327" i="5" s="1"/>
  <c r="I327" i="5"/>
  <c r="AG327" i="5" s="1"/>
  <c r="U325" i="5"/>
  <c r="AM325" i="5" s="1"/>
  <c r="S325" i="5"/>
  <c r="BI325" i="5" s="1"/>
  <c r="Q325" i="5"/>
  <c r="BH325" i="5" s="1"/>
  <c r="M325" i="5"/>
  <c r="BF325" i="5" s="1"/>
  <c r="I324" i="5"/>
  <c r="BD324" i="5" s="1"/>
  <c r="G324" i="5"/>
  <c r="BC324" i="5" s="1"/>
  <c r="Q323" i="5"/>
  <c r="AK323" i="5" s="1"/>
  <c r="I323" i="5"/>
  <c r="AG323" i="5" s="1"/>
  <c r="G323" i="5"/>
  <c r="BC323" i="5" s="1"/>
  <c r="I322" i="5"/>
  <c r="BD322" i="5" s="1"/>
  <c r="G322" i="5"/>
  <c r="AF322" i="5" s="1"/>
  <c r="Q320" i="5"/>
  <c r="BH320" i="5" s="1"/>
  <c r="U319" i="5"/>
  <c r="AM319" i="5" s="1"/>
  <c r="K319" i="5"/>
  <c r="BE319" i="5" s="1"/>
  <c r="I319" i="5"/>
  <c r="AG319" i="5" s="1"/>
  <c r="G319" i="5"/>
  <c r="E319" i="5"/>
  <c r="AE319" i="5" s="1"/>
  <c r="U318" i="5"/>
  <c r="AM318" i="5" s="1"/>
  <c r="M318" i="5"/>
  <c r="BF318" i="5" s="1"/>
  <c r="M317" i="5"/>
  <c r="AI317" i="5" s="1"/>
  <c r="S316" i="5"/>
  <c r="AL316" i="5" s="1"/>
  <c r="M316" i="5"/>
  <c r="BF316" i="5" s="1"/>
  <c r="U315" i="5"/>
  <c r="AM315" i="5" s="1"/>
  <c r="U314" i="5"/>
  <c r="AM314" i="5" s="1"/>
  <c r="M314" i="5"/>
  <c r="BF314" i="5" s="1"/>
  <c r="E314" i="5"/>
  <c r="BB314" i="5" s="1"/>
  <c r="C310" i="5" a="1"/>
  <c r="C310" i="5" s="1"/>
  <c r="B310" i="5"/>
  <c r="U368" i="5"/>
  <c r="BJ368" i="5" s="1"/>
  <c r="S368" i="5"/>
  <c r="BI368" i="5" s="1"/>
  <c r="Q368" i="5"/>
  <c r="BH368" i="5" s="1"/>
  <c r="O368" i="5"/>
  <c r="BG368" i="5" s="1"/>
  <c r="M368" i="5"/>
  <c r="AI368" i="5" s="1"/>
  <c r="K368" i="5"/>
  <c r="BE368" i="5" s="1"/>
  <c r="I368" i="5"/>
  <c r="AG368" i="5" s="1"/>
  <c r="G368" i="5"/>
  <c r="BC368" i="5" s="1"/>
  <c r="E368" i="5"/>
  <c r="AE368" i="5" s="1"/>
  <c r="U367" i="5"/>
  <c r="BJ367" i="5" s="1"/>
  <c r="S367" i="5"/>
  <c r="AL367" i="5" s="1"/>
  <c r="O367" i="5"/>
  <c r="BG367" i="5" s="1"/>
  <c r="M367" i="5"/>
  <c r="BF367" i="5" s="1"/>
  <c r="K367" i="5"/>
  <c r="BE367" i="5" s="1"/>
  <c r="I367" i="5"/>
  <c r="BD367" i="5" s="1"/>
  <c r="G367" i="5"/>
  <c r="E367" i="5"/>
  <c r="BB367" i="5" s="1"/>
  <c r="U366" i="5"/>
  <c r="AM366" i="5" s="1"/>
  <c r="S366" i="5"/>
  <c r="BI366" i="5" s="1"/>
  <c r="Q366" i="5"/>
  <c r="AK366" i="5" s="1"/>
  <c r="O366" i="5"/>
  <c r="BG366" i="5" s="1"/>
  <c r="M366" i="5"/>
  <c r="AI366" i="5" s="1"/>
  <c r="K366" i="5"/>
  <c r="BE366" i="5" s="1"/>
  <c r="G366" i="5"/>
  <c r="BC366" i="5" s="1"/>
  <c r="E366" i="5"/>
  <c r="BB366" i="5" s="1"/>
  <c r="U365" i="5"/>
  <c r="AM365" i="5" s="1"/>
  <c r="S365" i="5"/>
  <c r="AL365" i="5" s="1"/>
  <c r="Q365" i="5"/>
  <c r="BH365" i="5" s="1"/>
  <c r="O365" i="5"/>
  <c r="AJ365" i="5" s="1"/>
  <c r="M365" i="5"/>
  <c r="BF365" i="5" s="1"/>
  <c r="K365" i="5"/>
  <c r="AH365" i="5" s="1"/>
  <c r="G365" i="5"/>
  <c r="AF365" i="5" s="1"/>
  <c r="E365" i="5"/>
  <c r="BB365" i="5" s="1"/>
  <c r="U364" i="5"/>
  <c r="AM364" i="5" s="1"/>
  <c r="S364" i="5"/>
  <c r="BI364" i="5" s="1"/>
  <c r="Q364" i="5"/>
  <c r="BH364" i="5" s="1"/>
  <c r="M364" i="5"/>
  <c r="AI364" i="5" s="1"/>
  <c r="I364" i="5"/>
  <c r="AG364" i="5" s="1"/>
  <c r="G364" i="5"/>
  <c r="BC364" i="5" s="1"/>
  <c r="E364" i="5"/>
  <c r="AE364" i="5" s="1"/>
  <c r="U363" i="5"/>
  <c r="BJ363" i="5" s="1"/>
  <c r="Q363" i="5"/>
  <c r="BH363" i="5" s="1"/>
  <c r="O363" i="5"/>
  <c r="AJ363" i="5" s="1"/>
  <c r="M363" i="5"/>
  <c r="BF363" i="5" s="1"/>
  <c r="K363" i="5"/>
  <c r="BE363" i="5" s="1"/>
  <c r="I363" i="5"/>
  <c r="BD363" i="5" s="1"/>
  <c r="G363" i="5"/>
  <c r="AF363" i="5" s="1"/>
  <c r="E363" i="5"/>
  <c r="BB363" i="5" s="1"/>
  <c r="U362" i="5"/>
  <c r="AM362" i="5" s="1"/>
  <c r="S362" i="5"/>
  <c r="BI362" i="5" s="1"/>
  <c r="O362" i="5"/>
  <c r="BG362" i="5" s="1"/>
  <c r="M362" i="5"/>
  <c r="BF362" i="5" s="1"/>
  <c r="K362" i="5"/>
  <c r="BE362" i="5" s="1"/>
  <c r="I362" i="5"/>
  <c r="AG362" i="5" s="1"/>
  <c r="G362" i="5"/>
  <c r="AF362" i="5" s="1"/>
  <c r="E362" i="5"/>
  <c r="U361" i="5"/>
  <c r="BJ361" i="5" s="1"/>
  <c r="S361" i="5"/>
  <c r="AL361" i="5" s="1"/>
  <c r="O361" i="5"/>
  <c r="M361" i="5"/>
  <c r="BF361" i="5" s="1"/>
  <c r="K361" i="5"/>
  <c r="BE361" i="5" s="1"/>
  <c r="I361" i="5"/>
  <c r="BD361" i="5" s="1"/>
  <c r="G361" i="5"/>
  <c r="AF361" i="5" s="1"/>
  <c r="E361" i="5"/>
  <c r="AE361" i="5" s="1"/>
  <c r="U360" i="5"/>
  <c r="S360" i="5"/>
  <c r="BI360" i="5" s="1"/>
  <c r="O360" i="5"/>
  <c r="BG360" i="5" s="1"/>
  <c r="M360" i="5"/>
  <c r="AI360" i="5" s="1"/>
  <c r="K360" i="5"/>
  <c r="BE360" i="5" s="1"/>
  <c r="G360" i="5"/>
  <c r="BC360" i="5" s="1"/>
  <c r="E360" i="5"/>
  <c r="BB360" i="5" s="1"/>
  <c r="U359" i="5"/>
  <c r="AM359" i="5" s="1"/>
  <c r="O359" i="5"/>
  <c r="AJ359" i="5" s="1"/>
  <c r="M359" i="5"/>
  <c r="BF359" i="5" s="1"/>
  <c r="I359" i="5"/>
  <c r="AG359" i="5" s="1"/>
  <c r="G359" i="5"/>
  <c r="AF359" i="5" s="1"/>
  <c r="E359" i="5"/>
  <c r="AE359" i="5" s="1"/>
  <c r="U358" i="5"/>
  <c r="S358" i="5"/>
  <c r="BI358" i="5" s="1"/>
  <c r="Q358" i="5"/>
  <c r="O358" i="5"/>
  <c r="AJ358" i="5" s="1"/>
  <c r="M358" i="5"/>
  <c r="AI358" i="5" s="1"/>
  <c r="G358" i="5"/>
  <c r="BC358" i="5" s="1"/>
  <c r="U357" i="5"/>
  <c r="AM357" i="5" s="1"/>
  <c r="S357" i="5"/>
  <c r="Q357" i="5"/>
  <c r="BH357" i="5" s="1"/>
  <c r="O357" i="5"/>
  <c r="I357" i="5"/>
  <c r="BD357" i="5" s="1"/>
  <c r="G357" i="5"/>
  <c r="AF357" i="5" s="1"/>
  <c r="U356" i="5"/>
  <c r="BJ356" i="5" s="1"/>
  <c r="S356" i="5"/>
  <c r="Q356" i="5"/>
  <c r="BH356" i="5" s="1"/>
  <c r="O356" i="5"/>
  <c r="AJ356" i="5" s="1"/>
  <c r="M356" i="5"/>
  <c r="K356" i="5"/>
  <c r="BE356" i="5" s="1"/>
  <c r="G356" i="5"/>
  <c r="BC356" i="5" s="1"/>
  <c r="U355" i="5"/>
  <c r="AM355" i="5" s="1"/>
  <c r="S355" i="5"/>
  <c r="AL355" i="5" s="1"/>
  <c r="Q355" i="5"/>
  <c r="AK355" i="5" s="1"/>
  <c r="O355" i="5"/>
  <c r="AJ355" i="5" s="1"/>
  <c r="M355" i="5"/>
  <c r="AI355" i="5" s="1"/>
  <c r="G355" i="5"/>
  <c r="BC355" i="5" s="1"/>
  <c r="E355" i="5"/>
  <c r="AE355" i="5" s="1"/>
  <c r="U354" i="5"/>
  <c r="BJ354" i="5" s="1"/>
  <c r="S354" i="5"/>
  <c r="BI354" i="5" s="1"/>
  <c r="Q354" i="5"/>
  <c r="BH354" i="5" s="1"/>
  <c r="O354" i="5"/>
  <c r="AJ354" i="5" s="1"/>
  <c r="M354" i="5"/>
  <c r="BF354" i="5" s="1"/>
  <c r="K354" i="5"/>
  <c r="AH354" i="5" s="1"/>
  <c r="I354" i="5"/>
  <c r="AG354" i="5" s="1"/>
  <c r="O353" i="5"/>
  <c r="BG353" i="5" s="1"/>
  <c r="M353" i="5"/>
  <c r="BF353" i="5" s="1"/>
  <c r="K353" i="5"/>
  <c r="BE353" i="5" s="1"/>
  <c r="I353" i="5"/>
  <c r="AG353" i="5" s="1"/>
  <c r="G353" i="5"/>
  <c r="BC353" i="5" s="1"/>
  <c r="E353" i="5"/>
  <c r="BB353" i="5" s="1"/>
  <c r="U352" i="5"/>
  <c r="BJ352" i="5" s="1"/>
  <c r="M352" i="5"/>
  <c r="BF352" i="5" s="1"/>
  <c r="I352" i="5"/>
  <c r="BD352" i="5" s="1"/>
  <c r="G352" i="5"/>
  <c r="BC352" i="5" s="1"/>
  <c r="E352" i="5"/>
  <c r="BB352" i="5" s="1"/>
  <c r="U351" i="5"/>
  <c r="AM351" i="5" s="1"/>
  <c r="O351" i="5"/>
  <c r="BG351" i="5" s="1"/>
  <c r="K351" i="5"/>
  <c r="G351" i="5"/>
  <c r="BC351" i="5" s="1"/>
  <c r="U350" i="5"/>
  <c r="AM350" i="5" s="1"/>
  <c r="O350" i="5"/>
  <c r="AJ350" i="5" s="1"/>
  <c r="M350" i="5"/>
  <c r="BF350" i="5" s="1"/>
  <c r="I350" i="5"/>
  <c r="BD350" i="5" s="1"/>
  <c r="G350" i="5"/>
  <c r="BC350" i="5" s="1"/>
  <c r="Q349" i="5"/>
  <c r="AK349" i="5" s="1"/>
  <c r="I349" i="5"/>
  <c r="AG349" i="5" s="1"/>
  <c r="G349" i="5"/>
  <c r="BC349" i="5" s="1"/>
  <c r="E349" i="5"/>
  <c r="BB349" i="5" s="1"/>
  <c r="S348" i="5"/>
  <c r="BI348" i="5" s="1"/>
  <c r="E348" i="5"/>
  <c r="BB348" i="5" s="1"/>
  <c r="U347" i="5"/>
  <c r="AM347" i="5" s="1"/>
  <c r="S347" i="5"/>
  <c r="BI347" i="5" s="1"/>
  <c r="E347" i="5"/>
  <c r="AE347" i="5" s="1"/>
  <c r="E346" i="5"/>
  <c r="M345" i="5"/>
  <c r="AI345" i="5" s="1"/>
  <c r="K345" i="5"/>
  <c r="BE345" i="5" s="1"/>
  <c r="U344" i="5"/>
  <c r="AM344" i="5" s="1"/>
  <c r="S344" i="5"/>
  <c r="AL344" i="5" s="1"/>
  <c r="Q344" i="5"/>
  <c r="BH344" i="5" s="1"/>
  <c r="O344" i="5"/>
  <c r="AJ344" i="5" s="1"/>
  <c r="U343" i="5"/>
  <c r="AM343" i="5" s="1"/>
  <c r="S343" i="5"/>
  <c r="BI343" i="5" s="1"/>
  <c r="M343" i="5"/>
  <c r="AI343" i="5" s="1"/>
  <c r="K342" i="5"/>
  <c r="AH342" i="5" s="1"/>
  <c r="I342" i="5"/>
  <c r="BD342" i="5" s="1"/>
  <c r="G342" i="5"/>
  <c r="AF342" i="5" s="1"/>
  <c r="U341" i="5"/>
  <c r="BJ341" i="5" s="1"/>
  <c r="S341" i="5"/>
  <c r="AL341" i="5" s="1"/>
  <c r="O341" i="5"/>
  <c r="BG341" i="5" s="1"/>
  <c r="K341" i="5"/>
  <c r="AH341" i="5" s="1"/>
  <c r="U339" i="5"/>
  <c r="AM339" i="5" s="1"/>
  <c r="S339" i="5"/>
  <c r="AL339" i="5" s="1"/>
  <c r="M339" i="5"/>
  <c r="AI339" i="5" s="1"/>
  <c r="K339" i="5"/>
  <c r="BE339" i="5" s="1"/>
  <c r="C338" i="5" a="1"/>
  <c r="C338" i="5" s="1"/>
  <c r="B338" i="5"/>
  <c r="U376" i="5"/>
  <c r="AM376" i="5" s="1"/>
  <c r="S376" i="5"/>
  <c r="AL376" i="5" s="1"/>
  <c r="Q376" i="5"/>
  <c r="AK376" i="5" s="1"/>
  <c r="O376" i="5"/>
  <c r="BG376" i="5" s="1"/>
  <c r="M376" i="5"/>
  <c r="BF376" i="5" s="1"/>
  <c r="K376" i="5"/>
  <c r="BE376" i="5" s="1"/>
  <c r="I376" i="5"/>
  <c r="AG376" i="5" s="1"/>
  <c r="G376" i="5"/>
  <c r="BC376" i="5" s="1"/>
  <c r="E376" i="5"/>
  <c r="U375" i="5"/>
  <c r="AM375" i="5" s="1"/>
  <c r="S375" i="5"/>
  <c r="AL375" i="5" s="1"/>
  <c r="Q375" i="5"/>
  <c r="BH375" i="5" s="1"/>
  <c r="O375" i="5"/>
  <c r="AJ375" i="5" s="1"/>
  <c r="G375" i="5"/>
  <c r="E375" i="5"/>
  <c r="BB375" i="5" s="1"/>
  <c r="C373" i="5" a="1"/>
  <c r="C373" i="5" s="1"/>
  <c r="B373" i="5"/>
  <c r="U391" i="5"/>
  <c r="BJ391" i="5" s="1"/>
  <c r="S391" i="5"/>
  <c r="BI391" i="5" s="1"/>
  <c r="Q391" i="5"/>
  <c r="BH391" i="5" s="1"/>
  <c r="O391" i="5"/>
  <c r="BG391" i="5" s="1"/>
  <c r="M391" i="5"/>
  <c r="BF391" i="5" s="1"/>
  <c r="K391" i="5"/>
  <c r="BE391" i="5" s="1"/>
  <c r="I391" i="5"/>
  <c r="AG391" i="5" s="1"/>
  <c r="G391" i="5"/>
  <c r="AF391" i="5" s="1"/>
  <c r="E391" i="5"/>
  <c r="AE391" i="5" s="1"/>
  <c r="U390" i="5"/>
  <c r="AM390" i="5" s="1"/>
  <c r="S390" i="5"/>
  <c r="BI390" i="5" s="1"/>
  <c r="Q390" i="5"/>
  <c r="BH390" i="5" s="1"/>
  <c r="O390" i="5"/>
  <c r="BG390" i="5" s="1"/>
  <c r="K390" i="5"/>
  <c r="BE390" i="5" s="1"/>
  <c r="I390" i="5"/>
  <c r="BD390" i="5" s="1"/>
  <c r="G390" i="5"/>
  <c r="BC390" i="5" s="1"/>
  <c r="E390" i="5"/>
  <c r="BB390" i="5" s="1"/>
  <c r="U389" i="5"/>
  <c r="AM389" i="5" s="1"/>
  <c r="S389" i="5"/>
  <c r="BI389" i="5" s="1"/>
  <c r="M389" i="5"/>
  <c r="BF389" i="5" s="1"/>
  <c r="K389" i="5"/>
  <c r="BE389" i="5" s="1"/>
  <c r="I389" i="5"/>
  <c r="BD389" i="5" s="1"/>
  <c r="G389" i="5"/>
  <c r="BC389" i="5" s="1"/>
  <c r="E389" i="5"/>
  <c r="AE389" i="5" s="1"/>
  <c r="M388" i="5"/>
  <c r="K388" i="5"/>
  <c r="BE388" i="5" s="1"/>
  <c r="I388" i="5"/>
  <c r="AG388" i="5" s="1"/>
  <c r="G388" i="5"/>
  <c r="AF388" i="5" s="1"/>
  <c r="E388" i="5"/>
  <c r="BB388" i="5" s="1"/>
  <c r="S387" i="5"/>
  <c r="BI387" i="5" s="1"/>
  <c r="Q387" i="5"/>
  <c r="AK387" i="5" s="1"/>
  <c r="O387" i="5"/>
  <c r="AJ387" i="5" s="1"/>
  <c r="E387" i="5"/>
  <c r="BB387" i="5" s="1"/>
  <c r="U386" i="5"/>
  <c r="AM386" i="5" s="1"/>
  <c r="S386" i="5"/>
  <c r="BI386" i="5" s="1"/>
  <c r="O386" i="5"/>
  <c r="BG386" i="5" s="1"/>
  <c r="G386" i="5"/>
  <c r="BC386" i="5" s="1"/>
  <c r="S385" i="5"/>
  <c r="BI385" i="5" s="1"/>
  <c r="Q385" i="5"/>
  <c r="BH385" i="5" s="1"/>
  <c r="O385" i="5"/>
  <c r="AJ385" i="5" s="1"/>
  <c r="S384" i="5"/>
  <c r="BI384" i="5" s="1"/>
  <c r="E384" i="5"/>
  <c r="BB384" i="5" s="1"/>
  <c r="U383" i="5"/>
  <c r="BJ383" i="5" s="1"/>
  <c r="S383" i="5"/>
  <c r="AL383" i="5" s="1"/>
  <c r="M382" i="5"/>
  <c r="AI382" i="5" s="1"/>
  <c r="E382" i="5"/>
  <c r="AE382" i="5" s="1"/>
  <c r="C381" i="5" a="1"/>
  <c r="C381" i="5" s="1"/>
  <c r="B381" i="5"/>
  <c r="S404" i="5"/>
  <c r="AL404" i="5" s="1"/>
  <c r="Q404" i="5"/>
  <c r="AK404" i="5" s="1"/>
  <c r="O404" i="5"/>
  <c r="BG404" i="5" s="1"/>
  <c r="M404" i="5"/>
  <c r="BF404" i="5" s="1"/>
  <c r="K404" i="5"/>
  <c r="BE404" i="5" s="1"/>
  <c r="I404" i="5"/>
  <c r="AG404" i="5" s="1"/>
  <c r="G404" i="5"/>
  <c r="BC404" i="5" s="1"/>
  <c r="E404" i="5"/>
  <c r="S403" i="5"/>
  <c r="BI403" i="5" s="1"/>
  <c r="Q403" i="5"/>
  <c r="BH403" i="5" s="1"/>
  <c r="M403" i="5"/>
  <c r="AI403" i="5" s="1"/>
  <c r="G403" i="5"/>
  <c r="BC403" i="5" s="1"/>
  <c r="E403" i="5"/>
  <c r="BB403" i="5" s="1"/>
  <c r="O402" i="5"/>
  <c r="AJ402" i="5" s="1"/>
  <c r="K401" i="5"/>
  <c r="BE401" i="5" s="1"/>
  <c r="G400" i="5"/>
  <c r="BC400" i="5" s="1"/>
  <c r="U399" i="5"/>
  <c r="AM399" i="5" s="1"/>
  <c r="K399" i="5"/>
  <c r="AH399" i="5" s="1"/>
  <c r="E399" i="5"/>
  <c r="BB399" i="5" s="1"/>
  <c r="C396" i="5" a="1"/>
  <c r="C396" i="5" s="1"/>
  <c r="B396" i="5"/>
  <c r="U423" i="5"/>
  <c r="AM423" i="5" s="1"/>
  <c r="S423" i="5"/>
  <c r="AL423" i="5" s="1"/>
  <c r="Q423" i="5"/>
  <c r="AK423" i="5" s="1"/>
  <c r="O423" i="5"/>
  <c r="BG423" i="5" s="1"/>
  <c r="M423" i="5"/>
  <c r="BF423" i="5" s="1"/>
  <c r="K423" i="5"/>
  <c r="BE423" i="5" s="1"/>
  <c r="I423" i="5"/>
  <c r="BD423" i="5" s="1"/>
  <c r="E423" i="5"/>
  <c r="BB423" i="5" s="1"/>
  <c r="U422" i="5"/>
  <c r="AM422" i="5" s="1"/>
  <c r="Q422" i="5"/>
  <c r="AK422" i="5" s="1"/>
  <c r="O422" i="5"/>
  <c r="AJ422" i="5" s="1"/>
  <c r="M422" i="5"/>
  <c r="AI422" i="5" s="1"/>
  <c r="K422" i="5"/>
  <c r="BE422" i="5" s="1"/>
  <c r="I422" i="5"/>
  <c r="BD422" i="5" s="1"/>
  <c r="G422" i="5"/>
  <c r="E422" i="5"/>
  <c r="BB422" i="5" s="1"/>
  <c r="U421" i="5"/>
  <c r="BJ421" i="5" s="1"/>
  <c r="Q421" i="5"/>
  <c r="BH421" i="5" s="1"/>
  <c r="O421" i="5"/>
  <c r="AJ421" i="5" s="1"/>
  <c r="K421" i="5"/>
  <c r="AH421" i="5" s="1"/>
  <c r="I421" i="5"/>
  <c r="AG421" i="5" s="1"/>
  <c r="G421" i="5"/>
  <c r="AF421" i="5" s="1"/>
  <c r="E421" i="5"/>
  <c r="BB421" i="5" s="1"/>
  <c r="U420" i="5"/>
  <c r="AM420" i="5" s="1"/>
  <c r="Q420" i="5"/>
  <c r="BH420" i="5" s="1"/>
  <c r="K420" i="5"/>
  <c r="BE420" i="5" s="1"/>
  <c r="I420" i="5"/>
  <c r="BD420" i="5" s="1"/>
  <c r="G420" i="5"/>
  <c r="AF420" i="5" s="1"/>
  <c r="E420" i="5"/>
  <c r="AE420" i="5" s="1"/>
  <c r="U419" i="5"/>
  <c r="Q419" i="5"/>
  <c r="BH419" i="5" s="1"/>
  <c r="K419" i="5"/>
  <c r="BE419" i="5" s="1"/>
  <c r="I419" i="5"/>
  <c r="BD419" i="5" s="1"/>
  <c r="G419" i="5"/>
  <c r="AF419" i="5" s="1"/>
  <c r="E419" i="5"/>
  <c r="BB419" i="5" s="1"/>
  <c r="O418" i="5"/>
  <c r="AJ418" i="5" s="1"/>
  <c r="M418" i="5"/>
  <c r="AI418" i="5" s="1"/>
  <c r="K418" i="5"/>
  <c r="BE418" i="5" s="1"/>
  <c r="I418" i="5"/>
  <c r="AG418" i="5" s="1"/>
  <c r="G418" i="5"/>
  <c r="BC418" i="5" s="1"/>
  <c r="E418" i="5"/>
  <c r="BB418" i="5" s="1"/>
  <c r="U417" i="5"/>
  <c r="BJ417" i="5" s="1"/>
  <c r="S417" i="5"/>
  <c r="BI417" i="5" s="1"/>
  <c r="M417" i="5"/>
  <c r="BF417" i="5" s="1"/>
  <c r="K417" i="5"/>
  <c r="BE417" i="5" s="1"/>
  <c r="G417" i="5"/>
  <c r="BC417" i="5" s="1"/>
  <c r="S416" i="5"/>
  <c r="BI416" i="5" s="1"/>
  <c r="M416" i="5"/>
  <c r="BF416" i="5" s="1"/>
  <c r="M415" i="5"/>
  <c r="BF415" i="5" s="1"/>
  <c r="S414" i="5"/>
  <c r="BI414" i="5" s="1"/>
  <c r="M414" i="5"/>
  <c r="BF414" i="5" s="1"/>
  <c r="I413" i="5"/>
  <c r="BD413" i="5" s="1"/>
  <c r="M411" i="5"/>
  <c r="BF411" i="5" s="1"/>
  <c r="I410" i="5"/>
  <c r="BD410" i="5" s="1"/>
  <c r="C409" i="5" a="1"/>
  <c r="C409" i="5" s="1"/>
  <c r="B409" i="5"/>
  <c r="Q88" i="5"/>
  <c r="BH88" i="5" s="1"/>
  <c r="U87" i="5"/>
  <c r="BJ87" i="5" s="1"/>
  <c r="S87" i="5"/>
  <c r="BI87" i="5" s="1"/>
  <c r="Q87" i="5"/>
  <c r="BH87" i="5" s="1"/>
  <c r="O87" i="5"/>
  <c r="BG87" i="5" s="1"/>
  <c r="M87" i="5"/>
  <c r="BF87" i="5" s="1"/>
  <c r="K87" i="5"/>
  <c r="BE87" i="5" s="1"/>
  <c r="U86" i="5"/>
  <c r="BJ86" i="5" s="1"/>
  <c r="I86" i="5"/>
  <c r="AG86" i="5" s="1"/>
  <c r="G86" i="5"/>
  <c r="BC86" i="5" s="1"/>
  <c r="E86" i="5"/>
  <c r="AE86" i="5" s="1"/>
  <c r="U85" i="5"/>
  <c r="BJ85" i="5" s="1"/>
  <c r="I84" i="5"/>
  <c r="BD84" i="5" s="1"/>
  <c r="G84" i="5"/>
  <c r="BC84" i="5" s="1"/>
  <c r="U83" i="5"/>
  <c r="BJ83" i="5" s="1"/>
  <c r="M83" i="5"/>
  <c r="BF83" i="5" s="1"/>
  <c r="K83" i="5"/>
  <c r="AH83" i="5" s="1"/>
  <c r="C82" i="5" a="1"/>
  <c r="C82" i="5" s="1"/>
  <c r="B82" i="5"/>
  <c r="U110" i="5"/>
  <c r="BJ110" i="5" s="1"/>
  <c r="S110" i="5"/>
  <c r="BI110" i="5" s="1"/>
  <c r="Q110" i="5"/>
  <c r="AK110" i="5" s="1"/>
  <c r="O110" i="5"/>
  <c r="AJ110" i="5" s="1"/>
  <c r="M110" i="5"/>
  <c r="BF110" i="5" s="1"/>
  <c r="K110" i="5"/>
  <c r="BE110" i="5" s="1"/>
  <c r="I110" i="5"/>
  <c r="AG110" i="5" s="1"/>
  <c r="G110" i="5"/>
  <c r="BC110" i="5" s="1"/>
  <c r="E110" i="5"/>
  <c r="BB110" i="5" s="1"/>
  <c r="U109" i="5"/>
  <c r="BJ109" i="5" s="1"/>
  <c r="S109" i="5"/>
  <c r="BI109" i="5" s="1"/>
  <c r="O109" i="5"/>
  <c r="BG109" i="5" s="1"/>
  <c r="M109" i="5"/>
  <c r="BF109" i="5" s="1"/>
  <c r="K109" i="5"/>
  <c r="AH109" i="5" s="1"/>
  <c r="I109" i="5"/>
  <c r="AG109" i="5" s="1"/>
  <c r="G109" i="5"/>
  <c r="BC109" i="5" s="1"/>
  <c r="E109" i="5"/>
  <c r="BB109" i="5" s="1"/>
  <c r="U108" i="5"/>
  <c r="AM108" i="5" s="1"/>
  <c r="S108" i="5"/>
  <c r="BI108" i="5" s="1"/>
  <c r="Q108" i="5"/>
  <c r="AK108" i="5" s="1"/>
  <c r="M108" i="5"/>
  <c r="BF108" i="5" s="1"/>
  <c r="K108" i="5"/>
  <c r="BE108" i="5" s="1"/>
  <c r="I108" i="5"/>
  <c r="BD108" i="5" s="1"/>
  <c r="G108" i="5"/>
  <c r="BC108" i="5" s="1"/>
  <c r="E108" i="5"/>
  <c r="BB108" i="5" s="1"/>
  <c r="U107" i="5"/>
  <c r="BJ107" i="5" s="1"/>
  <c r="S107" i="5"/>
  <c r="BI107" i="5" s="1"/>
  <c r="Q107" i="5"/>
  <c r="BH107" i="5" s="1"/>
  <c r="O107" i="5"/>
  <c r="BG107" i="5" s="1"/>
  <c r="M107" i="5"/>
  <c r="BF107" i="5" s="1"/>
  <c r="K107" i="5"/>
  <c r="E107" i="5"/>
  <c r="AE107" i="5" s="1"/>
  <c r="U106" i="5"/>
  <c r="BJ106" i="5" s="1"/>
  <c r="O106" i="5"/>
  <c r="BG106" i="5" s="1"/>
  <c r="M106" i="5"/>
  <c r="BF106" i="5" s="1"/>
  <c r="K106" i="5"/>
  <c r="BE106" i="5" s="1"/>
  <c r="I106" i="5"/>
  <c r="BD106" i="5" s="1"/>
  <c r="G106" i="5"/>
  <c r="BC106" i="5" s="1"/>
  <c r="E106" i="5"/>
  <c r="AE106" i="5" s="1"/>
  <c r="U105" i="5"/>
  <c r="BJ105" i="5" s="1"/>
  <c r="S105" i="5"/>
  <c r="BI105" i="5" s="1"/>
  <c r="Q105" i="5"/>
  <c r="AK105" i="5" s="1"/>
  <c r="O105" i="5"/>
  <c r="BG105" i="5" s="1"/>
  <c r="M105" i="5"/>
  <c r="BF105" i="5" s="1"/>
  <c r="K105" i="5"/>
  <c r="AH105" i="5" s="1"/>
  <c r="I105" i="5"/>
  <c r="BD105" i="5" s="1"/>
  <c r="U104" i="5"/>
  <c r="BJ104" i="5" s="1"/>
  <c r="O104" i="5"/>
  <c r="BG104" i="5" s="1"/>
  <c r="M104" i="5"/>
  <c r="BF104" i="5" s="1"/>
  <c r="K104" i="5"/>
  <c r="AH104" i="5" s="1"/>
  <c r="I104" i="5"/>
  <c r="AG104" i="5" s="1"/>
  <c r="G104" i="5"/>
  <c r="BC104" i="5" s="1"/>
  <c r="E104" i="5"/>
  <c r="U103" i="5"/>
  <c r="BJ103" i="5" s="1"/>
  <c r="S103" i="5"/>
  <c r="AL103" i="5" s="1"/>
  <c r="M103" i="5"/>
  <c r="AI103" i="5" s="1"/>
  <c r="G103" i="5"/>
  <c r="BC103" i="5" s="1"/>
  <c r="U102" i="5"/>
  <c r="BJ102" i="5" s="1"/>
  <c r="S102" i="5"/>
  <c r="BI102" i="5" s="1"/>
  <c r="O102" i="5"/>
  <c r="M102" i="5"/>
  <c r="BF102" i="5" s="1"/>
  <c r="I102" i="5"/>
  <c r="BD102" i="5" s="1"/>
  <c r="G102" i="5"/>
  <c r="AF102" i="5" s="1"/>
  <c r="S101" i="5"/>
  <c r="BI101" i="5" s="1"/>
  <c r="O101" i="5"/>
  <c r="BG101" i="5" s="1"/>
  <c r="K101" i="5"/>
  <c r="BE101" i="5" s="1"/>
  <c r="U100" i="5"/>
  <c r="AM100" i="5" s="1"/>
  <c r="Q100" i="5"/>
  <c r="AK100" i="5" s="1"/>
  <c r="O100" i="5"/>
  <c r="BG100" i="5" s="1"/>
  <c r="E100" i="5"/>
  <c r="BB100" i="5" s="1"/>
  <c r="I99" i="5"/>
  <c r="BD99" i="5" s="1"/>
  <c r="G99" i="5"/>
  <c r="BC99" i="5" s="1"/>
  <c r="E99" i="5"/>
  <c r="S98" i="5"/>
  <c r="Q98" i="5"/>
  <c r="AK98" i="5" s="1"/>
  <c r="O98" i="5"/>
  <c r="AJ98" i="5" s="1"/>
  <c r="K98" i="5"/>
  <c r="BE98" i="5" s="1"/>
  <c r="U95" i="5"/>
  <c r="AM95" i="5" s="1"/>
  <c r="M95" i="5"/>
  <c r="BF95" i="5" s="1"/>
  <c r="E94" i="5"/>
  <c r="BB94" i="5" s="1"/>
  <c r="C93" i="5" a="1"/>
  <c r="C93" i="5" s="1"/>
  <c r="B93" i="5"/>
  <c r="U144" i="5"/>
  <c r="BJ144" i="5" s="1"/>
  <c r="S144" i="5"/>
  <c r="BI144" i="5" s="1"/>
  <c r="Q144" i="5"/>
  <c r="BH144" i="5" s="1"/>
  <c r="O144" i="5"/>
  <c r="BG144" i="5" s="1"/>
  <c r="M144" i="5"/>
  <c r="BF144" i="5" s="1"/>
  <c r="K144" i="5"/>
  <c r="I144" i="5"/>
  <c r="BD144" i="5" s="1"/>
  <c r="G144" i="5"/>
  <c r="BC144" i="5" s="1"/>
  <c r="E144" i="5"/>
  <c r="BB144" i="5" s="1"/>
  <c r="U143" i="5"/>
  <c r="AM143" i="5" s="1"/>
  <c r="S143" i="5"/>
  <c r="AL143" i="5" s="1"/>
  <c r="Q143" i="5"/>
  <c r="AK143" i="5" s="1"/>
  <c r="O143" i="5"/>
  <c r="BG143" i="5" s="1"/>
  <c r="M143" i="5"/>
  <c r="BF143" i="5" s="1"/>
  <c r="K143" i="5"/>
  <c r="BE143" i="5" s="1"/>
  <c r="G143" i="5"/>
  <c r="BC143" i="5" s="1"/>
  <c r="E143" i="5"/>
  <c r="U142" i="5"/>
  <c r="BJ142" i="5" s="1"/>
  <c r="Q142" i="5"/>
  <c r="AK142" i="5" s="1"/>
  <c r="O142" i="5"/>
  <c r="BG142" i="5" s="1"/>
  <c r="M142" i="5"/>
  <c r="AI142" i="5" s="1"/>
  <c r="K142" i="5"/>
  <c r="BE142" i="5" s="1"/>
  <c r="I142" i="5"/>
  <c r="BD142" i="5" s="1"/>
  <c r="G142" i="5"/>
  <c r="AF142" i="5" s="1"/>
  <c r="E142" i="5"/>
  <c r="AE142" i="5" s="1"/>
  <c r="U141" i="5"/>
  <c r="AM141" i="5" s="1"/>
  <c r="S141" i="5"/>
  <c r="BI141" i="5" s="1"/>
  <c r="Q141" i="5"/>
  <c r="BH141" i="5" s="1"/>
  <c r="O141" i="5"/>
  <c r="BG141" i="5" s="1"/>
  <c r="K141" i="5"/>
  <c r="AH141" i="5" s="1"/>
  <c r="I141" i="5"/>
  <c r="AG141" i="5" s="1"/>
  <c r="G141" i="5"/>
  <c r="AF141" i="5" s="1"/>
  <c r="E141" i="5"/>
  <c r="AE141" i="5" s="1"/>
  <c r="U140" i="5"/>
  <c r="BJ140" i="5" s="1"/>
  <c r="S140" i="5"/>
  <c r="BI140" i="5" s="1"/>
  <c r="Q140" i="5"/>
  <c r="BH140" i="5" s="1"/>
  <c r="O140" i="5"/>
  <c r="BG140" i="5" s="1"/>
  <c r="M140" i="5"/>
  <c r="BF140" i="5" s="1"/>
  <c r="K140" i="5"/>
  <c r="BE140" i="5" s="1"/>
  <c r="I140" i="5"/>
  <c r="AG140" i="5" s="1"/>
  <c r="E140" i="5"/>
  <c r="BB140" i="5" s="1"/>
  <c r="U139" i="5"/>
  <c r="BJ139" i="5" s="1"/>
  <c r="S139" i="5"/>
  <c r="BI139" i="5" s="1"/>
  <c r="O139" i="5"/>
  <c r="BG139" i="5" s="1"/>
  <c r="M139" i="5"/>
  <c r="BF139" i="5" s="1"/>
  <c r="K139" i="5"/>
  <c r="AH139" i="5" s="1"/>
  <c r="I139" i="5"/>
  <c r="BD139" i="5" s="1"/>
  <c r="G139" i="5"/>
  <c r="BC139" i="5" s="1"/>
  <c r="U138" i="5"/>
  <c r="AM138" i="5" s="1"/>
  <c r="S138" i="5"/>
  <c r="BI138" i="5" s="1"/>
  <c r="Q138" i="5"/>
  <c r="BH138" i="5" s="1"/>
  <c r="O138" i="5"/>
  <c r="BG138" i="5" s="1"/>
  <c r="M138" i="5"/>
  <c r="BF138" i="5" s="1"/>
  <c r="G138" i="5"/>
  <c r="AF138" i="5" s="1"/>
  <c r="S137" i="5"/>
  <c r="BI137" i="5" s="1"/>
  <c r="Q137" i="5"/>
  <c r="BH137" i="5" s="1"/>
  <c r="O137" i="5"/>
  <c r="AJ137" i="5" s="1"/>
  <c r="M137" i="5"/>
  <c r="AI137" i="5" s="1"/>
  <c r="K137" i="5"/>
  <c r="BE137" i="5" s="1"/>
  <c r="E137" i="5"/>
  <c r="BB137" i="5" s="1"/>
  <c r="S136" i="5"/>
  <c r="BI136" i="5" s="1"/>
  <c r="Q136" i="5"/>
  <c r="BH136" i="5" s="1"/>
  <c r="M136" i="5"/>
  <c r="BF136" i="5" s="1"/>
  <c r="K136" i="5"/>
  <c r="AH136" i="5" s="1"/>
  <c r="I136" i="5"/>
  <c r="AG136" i="5" s="1"/>
  <c r="G136" i="5"/>
  <c r="BC136" i="5" s="1"/>
  <c r="Q135" i="5"/>
  <c r="AK135" i="5" s="1"/>
  <c r="K135" i="5"/>
  <c r="BE135" i="5" s="1"/>
  <c r="I135" i="5"/>
  <c r="AG135" i="5" s="1"/>
  <c r="G135" i="5"/>
  <c r="BC135" i="5" s="1"/>
  <c r="E135" i="5"/>
  <c r="BB135" i="5" s="1"/>
  <c r="U134" i="5"/>
  <c r="BJ134" i="5" s="1"/>
  <c r="S134" i="5"/>
  <c r="BI134" i="5" s="1"/>
  <c r="Q134" i="5"/>
  <c r="BH134" i="5" s="1"/>
  <c r="M134" i="5"/>
  <c r="AI134" i="5" s="1"/>
  <c r="K134" i="5"/>
  <c r="BE134" i="5" s="1"/>
  <c r="U133" i="5"/>
  <c r="BJ133" i="5" s="1"/>
  <c r="S133" i="5"/>
  <c r="BI133" i="5" s="1"/>
  <c r="Q133" i="5"/>
  <c r="AK133" i="5" s="1"/>
  <c r="M133" i="5"/>
  <c r="BF133" i="5" s="1"/>
  <c r="K133" i="5"/>
  <c r="BE133" i="5" s="1"/>
  <c r="I133" i="5"/>
  <c r="BD133" i="5" s="1"/>
  <c r="S132" i="5"/>
  <c r="BI132" i="5" s="1"/>
  <c r="M132" i="5"/>
  <c r="BF132" i="5" s="1"/>
  <c r="I132" i="5"/>
  <c r="BD132" i="5" s="1"/>
  <c r="G132" i="5"/>
  <c r="BC132" i="5" s="1"/>
  <c r="E132" i="5"/>
  <c r="AE132" i="5" s="1"/>
  <c r="K131" i="5"/>
  <c r="AH131" i="5" s="1"/>
  <c r="I131" i="5"/>
  <c r="AG131" i="5" s="1"/>
  <c r="M129" i="5"/>
  <c r="AI129" i="5" s="1"/>
  <c r="I129" i="5"/>
  <c r="BD129" i="5" s="1"/>
  <c r="M128" i="5"/>
  <c r="BF128" i="5" s="1"/>
  <c r="I128" i="5"/>
  <c r="AG128" i="5" s="1"/>
  <c r="M127" i="5"/>
  <c r="BF127" i="5" s="1"/>
  <c r="S126" i="5"/>
  <c r="AL126" i="5" s="1"/>
  <c r="M126" i="5"/>
  <c r="AI126" i="5" s="1"/>
  <c r="E126" i="5"/>
  <c r="S125" i="5"/>
  <c r="AL125" i="5" s="1"/>
  <c r="Q125" i="5"/>
  <c r="BH125" i="5" s="1"/>
  <c r="O125" i="5"/>
  <c r="BG125" i="5" s="1"/>
  <c r="M125" i="5"/>
  <c r="AI125" i="5" s="1"/>
  <c r="U124" i="5"/>
  <c r="AM124" i="5" s="1"/>
  <c r="S124" i="5"/>
  <c r="AL124" i="5" s="1"/>
  <c r="M124" i="5"/>
  <c r="U123" i="5"/>
  <c r="BJ123" i="5" s="1"/>
  <c r="O123" i="5"/>
  <c r="AJ123" i="5" s="1"/>
  <c r="M123" i="5"/>
  <c r="AI123" i="5" s="1"/>
  <c r="E123" i="5"/>
  <c r="BB123" i="5" s="1"/>
  <c r="U122" i="5"/>
  <c r="AM122" i="5" s="1"/>
  <c r="S122" i="5"/>
  <c r="AL122" i="5" s="1"/>
  <c r="M121" i="5"/>
  <c r="BF121" i="5" s="1"/>
  <c r="M120" i="5"/>
  <c r="BF120" i="5" s="1"/>
  <c r="I118" i="5"/>
  <c r="Q116" i="5"/>
  <c r="BH116" i="5" s="1"/>
  <c r="C115" i="5" a="1"/>
  <c r="C115" i="5" s="1"/>
  <c r="B115" i="5"/>
  <c r="U171" i="5"/>
  <c r="BJ171" i="5" s="1"/>
  <c r="Q171" i="5"/>
  <c r="BH171" i="5" s="1"/>
  <c r="O171" i="5"/>
  <c r="BG171" i="5" s="1"/>
  <c r="M171" i="5"/>
  <c r="AI171" i="5" s="1"/>
  <c r="K171" i="5"/>
  <c r="AH171" i="5" s="1"/>
  <c r="I171" i="5"/>
  <c r="BD171" i="5" s="1"/>
  <c r="G171" i="5"/>
  <c r="AF171" i="5" s="1"/>
  <c r="E171" i="5"/>
  <c r="AE171" i="5" s="1"/>
  <c r="U170" i="5"/>
  <c r="AM170" i="5" s="1"/>
  <c r="S170" i="5"/>
  <c r="BI170" i="5" s="1"/>
  <c r="Q170" i="5"/>
  <c r="BH170" i="5" s="1"/>
  <c r="O170" i="5"/>
  <c r="BG170" i="5" s="1"/>
  <c r="K170" i="5"/>
  <c r="BE170" i="5" s="1"/>
  <c r="I170" i="5"/>
  <c r="BD170" i="5" s="1"/>
  <c r="G170" i="5"/>
  <c r="BC170" i="5" s="1"/>
  <c r="E170" i="5"/>
  <c r="AE170" i="5" s="1"/>
  <c r="U169" i="5"/>
  <c r="AM169" i="5" s="1"/>
  <c r="S169" i="5"/>
  <c r="AL169" i="5" s="1"/>
  <c r="Q169" i="5"/>
  <c r="AK169" i="5" s="1"/>
  <c r="O169" i="5"/>
  <c r="AJ169" i="5" s="1"/>
  <c r="K169" i="5"/>
  <c r="AH169" i="5" s="1"/>
  <c r="I169" i="5"/>
  <c r="AG169" i="5" s="1"/>
  <c r="G169" i="5"/>
  <c r="AF169" i="5" s="1"/>
  <c r="E169" i="5"/>
  <c r="AE169" i="5" s="1"/>
  <c r="U168" i="5"/>
  <c r="BJ168" i="5" s="1"/>
  <c r="S168" i="5"/>
  <c r="BI168" i="5" s="1"/>
  <c r="O168" i="5"/>
  <c r="AJ168" i="5" s="1"/>
  <c r="M168" i="5"/>
  <c r="BF168" i="5" s="1"/>
  <c r="K168" i="5"/>
  <c r="AH168" i="5" s="1"/>
  <c r="I168" i="5"/>
  <c r="BD168" i="5" s="1"/>
  <c r="G168" i="5"/>
  <c r="BC168" i="5" s="1"/>
  <c r="E168" i="5"/>
  <c r="U167" i="5"/>
  <c r="BJ167" i="5" s="1"/>
  <c r="S167" i="5"/>
  <c r="BI167" i="5" s="1"/>
  <c r="Q167" i="5"/>
  <c r="BH167" i="5" s="1"/>
  <c r="O167" i="5"/>
  <c r="BG167" i="5" s="1"/>
  <c r="K167" i="5"/>
  <c r="BE167" i="5" s="1"/>
  <c r="I167" i="5"/>
  <c r="BD167" i="5" s="1"/>
  <c r="G167" i="5"/>
  <c r="BC167" i="5" s="1"/>
  <c r="E167" i="5"/>
  <c r="AE167" i="5" s="1"/>
  <c r="U166" i="5"/>
  <c r="BJ166" i="5" s="1"/>
  <c r="M166" i="5"/>
  <c r="BF166" i="5" s="1"/>
  <c r="K166" i="5"/>
  <c r="BE166" i="5" s="1"/>
  <c r="I166" i="5"/>
  <c r="AG166" i="5" s="1"/>
  <c r="G166" i="5"/>
  <c r="BC166" i="5" s="1"/>
  <c r="E166" i="5"/>
  <c r="BB166" i="5" s="1"/>
  <c r="U165" i="5"/>
  <c r="S165" i="5"/>
  <c r="AL165" i="5" s="1"/>
  <c r="Q165" i="5"/>
  <c r="BH165" i="5" s="1"/>
  <c r="O165" i="5"/>
  <c r="BG165" i="5" s="1"/>
  <c r="M165" i="5"/>
  <c r="BF165" i="5" s="1"/>
  <c r="E165" i="5"/>
  <c r="U164" i="5"/>
  <c r="BJ164" i="5" s="1"/>
  <c r="S164" i="5"/>
  <c r="AL164" i="5" s="1"/>
  <c r="Q164" i="5"/>
  <c r="BH164" i="5" s="1"/>
  <c r="O164" i="5"/>
  <c r="BG164" i="5" s="1"/>
  <c r="M164" i="5"/>
  <c r="AI164" i="5" s="1"/>
  <c r="E164" i="5"/>
  <c r="BB164" i="5" s="1"/>
  <c r="U163" i="5"/>
  <c r="BJ163" i="5" s="1"/>
  <c r="S163" i="5"/>
  <c r="BI163" i="5" s="1"/>
  <c r="Q163" i="5"/>
  <c r="BH163" i="5" s="1"/>
  <c r="O163" i="5"/>
  <c r="BG163" i="5" s="1"/>
  <c r="M163" i="5"/>
  <c r="AI163" i="5" s="1"/>
  <c r="K163" i="5"/>
  <c r="BE163" i="5" s="1"/>
  <c r="K162" i="5"/>
  <c r="AH162" i="5" s="1"/>
  <c r="E162" i="5"/>
  <c r="AE162" i="5" s="1"/>
  <c r="Q161" i="5"/>
  <c r="BH161" i="5" s="1"/>
  <c r="E161" i="5"/>
  <c r="Q160" i="5"/>
  <c r="BH160" i="5" s="1"/>
  <c r="M160" i="5"/>
  <c r="AI160" i="5" s="1"/>
  <c r="I160" i="5"/>
  <c r="AG160" i="5" s="1"/>
  <c r="G160" i="5"/>
  <c r="BC160" i="5" s="1"/>
  <c r="E160" i="5"/>
  <c r="BB160" i="5" s="1"/>
  <c r="M158" i="5"/>
  <c r="AI158" i="5" s="1"/>
  <c r="K158" i="5"/>
  <c r="BE158" i="5" s="1"/>
  <c r="E158" i="5"/>
  <c r="BB158" i="5" s="1"/>
  <c r="U157" i="5"/>
  <c r="AM157" i="5" s="1"/>
  <c r="M157" i="5"/>
  <c r="BF157" i="5" s="1"/>
  <c r="U156" i="5"/>
  <c r="BJ156" i="5" s="1"/>
  <c r="M156" i="5"/>
  <c r="BF156" i="5" s="1"/>
  <c r="G156" i="5"/>
  <c r="AF156" i="5" s="1"/>
  <c r="E156" i="5"/>
  <c r="BB156" i="5" s="1"/>
  <c r="U155" i="5"/>
  <c r="BJ155" i="5" s="1"/>
  <c r="M155" i="5"/>
  <c r="BF155" i="5" s="1"/>
  <c r="I154" i="5"/>
  <c r="AG154" i="5" s="1"/>
  <c r="G154" i="5"/>
  <c r="BC154" i="5" s="1"/>
  <c r="M153" i="5"/>
  <c r="BF153" i="5" s="1"/>
  <c r="I153" i="5"/>
  <c r="BD153" i="5" s="1"/>
  <c r="O152" i="5"/>
  <c r="BG152" i="5" s="1"/>
  <c r="I152" i="5"/>
  <c r="BD152" i="5" s="1"/>
  <c r="G152" i="5"/>
  <c r="BC152" i="5" s="1"/>
  <c r="E152" i="5"/>
  <c r="AE152" i="5" s="1"/>
  <c r="U151" i="5"/>
  <c r="BJ151" i="5" s="1"/>
  <c r="S151" i="5"/>
  <c r="AL151" i="5" s="1"/>
  <c r="M151" i="5"/>
  <c r="BF151" i="5" s="1"/>
  <c r="K151" i="5"/>
  <c r="BE151" i="5" s="1"/>
  <c r="C149" i="5" a="1"/>
  <c r="C149" i="5" s="1"/>
  <c r="B149" i="5"/>
  <c r="U200" i="5"/>
  <c r="AM200" i="5" s="1"/>
  <c r="S200" i="5"/>
  <c r="BI200" i="5" s="1"/>
  <c r="Q200" i="5"/>
  <c r="O200" i="5"/>
  <c r="BG200" i="5" s="1"/>
  <c r="M200" i="5"/>
  <c r="BF200" i="5" s="1"/>
  <c r="K200" i="5"/>
  <c r="G200" i="5"/>
  <c r="BC200" i="5" s="1"/>
  <c r="E200" i="5"/>
  <c r="AE200" i="5" s="1"/>
  <c r="U199" i="5"/>
  <c r="S199" i="5"/>
  <c r="AL199" i="5" s="1"/>
  <c r="O199" i="5"/>
  <c r="AJ199" i="5" s="1"/>
  <c r="M199" i="5"/>
  <c r="AI199" i="5" s="1"/>
  <c r="K199" i="5"/>
  <c r="I199" i="5"/>
  <c r="BD199" i="5" s="1"/>
  <c r="G199" i="5"/>
  <c r="BC199" i="5" s="1"/>
  <c r="E199" i="5"/>
  <c r="U198" i="5"/>
  <c r="BJ198" i="5" s="1"/>
  <c r="Q198" i="5"/>
  <c r="AK198" i="5" s="1"/>
  <c r="O198" i="5"/>
  <c r="AJ198" i="5" s="1"/>
  <c r="M198" i="5"/>
  <c r="AI198" i="5" s="1"/>
  <c r="K198" i="5"/>
  <c r="BE198" i="5" s="1"/>
  <c r="I198" i="5"/>
  <c r="BD198" i="5" s="1"/>
  <c r="G198" i="5"/>
  <c r="AF198" i="5" s="1"/>
  <c r="E198" i="5"/>
  <c r="U197" i="5"/>
  <c r="BJ197" i="5" s="1"/>
  <c r="S197" i="5"/>
  <c r="AL197" i="5" s="1"/>
  <c r="Q197" i="5"/>
  <c r="AK197" i="5" s="1"/>
  <c r="O197" i="5"/>
  <c r="BG197" i="5" s="1"/>
  <c r="M197" i="5"/>
  <c r="BF197" i="5" s="1"/>
  <c r="K197" i="5"/>
  <c r="AH197" i="5" s="1"/>
  <c r="G197" i="5"/>
  <c r="BC197" i="5" s="1"/>
  <c r="E197" i="5"/>
  <c r="BB197" i="5" s="1"/>
  <c r="U196" i="5"/>
  <c r="BJ196" i="5" s="1"/>
  <c r="S196" i="5"/>
  <c r="BI196" i="5" s="1"/>
  <c r="Q196" i="5"/>
  <c r="AK196" i="5" s="1"/>
  <c r="O196" i="5"/>
  <c r="BG196" i="5" s="1"/>
  <c r="K196" i="5"/>
  <c r="AH196" i="5" s="1"/>
  <c r="I196" i="5"/>
  <c r="BD196" i="5" s="1"/>
  <c r="G196" i="5"/>
  <c r="BC196" i="5" s="1"/>
  <c r="E196" i="5"/>
  <c r="AE196" i="5" s="1"/>
  <c r="U195" i="5"/>
  <c r="AM195" i="5" s="1"/>
  <c r="S195" i="5"/>
  <c r="AL195" i="5" s="1"/>
  <c r="O195" i="5"/>
  <c r="BG195" i="5" s="1"/>
  <c r="K195" i="5"/>
  <c r="AH195" i="5" s="1"/>
  <c r="I195" i="5"/>
  <c r="BD195" i="5" s="1"/>
  <c r="G195" i="5"/>
  <c r="BC195" i="5" s="1"/>
  <c r="E195" i="5"/>
  <c r="BB195" i="5" s="1"/>
  <c r="U194" i="5"/>
  <c r="AM194" i="5" s="1"/>
  <c r="S194" i="5"/>
  <c r="AL194" i="5" s="1"/>
  <c r="Q194" i="5"/>
  <c r="BH194" i="5" s="1"/>
  <c r="O194" i="5"/>
  <c r="BG194" i="5" s="1"/>
  <c r="M194" i="5"/>
  <c r="AI194" i="5" s="1"/>
  <c r="K194" i="5"/>
  <c r="BE194" i="5" s="1"/>
  <c r="G194" i="5"/>
  <c r="AF194" i="5" s="1"/>
  <c r="U193" i="5"/>
  <c r="BJ193" i="5" s="1"/>
  <c r="S193" i="5"/>
  <c r="BI193" i="5" s="1"/>
  <c r="O193" i="5"/>
  <c r="AJ193" i="5" s="1"/>
  <c r="M193" i="5"/>
  <c r="BF193" i="5" s="1"/>
  <c r="I193" i="5"/>
  <c r="AG193" i="5" s="1"/>
  <c r="G193" i="5"/>
  <c r="AF193" i="5" s="1"/>
  <c r="E193" i="5"/>
  <c r="BB193" i="5" s="1"/>
  <c r="U192" i="5"/>
  <c r="BJ192" i="5" s="1"/>
  <c r="S192" i="5"/>
  <c r="BI192" i="5" s="1"/>
  <c r="Q192" i="5"/>
  <c r="BH192" i="5" s="1"/>
  <c r="O192" i="5"/>
  <c r="BG192" i="5" s="1"/>
  <c r="M192" i="5"/>
  <c r="BF192" i="5" s="1"/>
  <c r="E192" i="5"/>
  <c r="BB192" i="5" s="1"/>
  <c r="U191" i="5"/>
  <c r="BJ191" i="5" s="1"/>
  <c r="K191" i="5"/>
  <c r="BE191" i="5" s="1"/>
  <c r="G191" i="5"/>
  <c r="AF191" i="5" s="1"/>
  <c r="E191" i="5"/>
  <c r="BB191" i="5" s="1"/>
  <c r="M190" i="5"/>
  <c r="BF190" i="5" s="1"/>
  <c r="G190" i="5"/>
  <c r="BC190" i="5" s="1"/>
  <c r="E190" i="5"/>
  <c r="BB190" i="5" s="1"/>
  <c r="S189" i="5"/>
  <c r="AL189" i="5" s="1"/>
  <c r="Q189" i="5"/>
  <c r="BH189" i="5" s="1"/>
  <c r="O189" i="5"/>
  <c r="AJ189" i="5" s="1"/>
  <c r="M189" i="5"/>
  <c r="BF189" i="5" s="1"/>
  <c r="K189" i="5"/>
  <c r="BE189" i="5" s="1"/>
  <c r="G189" i="5"/>
  <c r="BC189" i="5" s="1"/>
  <c r="U188" i="5"/>
  <c r="BJ188" i="5" s="1"/>
  <c r="S188" i="5"/>
  <c r="BI188" i="5" s="1"/>
  <c r="M188" i="5"/>
  <c r="BF188" i="5" s="1"/>
  <c r="S187" i="5"/>
  <c r="BI187" i="5" s="1"/>
  <c r="K187" i="5"/>
  <c r="AH187" i="5" s="1"/>
  <c r="E187" i="5"/>
  <c r="BB187" i="5" s="1"/>
  <c r="U186" i="5"/>
  <c r="BJ186" i="5" s="1"/>
  <c r="S186" i="5"/>
  <c r="BI186" i="5" s="1"/>
  <c r="O186" i="5"/>
  <c r="BG186" i="5" s="1"/>
  <c r="M186" i="5"/>
  <c r="BF186" i="5" s="1"/>
  <c r="E186" i="5"/>
  <c r="AE186" i="5" s="1"/>
  <c r="M185" i="5"/>
  <c r="BF185" i="5" s="1"/>
  <c r="I185" i="5"/>
  <c r="BD185" i="5" s="1"/>
  <c r="G185" i="5"/>
  <c r="BC185" i="5" s="1"/>
  <c r="E185" i="5"/>
  <c r="AE185" i="5" s="1"/>
  <c r="U184" i="5"/>
  <c r="BJ184" i="5" s="1"/>
  <c r="S184" i="5"/>
  <c r="AL184" i="5" s="1"/>
  <c r="E184" i="5"/>
  <c r="BB184" i="5" s="1"/>
  <c r="S183" i="5"/>
  <c r="AL183" i="5" s="1"/>
  <c r="M183" i="5"/>
  <c r="BF183" i="5" s="1"/>
  <c r="U182" i="5"/>
  <c r="BJ182" i="5" s="1"/>
  <c r="S182" i="5"/>
  <c r="BI182" i="5" s="1"/>
  <c r="M182" i="5"/>
  <c r="AI182" i="5" s="1"/>
  <c r="K182" i="5"/>
  <c r="BE182" i="5" s="1"/>
  <c r="M181" i="5"/>
  <c r="BF181" i="5" s="1"/>
  <c r="K181" i="5"/>
  <c r="BE181" i="5" s="1"/>
  <c r="I181" i="5"/>
  <c r="BD181" i="5" s="1"/>
  <c r="G181" i="5"/>
  <c r="AF181" i="5" s="1"/>
  <c r="E181" i="5"/>
  <c r="BB181" i="5" s="1"/>
  <c r="U180" i="5"/>
  <c r="BJ180" i="5" s="1"/>
  <c r="S180" i="5"/>
  <c r="BI180" i="5" s="1"/>
  <c r="O180" i="5"/>
  <c r="BG180" i="5" s="1"/>
  <c r="E180" i="5"/>
  <c r="BB180" i="5" s="1"/>
  <c r="U179" i="5"/>
  <c r="AM179" i="5" s="1"/>
  <c r="S179" i="5"/>
  <c r="AL179" i="5" s="1"/>
  <c r="I179" i="5"/>
  <c r="BD179" i="5" s="1"/>
  <c r="G179" i="5"/>
  <c r="BC179" i="5" s="1"/>
  <c r="M178" i="5"/>
  <c r="AI178" i="5" s="1"/>
  <c r="U177" i="5"/>
  <c r="BJ177" i="5" s="1"/>
  <c r="M177" i="5"/>
  <c r="BF177" i="5" s="1"/>
  <c r="G177" i="5"/>
  <c r="AF177" i="5" s="1"/>
  <c r="C176" i="5" a="1"/>
  <c r="C176" i="5" s="1"/>
  <c r="B176" i="5"/>
  <c r="U211" i="5"/>
  <c r="BJ211" i="5" s="1"/>
  <c r="S211" i="5"/>
  <c r="BI211" i="5" s="1"/>
  <c r="Q211" i="5"/>
  <c r="BH211" i="5" s="1"/>
  <c r="O211" i="5"/>
  <c r="BG211" i="5" s="1"/>
  <c r="M211" i="5"/>
  <c r="BF211" i="5" s="1"/>
  <c r="K211" i="5"/>
  <c r="AH211" i="5" s="1"/>
  <c r="I211" i="5"/>
  <c r="AG211" i="5" s="1"/>
  <c r="E211" i="5"/>
  <c r="U210" i="5"/>
  <c r="BJ210" i="5" s="1"/>
  <c r="S210" i="5"/>
  <c r="AL210" i="5" s="1"/>
  <c r="Q210" i="5"/>
  <c r="BH210" i="5" s="1"/>
  <c r="O210" i="5"/>
  <c r="BG210" i="5" s="1"/>
  <c r="K210" i="5"/>
  <c r="BE210" i="5" s="1"/>
  <c r="I210" i="5"/>
  <c r="BD210" i="5" s="1"/>
  <c r="G210" i="5"/>
  <c r="BC210" i="5" s="1"/>
  <c r="E210" i="5"/>
  <c r="AE210" i="5" s="1"/>
  <c r="U209" i="5"/>
  <c r="S209" i="5"/>
  <c r="BI209" i="5" s="1"/>
  <c r="Q209" i="5"/>
  <c r="BH209" i="5" s="1"/>
  <c r="O209" i="5"/>
  <c r="BG209" i="5" s="1"/>
  <c r="M209" i="5"/>
  <c r="AI209" i="5" s="1"/>
  <c r="K209" i="5"/>
  <c r="BE209" i="5" s="1"/>
  <c r="E209" i="5"/>
  <c r="BB209" i="5" s="1"/>
  <c r="U208" i="5"/>
  <c r="BJ208" i="5" s="1"/>
  <c r="S208" i="5"/>
  <c r="Q208" i="5"/>
  <c r="BH208" i="5" s="1"/>
  <c r="O208" i="5"/>
  <c r="I206" i="5"/>
  <c r="AG206" i="5" s="1"/>
  <c r="C205" i="5" a="1"/>
  <c r="C205" i="5" s="1"/>
  <c r="B205" i="5"/>
  <c r="BB223" i="5"/>
  <c r="AE223" i="5"/>
  <c r="U223" i="5"/>
  <c r="BJ223" i="5" s="1"/>
  <c r="S223" i="5"/>
  <c r="BI223" i="5" s="1"/>
  <c r="Q223" i="5"/>
  <c r="AK223" i="5" s="1"/>
  <c r="O223" i="5"/>
  <c r="AJ223" i="5" s="1"/>
  <c r="K223" i="5"/>
  <c r="I223" i="5"/>
  <c r="BD223" i="5" s="1"/>
  <c r="G223" i="5"/>
  <c r="BB222" i="5"/>
  <c r="AE222" i="5"/>
  <c r="U222" i="5"/>
  <c r="BJ222" i="5" s="1"/>
  <c r="S222" i="5"/>
  <c r="BI222" i="5" s="1"/>
  <c r="Q222" i="5"/>
  <c r="BH222" i="5" s="1"/>
  <c r="O222" i="5"/>
  <c r="BG222" i="5" s="1"/>
  <c r="M222" i="5"/>
  <c r="BF222" i="5" s="1"/>
  <c r="K222" i="5"/>
  <c r="BE222" i="5" s="1"/>
  <c r="I222" i="5"/>
  <c r="AG222" i="5" s="1"/>
  <c r="BB221" i="5"/>
  <c r="AE221" i="5"/>
  <c r="U221" i="5"/>
  <c r="S221" i="5"/>
  <c r="BI221" i="5" s="1"/>
  <c r="M221" i="5"/>
  <c r="BF221" i="5" s="1"/>
  <c r="I221" i="5"/>
  <c r="BD221" i="5" s="1"/>
  <c r="G221" i="5"/>
  <c r="BC221" i="5" s="1"/>
  <c r="BB220" i="5"/>
  <c r="AE220" i="5"/>
  <c r="U220" i="5"/>
  <c r="BJ220" i="5" s="1"/>
  <c r="S220" i="5"/>
  <c r="Q220" i="5"/>
  <c r="BH220" i="5" s="1"/>
  <c r="M220" i="5"/>
  <c r="BB219" i="5"/>
  <c r="AE219" i="5"/>
  <c r="U219" i="5"/>
  <c r="AM219" i="5" s="1"/>
  <c r="O219" i="5"/>
  <c r="AJ219" i="5" s="1"/>
  <c r="K219" i="5"/>
  <c r="I219" i="5"/>
  <c r="BD219" i="5" s="1"/>
  <c r="BB218" i="5"/>
  <c r="AE218" i="5"/>
  <c r="O218" i="5"/>
  <c r="AJ218" i="5" s="1"/>
  <c r="K218" i="5"/>
  <c r="BE218" i="5" s="1"/>
  <c r="C216" i="5" a="1"/>
  <c r="C216" i="5" s="1"/>
  <c r="B216" i="5"/>
  <c r="U238" i="5"/>
  <c r="BJ238" i="5" s="1"/>
  <c r="S238" i="5"/>
  <c r="AL238" i="5" s="1"/>
  <c r="Q238" i="5"/>
  <c r="AK238" i="5" s="1"/>
  <c r="O238" i="5"/>
  <c r="AJ238" i="5" s="1"/>
  <c r="M238" i="5"/>
  <c r="BF238" i="5" s="1"/>
  <c r="K238" i="5"/>
  <c r="BE238" i="5" s="1"/>
  <c r="I238" i="5"/>
  <c r="AG238" i="5" s="1"/>
  <c r="G238" i="5"/>
  <c r="BC238" i="5" s="1"/>
  <c r="E238" i="5"/>
  <c r="BB238" i="5" s="1"/>
  <c r="U237" i="5"/>
  <c r="BJ237" i="5" s="1"/>
  <c r="Q237" i="5"/>
  <c r="BH237" i="5" s="1"/>
  <c r="O237" i="5"/>
  <c r="BG237" i="5" s="1"/>
  <c r="M237" i="5"/>
  <c r="BF237" i="5" s="1"/>
  <c r="K237" i="5"/>
  <c r="AH237" i="5" s="1"/>
  <c r="I237" i="5"/>
  <c r="BD237" i="5" s="1"/>
  <c r="G237" i="5"/>
  <c r="BC237" i="5" s="1"/>
  <c r="E237" i="5"/>
  <c r="S236" i="5"/>
  <c r="BI236" i="5" s="1"/>
  <c r="Q236" i="5"/>
  <c r="BH236" i="5" s="1"/>
  <c r="M236" i="5"/>
  <c r="BF236" i="5" s="1"/>
  <c r="K236" i="5"/>
  <c r="BE236" i="5" s="1"/>
  <c r="I236" i="5"/>
  <c r="BD236" i="5" s="1"/>
  <c r="G236" i="5"/>
  <c r="BC236" i="5" s="1"/>
  <c r="O235" i="5"/>
  <c r="BG235" i="5" s="1"/>
  <c r="K235" i="5"/>
  <c r="BE235" i="5" s="1"/>
  <c r="I235" i="5"/>
  <c r="BD235" i="5" s="1"/>
  <c r="G235" i="5"/>
  <c r="BC235" i="5" s="1"/>
  <c r="E235" i="5"/>
  <c r="AE235" i="5" s="1"/>
  <c r="U234" i="5"/>
  <c r="BJ234" i="5" s="1"/>
  <c r="O234" i="5"/>
  <c r="BG234" i="5" s="1"/>
  <c r="K234" i="5"/>
  <c r="BE234" i="5" s="1"/>
  <c r="U233" i="5"/>
  <c r="BJ233" i="5" s="1"/>
  <c r="S233" i="5"/>
  <c r="AL233" i="5" s="1"/>
  <c r="K233" i="5"/>
  <c r="AH233" i="5" s="1"/>
  <c r="U232" i="5"/>
  <c r="BJ232" i="5" s="1"/>
  <c r="K232" i="5"/>
  <c r="BE232" i="5" s="1"/>
  <c r="O231" i="5"/>
  <c r="BG231" i="5" s="1"/>
  <c r="M230" i="5"/>
  <c r="BF230" i="5" s="1"/>
  <c r="K230" i="5"/>
  <c r="BE230" i="5" s="1"/>
  <c r="E230" i="5"/>
  <c r="BB230" i="5" s="1"/>
  <c r="U229" i="5"/>
  <c r="BJ229" i="5" s="1"/>
  <c r="S229" i="5"/>
  <c r="AL229" i="5" s="1"/>
  <c r="C228" i="5" a="1"/>
  <c r="C228" i="5" s="1"/>
  <c r="B228" i="5"/>
  <c r="U260" i="5"/>
  <c r="AM260" i="5" s="1"/>
  <c r="S260" i="5"/>
  <c r="AL260" i="5" s="1"/>
  <c r="Q260" i="5"/>
  <c r="AK260" i="5" s="1"/>
  <c r="O260" i="5"/>
  <c r="AJ260" i="5" s="1"/>
  <c r="M260" i="5"/>
  <c r="AI260" i="5" s="1"/>
  <c r="K260" i="5"/>
  <c r="AH260" i="5" s="1"/>
  <c r="I260" i="5"/>
  <c r="AG260" i="5" s="1"/>
  <c r="G260" i="5"/>
  <c r="AF260" i="5" s="1"/>
  <c r="E260" i="5"/>
  <c r="AE260" i="5" s="1"/>
  <c r="U259" i="5"/>
  <c r="BJ259" i="5" s="1"/>
  <c r="Q259" i="5"/>
  <c r="AK259" i="5" s="1"/>
  <c r="O259" i="5"/>
  <c r="AJ259" i="5" s="1"/>
  <c r="M259" i="5"/>
  <c r="BF259" i="5" s="1"/>
  <c r="K259" i="5"/>
  <c r="BE259" i="5" s="1"/>
  <c r="I259" i="5"/>
  <c r="AG259" i="5" s="1"/>
  <c r="G259" i="5"/>
  <c r="BC259" i="5" s="1"/>
  <c r="E259" i="5"/>
  <c r="AE259" i="5" s="1"/>
  <c r="U258" i="5"/>
  <c r="AM258" i="5" s="1"/>
  <c r="S258" i="5"/>
  <c r="BI258" i="5" s="1"/>
  <c r="Q258" i="5"/>
  <c r="BH258" i="5" s="1"/>
  <c r="O258" i="5"/>
  <c r="BG258" i="5" s="1"/>
  <c r="K258" i="5"/>
  <c r="AH258" i="5" s="1"/>
  <c r="I258" i="5"/>
  <c r="BD258" i="5" s="1"/>
  <c r="G258" i="5"/>
  <c r="BC258" i="5" s="1"/>
  <c r="E258" i="5"/>
  <c r="Q257" i="5"/>
  <c r="BH257" i="5" s="1"/>
  <c r="O257" i="5"/>
  <c r="BG257" i="5" s="1"/>
  <c r="M257" i="5"/>
  <c r="BF257" i="5" s="1"/>
  <c r="K257" i="5"/>
  <c r="BE257" i="5" s="1"/>
  <c r="I257" i="5"/>
  <c r="BD257" i="5" s="1"/>
  <c r="G257" i="5"/>
  <c r="AF257" i="5" s="1"/>
  <c r="E257" i="5"/>
  <c r="AE257" i="5" s="1"/>
  <c r="U256" i="5"/>
  <c r="BJ256" i="5" s="1"/>
  <c r="S256" i="5"/>
  <c r="BI256" i="5" s="1"/>
  <c r="Q256" i="5"/>
  <c r="BH256" i="5" s="1"/>
  <c r="O256" i="5"/>
  <c r="BG256" i="5" s="1"/>
  <c r="K256" i="5"/>
  <c r="BE256" i="5" s="1"/>
  <c r="I256" i="5"/>
  <c r="AG256" i="5" s="1"/>
  <c r="G256" i="5"/>
  <c r="BC256" i="5" s="1"/>
  <c r="E256" i="5"/>
  <c r="BB256" i="5" s="1"/>
  <c r="U255" i="5"/>
  <c r="BJ255" i="5" s="1"/>
  <c r="O255" i="5"/>
  <c r="BG255" i="5" s="1"/>
  <c r="M255" i="5"/>
  <c r="BF255" i="5" s="1"/>
  <c r="K255" i="5"/>
  <c r="BE255" i="5" s="1"/>
  <c r="I255" i="5"/>
  <c r="BD255" i="5" s="1"/>
  <c r="G255" i="5"/>
  <c r="BC255" i="5" s="1"/>
  <c r="E255" i="5"/>
  <c r="AE255" i="5" s="1"/>
  <c r="U254" i="5"/>
  <c r="BJ254" i="5" s="1"/>
  <c r="S254" i="5"/>
  <c r="AL254" i="5" s="1"/>
  <c r="O254" i="5"/>
  <c r="BG254" i="5" s="1"/>
  <c r="M254" i="5"/>
  <c r="AI254" i="5" s="1"/>
  <c r="I254" i="5"/>
  <c r="BD254" i="5" s="1"/>
  <c r="G254" i="5"/>
  <c r="E254" i="5"/>
  <c r="BB254" i="5" s="1"/>
  <c r="U253" i="5"/>
  <c r="BJ253" i="5" s="1"/>
  <c r="S253" i="5"/>
  <c r="BI253" i="5" s="1"/>
  <c r="Q253" i="5"/>
  <c r="BH253" i="5" s="1"/>
  <c r="M253" i="5"/>
  <c r="AI253" i="5" s="1"/>
  <c r="I253" i="5"/>
  <c r="G253" i="5"/>
  <c r="AF253" i="5" s="1"/>
  <c r="E253" i="5"/>
  <c r="AE253" i="5" s="1"/>
  <c r="U252" i="5"/>
  <c r="BJ252" i="5" s="1"/>
  <c r="Q252" i="5"/>
  <c r="BH252" i="5" s="1"/>
  <c r="K252" i="5"/>
  <c r="BE252" i="5" s="1"/>
  <c r="I252" i="5"/>
  <c r="BD252" i="5" s="1"/>
  <c r="G252" i="5"/>
  <c r="AF252" i="5" s="1"/>
  <c r="E252" i="5"/>
  <c r="AE252" i="5" s="1"/>
  <c r="U251" i="5"/>
  <c r="BJ251" i="5" s="1"/>
  <c r="S251" i="5"/>
  <c r="BI251" i="5" s="1"/>
  <c r="Q251" i="5"/>
  <c r="AK251" i="5" s="1"/>
  <c r="O251" i="5"/>
  <c r="BG251" i="5" s="1"/>
  <c r="M251" i="5"/>
  <c r="AI251" i="5" s="1"/>
  <c r="G251" i="5"/>
  <c r="AF251" i="5" s="1"/>
  <c r="U250" i="5"/>
  <c r="AM250" i="5" s="1"/>
  <c r="S250" i="5"/>
  <c r="AL250" i="5" s="1"/>
  <c r="O250" i="5"/>
  <c r="BG250" i="5" s="1"/>
  <c r="M250" i="5"/>
  <c r="BF250" i="5" s="1"/>
  <c r="I250" i="5"/>
  <c r="BD250" i="5" s="1"/>
  <c r="G250" i="5"/>
  <c r="BC250" i="5" s="1"/>
  <c r="E250" i="5"/>
  <c r="U249" i="5"/>
  <c r="AM249" i="5" s="1"/>
  <c r="S249" i="5"/>
  <c r="BI249" i="5" s="1"/>
  <c r="M249" i="5"/>
  <c r="AI249" i="5" s="1"/>
  <c r="I249" i="5"/>
  <c r="BD249" i="5" s="1"/>
  <c r="G249" i="5"/>
  <c r="AF249" i="5" s="1"/>
  <c r="E249" i="5"/>
  <c r="U248" i="5"/>
  <c r="AM248" i="5" s="1"/>
  <c r="O248" i="5"/>
  <c r="AJ248" i="5" s="1"/>
  <c r="M248" i="5"/>
  <c r="AI248" i="5" s="1"/>
  <c r="I248" i="5"/>
  <c r="BD248" i="5" s="1"/>
  <c r="G248" i="5"/>
  <c r="AF248" i="5" s="1"/>
  <c r="E248" i="5"/>
  <c r="BB248" i="5" s="1"/>
  <c r="U247" i="5"/>
  <c r="BJ247" i="5" s="1"/>
  <c r="S247" i="5"/>
  <c r="BI247" i="5" s="1"/>
  <c r="Q247" i="5"/>
  <c r="BH247" i="5" s="1"/>
  <c r="M247" i="5"/>
  <c r="BF247" i="5" s="1"/>
  <c r="U246" i="5"/>
  <c r="AM246" i="5" s="1"/>
  <c r="U245" i="5"/>
  <c r="AM245" i="5" s="1"/>
  <c r="C243" i="5" a="1"/>
  <c r="C243" i="5" s="1"/>
  <c r="B243" i="5"/>
  <c r="U77" i="5"/>
  <c r="BJ77" i="5" s="1"/>
  <c r="S77" i="5"/>
  <c r="AL77" i="5" s="1"/>
  <c r="Q77" i="5"/>
  <c r="BH77" i="5" s="1"/>
  <c r="M77" i="5"/>
  <c r="BF77" i="5" s="1"/>
  <c r="K77" i="5"/>
  <c r="AH77" i="5" s="1"/>
  <c r="I77" i="5"/>
  <c r="BD77" i="5" s="1"/>
  <c r="G77" i="5"/>
  <c r="AF77" i="5" s="1"/>
  <c r="E77" i="5"/>
  <c r="BB77" i="5" s="1"/>
  <c r="U76" i="5"/>
  <c r="AM76" i="5" s="1"/>
  <c r="S76" i="5"/>
  <c r="BI76" i="5" s="1"/>
  <c r="Q76" i="5"/>
  <c r="BH76" i="5" s="1"/>
  <c r="O76" i="5"/>
  <c r="BG76" i="5" s="1"/>
  <c r="M76" i="5"/>
  <c r="AI76" i="5" s="1"/>
  <c r="I76" i="5"/>
  <c r="BD76" i="5" s="1"/>
  <c r="G76" i="5"/>
  <c r="BC76" i="5" s="1"/>
  <c r="E76" i="5"/>
  <c r="BB76" i="5" s="1"/>
  <c r="U75" i="5"/>
  <c r="S75" i="5"/>
  <c r="BI75" i="5" s="1"/>
  <c r="Q75" i="5"/>
  <c r="AK75" i="5" s="1"/>
  <c r="M75" i="5"/>
  <c r="BF75" i="5" s="1"/>
  <c r="K75" i="5"/>
  <c r="AH75" i="5" s="1"/>
  <c r="I75" i="5"/>
  <c r="BD75" i="5" s="1"/>
  <c r="G75" i="5"/>
  <c r="AF75" i="5" s="1"/>
  <c r="E75" i="5"/>
  <c r="BB75" i="5" s="1"/>
  <c r="U74" i="5"/>
  <c r="BJ74" i="5" s="1"/>
  <c r="S74" i="5"/>
  <c r="AL74" i="5" s="1"/>
  <c r="Q74" i="5"/>
  <c r="BH74" i="5" s="1"/>
  <c r="O74" i="5"/>
  <c r="M74" i="5"/>
  <c r="AI74" i="5" s="1"/>
  <c r="K74" i="5"/>
  <c r="AH74" i="5" s="1"/>
  <c r="G74" i="5"/>
  <c r="AF74" i="5" s="1"/>
  <c r="U73" i="5"/>
  <c r="S73" i="5"/>
  <c r="BI73" i="5" s="1"/>
  <c r="Q73" i="5"/>
  <c r="BH73" i="5" s="1"/>
  <c r="O73" i="5"/>
  <c r="BG73" i="5" s="1"/>
  <c r="M73" i="5"/>
  <c r="AI73" i="5" s="1"/>
  <c r="K73" i="5"/>
  <c r="AH73" i="5" s="1"/>
  <c r="E73" i="5"/>
  <c r="AE73" i="5" s="1"/>
  <c r="U72" i="5"/>
  <c r="S72" i="5"/>
  <c r="BI72" i="5" s="1"/>
  <c r="M72" i="5"/>
  <c r="BF72" i="5" s="1"/>
  <c r="K72" i="5"/>
  <c r="BE72" i="5" s="1"/>
  <c r="I72" i="5"/>
  <c r="BD72" i="5" s="1"/>
  <c r="G72" i="5"/>
  <c r="AF72" i="5" s="1"/>
  <c r="E72" i="5"/>
  <c r="BB72" i="5" s="1"/>
  <c r="S71" i="5"/>
  <c r="Q71" i="5"/>
  <c r="AK71" i="5" s="1"/>
  <c r="O71" i="5"/>
  <c r="M71" i="5"/>
  <c r="BF71" i="5" s="1"/>
  <c r="I71" i="5"/>
  <c r="G71" i="5"/>
  <c r="BC71" i="5" s="1"/>
  <c r="E71" i="5"/>
  <c r="AE71" i="5" s="1"/>
  <c r="U70" i="5"/>
  <c r="BJ70" i="5" s="1"/>
  <c r="S70" i="5"/>
  <c r="AL70" i="5" s="1"/>
  <c r="Q70" i="5"/>
  <c r="BH70" i="5" s="1"/>
  <c r="I70" i="5"/>
  <c r="G70" i="5"/>
  <c r="BC70" i="5" s="1"/>
  <c r="S69" i="5"/>
  <c r="BI69" i="5" s="1"/>
  <c r="M69" i="5"/>
  <c r="AI69" i="5" s="1"/>
  <c r="E69" i="5"/>
  <c r="AE69" i="5" s="1"/>
  <c r="U68" i="5"/>
  <c r="BJ68" i="5" s="1"/>
  <c r="Q68" i="5"/>
  <c r="AK68" i="5" s="1"/>
  <c r="M68" i="5"/>
  <c r="AI68" i="5" s="1"/>
  <c r="K68" i="5"/>
  <c r="BE68" i="5" s="1"/>
  <c r="U67" i="5"/>
  <c r="BJ67" i="5" s="1"/>
  <c r="S67" i="5"/>
  <c r="BI67" i="5" s="1"/>
  <c r="E67" i="5"/>
  <c r="AE67" i="5" s="1"/>
  <c r="S66" i="5"/>
  <c r="BI66" i="5" s="1"/>
  <c r="M66" i="5"/>
  <c r="AI66" i="5" s="1"/>
  <c r="E66" i="5"/>
  <c r="BB66" i="5" s="1"/>
  <c r="U65" i="5"/>
  <c r="AM65" i="5" s="1"/>
  <c r="S65" i="5"/>
  <c r="BI65" i="5" s="1"/>
  <c r="Q65" i="5"/>
  <c r="BH65" i="5" s="1"/>
  <c r="M65" i="5"/>
  <c r="BF65" i="5" s="1"/>
  <c r="U64" i="5"/>
  <c r="AM64" i="5" s="1"/>
  <c r="S64" i="5"/>
  <c r="BI64" i="5" s="1"/>
  <c r="K64" i="5"/>
  <c r="BE64" i="5" s="1"/>
  <c r="C62" i="5" a="1"/>
  <c r="C62" i="5" s="1"/>
  <c r="B62" i="5"/>
  <c r="U57" i="5"/>
  <c r="AM57" i="5" s="1"/>
  <c r="Q57" i="5"/>
  <c r="AK57" i="5" s="1"/>
  <c r="O57" i="5"/>
  <c r="AJ57" i="5" s="1"/>
  <c r="M57" i="5"/>
  <c r="AI57" i="5" s="1"/>
  <c r="K57" i="5"/>
  <c r="BE57" i="5" s="1"/>
  <c r="I57" i="5"/>
  <c r="BD57" i="5" s="1"/>
  <c r="G57" i="5"/>
  <c r="BC57" i="5" s="1"/>
  <c r="E57" i="5"/>
  <c r="BB57" i="5" s="1"/>
  <c r="U56" i="5"/>
  <c r="BJ56" i="5" s="1"/>
  <c r="S56" i="5"/>
  <c r="BI56" i="5" s="1"/>
  <c r="M56" i="5"/>
  <c r="AI56" i="5" s="1"/>
  <c r="K56" i="5"/>
  <c r="BE56" i="5" s="1"/>
  <c r="I56" i="5"/>
  <c r="BD56" i="5" s="1"/>
  <c r="G56" i="5"/>
  <c r="AF56" i="5" s="1"/>
  <c r="E56" i="5"/>
  <c r="BB56" i="5" s="1"/>
  <c r="U55" i="5"/>
  <c r="BJ55" i="5" s="1"/>
  <c r="S55" i="5"/>
  <c r="BI55" i="5" s="1"/>
  <c r="M55" i="5"/>
  <c r="BF55" i="5" s="1"/>
  <c r="I55" i="5"/>
  <c r="AG55" i="5" s="1"/>
  <c r="G55" i="5"/>
  <c r="BC55" i="5" s="1"/>
  <c r="E55" i="5"/>
  <c r="BB55" i="5" s="1"/>
  <c r="U54" i="5"/>
  <c r="BJ54" i="5" s="1"/>
  <c r="S54" i="5"/>
  <c r="BI54" i="5" s="1"/>
  <c r="Q54" i="5"/>
  <c r="BH54" i="5" s="1"/>
  <c r="O54" i="5"/>
  <c r="BG54" i="5" s="1"/>
  <c r="M54" i="5"/>
  <c r="BF54" i="5" s="1"/>
  <c r="I54" i="5"/>
  <c r="BD54" i="5" s="1"/>
  <c r="E54" i="5"/>
  <c r="BB54" i="5" s="1"/>
  <c r="U53" i="5"/>
  <c r="AM53" i="5" s="1"/>
  <c r="Q53" i="5"/>
  <c r="AK53" i="5" s="1"/>
  <c r="O53" i="5"/>
  <c r="AJ53" i="5" s="1"/>
  <c r="I53" i="5"/>
  <c r="BD53" i="5" s="1"/>
  <c r="G53" i="5"/>
  <c r="BC53" i="5" s="1"/>
  <c r="E53" i="5"/>
  <c r="BB53" i="5" s="1"/>
  <c r="U52" i="5"/>
  <c r="BJ52" i="5" s="1"/>
  <c r="S52" i="5"/>
  <c r="BI52" i="5" s="1"/>
  <c r="Q52" i="5"/>
  <c r="BH52" i="5" s="1"/>
  <c r="O52" i="5"/>
  <c r="AJ52" i="5" s="1"/>
  <c r="M52" i="5"/>
  <c r="BF52" i="5" s="1"/>
  <c r="I52" i="5"/>
  <c r="AG52" i="5" s="1"/>
  <c r="E52" i="5"/>
  <c r="AE52" i="5" s="1"/>
  <c r="U51" i="5"/>
  <c r="BJ51" i="5" s="1"/>
  <c r="S51" i="5"/>
  <c r="AL51" i="5" s="1"/>
  <c r="Q51" i="5"/>
  <c r="AK51" i="5" s="1"/>
  <c r="O51" i="5"/>
  <c r="AJ51" i="5" s="1"/>
  <c r="E51" i="5"/>
  <c r="BB51" i="5" s="1"/>
  <c r="S50" i="5"/>
  <c r="BI50" i="5" s="1"/>
  <c r="Q50" i="5"/>
  <c r="BH50" i="5" s="1"/>
  <c r="O50" i="5"/>
  <c r="BG50" i="5" s="1"/>
  <c r="M50" i="5"/>
  <c r="BF50" i="5" s="1"/>
  <c r="K50" i="5"/>
  <c r="AH50" i="5" s="1"/>
  <c r="E50" i="5"/>
  <c r="BB50" i="5" s="1"/>
  <c r="U49" i="5"/>
  <c r="AM49" i="5" s="1"/>
  <c r="S49" i="5"/>
  <c r="BI49" i="5" s="1"/>
  <c r="O49" i="5"/>
  <c r="AJ49" i="5" s="1"/>
  <c r="M49" i="5"/>
  <c r="BF49" i="5" s="1"/>
  <c r="K49" i="5"/>
  <c r="BE49" i="5" s="1"/>
  <c r="E49" i="5"/>
  <c r="AE49" i="5" s="1"/>
  <c r="U48" i="5"/>
  <c r="BJ48" i="5" s="1"/>
  <c r="S48" i="5"/>
  <c r="BI48" i="5" s="1"/>
  <c r="Q48" i="5"/>
  <c r="BH48" i="5" s="1"/>
  <c r="M48" i="5"/>
  <c r="BF48" i="5" s="1"/>
  <c r="I48" i="5"/>
  <c r="AG48" i="5" s="1"/>
  <c r="E48" i="5"/>
  <c r="BB48" i="5" s="1"/>
  <c r="E47" i="5"/>
  <c r="BB47" i="5" s="1"/>
  <c r="U46" i="5"/>
  <c r="BJ46" i="5" s="1"/>
  <c r="O46" i="5"/>
  <c r="BG46" i="5" s="1"/>
  <c r="I46" i="5"/>
  <c r="BD46" i="5" s="1"/>
  <c r="G46" i="5"/>
  <c r="BC46" i="5" s="1"/>
  <c r="U45" i="5"/>
  <c r="BJ45" i="5" s="1"/>
  <c r="K45" i="5"/>
  <c r="BE45" i="5" s="1"/>
  <c r="I45" i="5"/>
  <c r="BD45" i="5" s="1"/>
  <c r="G45" i="5"/>
  <c r="BC45" i="5" s="1"/>
  <c r="U44" i="5"/>
  <c r="BJ44" i="5" s="1"/>
  <c r="U43" i="5"/>
  <c r="BJ43" i="5" s="1"/>
  <c r="S43" i="5"/>
  <c r="BI43" i="5" s="1"/>
  <c r="M43" i="5"/>
  <c r="AI43" i="5" s="1"/>
  <c r="E43" i="5"/>
  <c r="BB43" i="5" s="1"/>
  <c r="U42" i="5"/>
  <c r="BJ42" i="5" s="1"/>
  <c r="M42" i="5"/>
  <c r="BF42" i="5" s="1"/>
  <c r="U41" i="5"/>
  <c r="AM41" i="5" s="1"/>
  <c r="S41" i="5"/>
  <c r="AL41" i="5" s="1"/>
  <c r="Q41" i="5"/>
  <c r="BH41" i="5" s="1"/>
  <c r="I41" i="5"/>
  <c r="BD41" i="5" s="1"/>
  <c r="G41" i="5"/>
  <c r="BC41" i="5" s="1"/>
  <c r="U40" i="5"/>
  <c r="BJ40" i="5" s="1"/>
  <c r="S40" i="5"/>
  <c r="BI40" i="5" s="1"/>
  <c r="S39" i="5"/>
  <c r="BI39" i="5" s="1"/>
  <c r="M39" i="5"/>
  <c r="AI39" i="5" s="1"/>
  <c r="E39" i="5"/>
  <c r="BB39" i="5" s="1"/>
  <c r="S38" i="5"/>
  <c r="BI38" i="5" s="1"/>
  <c r="M38" i="5"/>
  <c r="BF38" i="5" s="1"/>
  <c r="M37" i="5"/>
  <c r="BF37" i="5" s="1"/>
  <c r="C36" i="5" a="1"/>
  <c r="C36" i="5" s="1"/>
  <c r="B36" i="5"/>
  <c r="E31" i="5"/>
  <c r="C27" i="3"/>
  <c r="BB126" i="3"/>
  <c r="BB125" i="3"/>
  <c r="BB124" i="3"/>
  <c r="BB123" i="3"/>
  <c r="BB122" i="3"/>
  <c r="BB121" i="3"/>
  <c r="H409" i="5"/>
  <c r="D176" i="5"/>
  <c r="L62" i="5"/>
  <c r="N409" i="5"/>
  <c r="P82" i="5"/>
  <c r="H205" i="5"/>
  <c r="J149" i="5"/>
  <c r="R396" i="5"/>
  <c r="F409" i="5"/>
  <c r="D409" i="5"/>
  <c r="H373" i="5"/>
  <c r="P409" i="5"/>
  <c r="H381" i="5"/>
  <c r="P373" i="5"/>
  <c r="L381" i="5"/>
  <c r="L409" i="5"/>
  <c r="T409" i="5"/>
  <c r="R82" i="5"/>
  <c r="R284" i="5"/>
  <c r="T396" i="5"/>
  <c r="J409" i="5"/>
  <c r="N396" i="5"/>
  <c r="AK391" i="5" l="1"/>
  <c r="AI52" i="5"/>
  <c r="AI303" i="5"/>
  <c r="AG99" i="5"/>
  <c r="BE421" i="5"/>
  <c r="AE184" i="5"/>
  <c r="BB355" i="5"/>
  <c r="AM104" i="5"/>
  <c r="AK54" i="5"/>
  <c r="AH367" i="5"/>
  <c r="BF199" i="5"/>
  <c r="AH182" i="5"/>
  <c r="BG199" i="5"/>
  <c r="AL325" i="5"/>
  <c r="AE48" i="5"/>
  <c r="AK194" i="5"/>
  <c r="BF123" i="5"/>
  <c r="BB141" i="5"/>
  <c r="AK87" i="5"/>
  <c r="BJ386" i="5"/>
  <c r="AM363" i="5"/>
  <c r="BE365" i="5"/>
  <c r="AE367" i="5"/>
  <c r="BF422" i="5"/>
  <c r="AI376" i="5"/>
  <c r="BI41" i="5"/>
  <c r="AM155" i="5"/>
  <c r="AG367" i="5"/>
  <c r="AI193" i="5"/>
  <c r="AM197" i="5"/>
  <c r="AM134" i="5"/>
  <c r="AJ106" i="5"/>
  <c r="AL303" i="5"/>
  <c r="AE50" i="5"/>
  <c r="BI286" i="5"/>
  <c r="BG295" i="5"/>
  <c r="AI230" i="5"/>
  <c r="AE137" i="5"/>
  <c r="AH423" i="5"/>
  <c r="BH423" i="5"/>
  <c r="BC388" i="5"/>
  <c r="BC362" i="5"/>
  <c r="AL211" i="5"/>
  <c r="AE180" i="5"/>
  <c r="AM188" i="5"/>
  <c r="AM211" i="5"/>
  <c r="AF358" i="5"/>
  <c r="AF331" i="5"/>
  <c r="AI331" i="5"/>
  <c r="BJ296" i="5"/>
  <c r="BB107" i="5"/>
  <c r="AE238" i="5"/>
  <c r="BF254" i="5"/>
  <c r="BD256" i="5"/>
  <c r="AG258" i="5"/>
  <c r="BG238" i="5"/>
  <c r="BD206" i="5"/>
  <c r="AG198" i="5"/>
  <c r="AL170" i="5"/>
  <c r="AL138" i="5"/>
  <c r="AI109" i="5"/>
  <c r="BH422" i="5"/>
  <c r="AH45" i="5"/>
  <c r="BB252" i="5"/>
  <c r="BF198" i="5"/>
  <c r="AF404" i="5"/>
  <c r="AM220" i="5"/>
  <c r="BB319" i="5"/>
  <c r="AK88" i="5"/>
  <c r="AL132" i="5"/>
  <c r="BI189" i="5"/>
  <c r="AI42" i="5"/>
  <c r="AG221" i="5"/>
  <c r="BI199" i="5"/>
  <c r="BB162" i="5"/>
  <c r="BI122" i="5"/>
  <c r="AL137" i="5"/>
  <c r="BI288" i="5"/>
  <c r="BB305" i="5"/>
  <c r="AM42" i="5"/>
  <c r="AF71" i="5"/>
  <c r="AJ250" i="5"/>
  <c r="AH198" i="5"/>
  <c r="AI151" i="5"/>
  <c r="BI376" i="5"/>
  <c r="AH301" i="5"/>
  <c r="AH232" i="5"/>
  <c r="BE73" i="5"/>
  <c r="BF248" i="5"/>
  <c r="BI423" i="5"/>
  <c r="AE384" i="5"/>
  <c r="BJ376" i="5"/>
  <c r="AE314" i="5"/>
  <c r="BH71" i="5"/>
  <c r="BF73" i="5"/>
  <c r="AE187" i="5"/>
  <c r="AI165" i="5"/>
  <c r="AG106" i="5"/>
  <c r="AI354" i="5"/>
  <c r="AH330" i="5"/>
  <c r="BD104" i="5"/>
  <c r="AH422" i="5"/>
  <c r="AM352" i="5"/>
  <c r="AK330" i="5"/>
  <c r="BD193" i="5"/>
  <c r="AG195" i="5"/>
  <c r="AH356" i="5"/>
  <c r="BI184" i="5"/>
  <c r="AE191" i="5"/>
  <c r="AE197" i="5"/>
  <c r="AJ152" i="5"/>
  <c r="BG123" i="5"/>
  <c r="N26" i="5" s="1"/>
  <c r="AM133" i="5"/>
  <c r="BH98" i="5"/>
  <c r="AH108" i="5"/>
  <c r="BJ375" i="5"/>
  <c r="AM253" i="5"/>
  <c r="AM255" i="5"/>
  <c r="BJ108" i="5"/>
  <c r="AK344" i="5"/>
  <c r="AF324" i="5"/>
  <c r="AK50" i="5"/>
  <c r="AL48" i="5"/>
  <c r="AL50" i="5"/>
  <c r="AE66" i="5"/>
  <c r="AL249" i="5"/>
  <c r="BB259" i="5"/>
  <c r="AG237" i="5"/>
  <c r="AL200" i="5"/>
  <c r="AK116" i="5"/>
  <c r="BD131" i="5"/>
  <c r="AE140" i="5"/>
  <c r="AI416" i="5"/>
  <c r="AE421" i="5"/>
  <c r="AH404" i="5"/>
  <c r="AI350" i="5"/>
  <c r="BD359" i="5"/>
  <c r="BF332" i="5"/>
  <c r="AJ294" i="5"/>
  <c r="AF298" i="5"/>
  <c r="BD48" i="5"/>
  <c r="BF66" i="5"/>
  <c r="BG259" i="5"/>
  <c r="AH218" i="5"/>
  <c r="BJ200" i="5"/>
  <c r="BI124" i="5"/>
  <c r="AL416" i="5"/>
  <c r="BJ350" i="5"/>
  <c r="BG359" i="5"/>
  <c r="AH361" i="5"/>
  <c r="BH332" i="5"/>
  <c r="BC74" i="5"/>
  <c r="AF170" i="5"/>
  <c r="AF353" i="5"/>
  <c r="AH368" i="5"/>
  <c r="AG57" i="5"/>
  <c r="AH170" i="5"/>
  <c r="AI120" i="5"/>
  <c r="AE363" i="5"/>
  <c r="AJ368" i="5"/>
  <c r="AI295" i="5"/>
  <c r="BE141" i="5"/>
  <c r="AK285" i="5"/>
  <c r="AI183" i="5"/>
  <c r="AF99" i="5"/>
  <c r="AI106" i="5"/>
  <c r="AJ109" i="5"/>
  <c r="AK356" i="5"/>
  <c r="BJ359" i="5"/>
  <c r="AE330" i="5"/>
  <c r="BJ297" i="5"/>
  <c r="AH230" i="5"/>
  <c r="AL186" i="5"/>
  <c r="AE158" i="5"/>
  <c r="AJ353" i="5"/>
  <c r="AM356" i="5"/>
  <c r="AL358" i="5"/>
  <c r="AJ362" i="5"/>
  <c r="BI301" i="5"/>
  <c r="AM186" i="5"/>
  <c r="AF154" i="5"/>
  <c r="BF158" i="5"/>
  <c r="AF135" i="5"/>
  <c r="AI140" i="5"/>
  <c r="AK144" i="5"/>
  <c r="AN376" i="5"/>
  <c r="AZ376" i="5" s="1"/>
  <c r="BG358" i="5"/>
  <c r="AH319" i="5"/>
  <c r="BC277" i="5"/>
  <c r="AJ46" i="5"/>
  <c r="BJ64" i="5"/>
  <c r="AK70" i="5"/>
  <c r="AM247" i="5"/>
  <c r="AJ235" i="5"/>
  <c r="AF237" i="5"/>
  <c r="AK208" i="5"/>
  <c r="AF210" i="5"/>
  <c r="AI189" i="5"/>
  <c r="BD154" i="5"/>
  <c r="AJ165" i="5"/>
  <c r="BJ362" i="5"/>
  <c r="BI277" i="5"/>
  <c r="AM52" i="5"/>
  <c r="AM56" i="5"/>
  <c r="AM70" i="5"/>
  <c r="AJ251" i="5"/>
  <c r="AJ210" i="5"/>
  <c r="AI197" i="5"/>
  <c r="AM103" i="5"/>
  <c r="AK419" i="5"/>
  <c r="BJ423" i="5"/>
  <c r="BJ389" i="5"/>
  <c r="AE349" i="5"/>
  <c r="BI330" i="5"/>
  <c r="AE298" i="5"/>
  <c r="AI75" i="5"/>
  <c r="BF251" i="5"/>
  <c r="AK237" i="5"/>
  <c r="AJ197" i="5"/>
  <c r="BJ124" i="5"/>
  <c r="BF137" i="5"/>
  <c r="AF143" i="5"/>
  <c r="BG422" i="5"/>
  <c r="BB364" i="5"/>
  <c r="AH329" i="5"/>
  <c r="BJ330" i="5"/>
  <c r="AE39" i="5"/>
  <c r="BF56" i="5"/>
  <c r="BH251" i="5"/>
  <c r="AG223" i="5"/>
  <c r="AE181" i="5"/>
  <c r="AJ143" i="5"/>
  <c r="BC421" i="5"/>
  <c r="AH339" i="5"/>
  <c r="BG355" i="5"/>
  <c r="AI361" i="5"/>
  <c r="BF329" i="5"/>
  <c r="BH302" i="5"/>
  <c r="BE305" i="5"/>
  <c r="AM44" i="5"/>
  <c r="BJ49" i="5"/>
  <c r="BG51" i="5"/>
  <c r="AF55" i="5"/>
  <c r="AM68" i="5"/>
  <c r="AE77" i="5"/>
  <c r="AL223" i="5"/>
  <c r="AH181" i="5"/>
  <c r="AL187" i="5"/>
  <c r="BF194" i="5"/>
  <c r="AM139" i="5"/>
  <c r="BH143" i="5"/>
  <c r="AM105" i="5"/>
  <c r="AM86" i="5"/>
  <c r="BD421" i="5"/>
  <c r="BI339" i="5"/>
  <c r="BI355" i="5"/>
  <c r="AM361" i="5"/>
  <c r="AF366" i="5"/>
  <c r="AG322" i="5"/>
  <c r="BG329" i="5"/>
  <c r="AJ333" i="5"/>
  <c r="BJ305" i="5"/>
  <c r="AI55" i="5"/>
  <c r="AI65" i="5"/>
  <c r="BF68" i="5"/>
  <c r="AI72" i="5"/>
  <c r="AK77" i="5"/>
  <c r="AH257" i="5"/>
  <c r="BI143" i="5"/>
  <c r="AE352" i="5"/>
  <c r="AH360" i="5"/>
  <c r="BC322" i="5"/>
  <c r="BI329" i="5"/>
  <c r="AL333" i="5"/>
  <c r="AK288" i="5"/>
  <c r="AL304" i="5"/>
  <c r="BC267" i="5"/>
  <c r="AM256" i="5"/>
  <c r="AG46" i="5"/>
  <c r="AM46" i="5"/>
  <c r="BH68" i="5"/>
  <c r="AL72" i="5"/>
  <c r="AM77" i="5"/>
  <c r="AH222" i="5"/>
  <c r="BI194" i="5"/>
  <c r="AH142" i="5"/>
  <c r="AH101" i="5"/>
  <c r="AJ360" i="5"/>
  <c r="AK258" i="5"/>
  <c r="AM43" i="5"/>
  <c r="AK222" i="5"/>
  <c r="BB196" i="5"/>
  <c r="AI200" i="5"/>
  <c r="AF152" i="5"/>
  <c r="AK161" i="5"/>
  <c r="AK164" i="5"/>
  <c r="AI168" i="5"/>
  <c r="AG171" i="5"/>
  <c r="BJ122" i="5"/>
  <c r="AK125" i="5"/>
  <c r="AH134" i="5"/>
  <c r="AF136" i="5"/>
  <c r="BC142" i="5"/>
  <c r="AJ107" i="5"/>
  <c r="AE110" i="5"/>
  <c r="AF350" i="5"/>
  <c r="BD354" i="5"/>
  <c r="AL360" i="5"/>
  <c r="BF317" i="5"/>
  <c r="BI327" i="5"/>
  <c r="BJ333" i="5"/>
  <c r="AL300" i="5"/>
  <c r="BG304" i="5"/>
  <c r="AG278" i="5"/>
  <c r="AL222" i="5"/>
  <c r="BJ179" i="5"/>
  <c r="AE193" i="5"/>
  <c r="AJ200" i="5"/>
  <c r="AG152" i="5"/>
  <c r="AL168" i="5"/>
  <c r="BB171" i="5"/>
  <c r="AL134" i="5"/>
  <c r="AI136" i="5"/>
  <c r="AM107" i="5"/>
  <c r="AI415" i="5"/>
  <c r="AH420" i="5"/>
  <c r="AE399" i="5"/>
  <c r="AH376" i="5"/>
  <c r="AG350" i="5"/>
  <c r="BE354" i="5"/>
  <c r="AI359" i="5"/>
  <c r="BF360" i="5"/>
  <c r="BB332" i="5"/>
  <c r="BC300" i="5"/>
  <c r="BH304" i="5"/>
  <c r="AG268" i="5"/>
  <c r="AF259" i="5"/>
  <c r="BH142" i="5"/>
  <c r="BD418" i="5"/>
  <c r="AK420" i="5"/>
  <c r="AF323" i="5"/>
  <c r="BD296" i="5"/>
  <c r="BF300" i="5"/>
  <c r="AK274" i="5"/>
  <c r="BE278" i="5"/>
  <c r="BC268" i="5"/>
  <c r="AH57" i="5"/>
  <c r="BF74" i="5"/>
  <c r="AI48" i="5"/>
  <c r="BH57" i="5"/>
  <c r="BI250" i="5"/>
  <c r="AK252" i="5"/>
  <c r="AG219" i="5"/>
  <c r="AF221" i="5"/>
  <c r="AM193" i="5"/>
  <c r="AG199" i="5"/>
  <c r="BE171" i="5"/>
  <c r="AI138" i="5"/>
  <c r="AL141" i="5"/>
  <c r="BF418" i="5"/>
  <c r="BE399" i="5"/>
  <c r="BH376" i="5"/>
  <c r="BJ347" i="5"/>
  <c r="BC359" i="5"/>
  <c r="AF368" i="5"/>
  <c r="AG254" i="5"/>
  <c r="AL221" i="5"/>
  <c r="AF166" i="5"/>
  <c r="BF129" i="5"/>
  <c r="AF84" i="5"/>
  <c r="AI414" i="5"/>
  <c r="AF417" i="5"/>
  <c r="BB420" i="5"/>
  <c r="AL384" i="5"/>
  <c r="BD391" i="5"/>
  <c r="BF345" i="5"/>
  <c r="AF349" i="5"/>
  <c r="AE365" i="5"/>
  <c r="BI316" i="5"/>
  <c r="AK320" i="5"/>
  <c r="BD303" i="5"/>
  <c r="AL279" i="5"/>
  <c r="AL39" i="5"/>
  <c r="BD52" i="5"/>
  <c r="AM55" i="5"/>
  <c r="AH64" i="5"/>
  <c r="AE75" i="5"/>
  <c r="AE76" i="5"/>
  <c r="BE77" i="5"/>
  <c r="AL251" i="5"/>
  <c r="AL258" i="5"/>
  <c r="BE233" i="5"/>
  <c r="BI210" i="5"/>
  <c r="AL180" i="5"/>
  <c r="AI185" i="5"/>
  <c r="BJ194" i="5"/>
  <c r="AG153" i="5"/>
  <c r="AE156" i="5"/>
  <c r="AF160" i="5"/>
  <c r="AH166" i="5"/>
  <c r="AK136" i="5"/>
  <c r="AJ140" i="5"/>
  <c r="AN144" i="5"/>
  <c r="AE100" i="5"/>
  <c r="AG102" i="5"/>
  <c r="AM106" i="5"/>
  <c r="AG84" i="5"/>
  <c r="AL414" i="5"/>
  <c r="AI417" i="5"/>
  <c r="AI404" i="5"/>
  <c r="AE387" i="5"/>
  <c r="AJ390" i="5"/>
  <c r="AG342" i="5"/>
  <c r="BD349" i="5"/>
  <c r="BG354" i="5"/>
  <c r="AF364" i="5"/>
  <c r="AI365" i="5"/>
  <c r="AH366" i="5"/>
  <c r="AI367" i="5"/>
  <c r="AK368" i="5"/>
  <c r="AE328" i="5"/>
  <c r="AK289" i="5"/>
  <c r="BE303" i="5"/>
  <c r="AE47" i="5"/>
  <c r="AI49" i="5"/>
  <c r="AG75" i="5"/>
  <c r="AL76" i="5"/>
  <c r="AM251" i="5"/>
  <c r="AM254" i="5"/>
  <c r="BI229" i="5"/>
  <c r="AE190" i="5"/>
  <c r="AE192" i="5"/>
  <c r="AJ196" i="5"/>
  <c r="AI153" i="5"/>
  <c r="AI156" i="5"/>
  <c r="AK160" i="5"/>
  <c r="AH163" i="5"/>
  <c r="AL136" i="5"/>
  <c r="AF139" i="5"/>
  <c r="AJ100" i="5"/>
  <c r="AL102" i="5"/>
  <c r="AG105" i="5"/>
  <c r="AL417" i="5"/>
  <c r="AJ404" i="5"/>
  <c r="AF389" i="5"/>
  <c r="AK390" i="5"/>
  <c r="AK364" i="5"/>
  <c r="AK365" i="5"/>
  <c r="AJ366" i="5"/>
  <c r="AM367" i="5"/>
  <c r="AK328" i="5"/>
  <c r="AE285" i="5"/>
  <c r="BH279" i="5"/>
  <c r="AJ73" i="5"/>
  <c r="AK220" i="5"/>
  <c r="AK209" i="5"/>
  <c r="AF190" i="5"/>
  <c r="AJ192" i="5"/>
  <c r="AL196" i="5"/>
  <c r="AJ163" i="5"/>
  <c r="AJ125" i="5"/>
  <c r="AI139" i="5"/>
  <c r="BC102" i="5"/>
  <c r="AJ105" i="5"/>
  <c r="AG389" i="5"/>
  <c r="AL390" i="5"/>
  <c r="AK357" i="5"/>
  <c r="AG363" i="5"/>
  <c r="AL364" i="5"/>
  <c r="BC365" i="5"/>
  <c r="AL366" i="5"/>
  <c r="BG328" i="5"/>
  <c r="AF302" i="5"/>
  <c r="AL40" i="5"/>
  <c r="AE51" i="5"/>
  <c r="AE54" i="5"/>
  <c r="AL69" i="5"/>
  <c r="AE72" i="5"/>
  <c r="AK73" i="5"/>
  <c r="AM74" i="5"/>
  <c r="AL75" i="5"/>
  <c r="AE248" i="5"/>
  <c r="AH236" i="5"/>
  <c r="BF209" i="5"/>
  <c r="AH151" i="5"/>
  <c r="BF160" i="5"/>
  <c r="AK163" i="5"/>
  <c r="AE123" i="5"/>
  <c r="AH133" i="5"/>
  <c r="AJ139" i="5"/>
  <c r="AH98" i="5"/>
  <c r="BH100" i="5"/>
  <c r="AL105" i="5"/>
  <c r="AF110" i="5"/>
  <c r="AM85" i="5"/>
  <c r="AE403" i="5"/>
  <c r="AI389" i="5"/>
  <c r="AH363" i="5"/>
  <c r="BF366" i="5"/>
  <c r="BI367" i="5"/>
  <c r="BJ325" i="5"/>
  <c r="AI291" i="5"/>
  <c r="AM274" i="5"/>
  <c r="AK74" i="5"/>
  <c r="AM40" i="5"/>
  <c r="AM45" i="5"/>
  <c r="AJ54" i="5"/>
  <c r="AM67" i="5"/>
  <c r="BF69" i="5"/>
  <c r="AG72" i="5"/>
  <c r="AL73" i="5"/>
  <c r="AJ234" i="5"/>
  <c r="AK236" i="5"/>
  <c r="AI157" i="5"/>
  <c r="AL163" i="5"/>
  <c r="AG168" i="5"/>
  <c r="AI133" i="5"/>
  <c r="AE109" i="5"/>
  <c r="AI110" i="5"/>
  <c r="AL87" i="5"/>
  <c r="AF403" i="5"/>
  <c r="AK385" i="5"/>
  <c r="AL343" i="5"/>
  <c r="AE360" i="5"/>
  <c r="AI363" i="5"/>
  <c r="AI318" i="5"/>
  <c r="AF333" i="5"/>
  <c r="AM291" i="5"/>
  <c r="AH72" i="5"/>
  <c r="BB73" i="5"/>
  <c r="BE74" i="5"/>
  <c r="AK253" i="5"/>
  <c r="AJ257" i="5"/>
  <c r="AF200" i="5"/>
  <c r="AM151" i="5"/>
  <c r="AL133" i="5"/>
  <c r="AF104" i="5"/>
  <c r="AF109" i="5"/>
  <c r="AE422" i="5"/>
  <c r="AL403" i="5"/>
  <c r="BI404" i="5"/>
  <c r="BG385" i="5"/>
  <c r="BF343" i="5"/>
  <c r="AF356" i="5"/>
  <c r="AF360" i="5"/>
  <c r="AG361" i="5"/>
  <c r="AL362" i="5"/>
  <c r="AK363" i="5"/>
  <c r="BD364" i="5"/>
  <c r="BG365" i="5"/>
  <c r="AG332" i="5"/>
  <c r="AH333" i="5"/>
  <c r="AL296" i="5"/>
  <c r="AM54" i="5"/>
  <c r="BH75" i="5"/>
  <c r="AE256" i="5"/>
  <c r="AF144" i="5"/>
  <c r="AG422" i="5"/>
  <c r="AE423" i="5"/>
  <c r="BJ365" i="5"/>
  <c r="AI37" i="5"/>
  <c r="BC253" i="5"/>
  <c r="AJ256" i="5"/>
  <c r="AK165" i="5"/>
  <c r="AG144" i="5"/>
  <c r="AG423" i="5"/>
  <c r="BD362" i="5"/>
  <c r="AM293" i="5"/>
  <c r="BC275" i="5"/>
  <c r="AF45" i="5"/>
  <c r="AE43" i="5"/>
  <c r="AL65" i="5"/>
  <c r="AI71" i="5"/>
  <c r="AK256" i="5"/>
  <c r="AJ231" i="5"/>
  <c r="AM208" i="5"/>
  <c r="AG179" i="5"/>
  <c r="AI181" i="5"/>
  <c r="AH194" i="5"/>
  <c r="AI127" i="5"/>
  <c r="AL101" i="5"/>
  <c r="AM421" i="5"/>
  <c r="AE348" i="5"/>
  <c r="AJ327" i="5"/>
  <c r="AM48" i="5"/>
  <c r="AE53" i="5"/>
  <c r="AL43" i="5"/>
  <c r="BG53" i="5"/>
  <c r="AE56" i="5"/>
  <c r="BG57" i="5"/>
  <c r="BJ65" i="5"/>
  <c r="AH68" i="5"/>
  <c r="AL256" i="5"/>
  <c r="AI211" i="5"/>
  <c r="AM184" i="5"/>
  <c r="AF189" i="5"/>
  <c r="AM191" i="5"/>
  <c r="AJ194" i="5"/>
  <c r="AI155" i="5"/>
  <c r="AJ167" i="5"/>
  <c r="BG168" i="5"/>
  <c r="AI121" i="5"/>
  <c r="BJ138" i="5"/>
  <c r="AF103" i="5"/>
  <c r="BE104" i="5"/>
  <c r="AG108" i="5"/>
  <c r="AF86" i="5"/>
  <c r="AJ423" i="5"/>
  <c r="BJ399" i="5"/>
  <c r="AE375" i="5"/>
  <c r="AJ376" i="5"/>
  <c r="AI314" i="5"/>
  <c r="AI330" i="5"/>
  <c r="BG332" i="5"/>
  <c r="AG305" i="5"/>
  <c r="AK276" i="5"/>
  <c r="BH53" i="5"/>
  <c r="AI247" i="5"/>
  <c r="AH255" i="5"/>
  <c r="AF235" i="5"/>
  <c r="BB200" i="5"/>
  <c r="AK167" i="5"/>
  <c r="AG132" i="5"/>
  <c r="AK375" i="5"/>
  <c r="AG41" i="5"/>
  <c r="AL56" i="5"/>
  <c r="AF70" i="5"/>
  <c r="AK247" i="5"/>
  <c r="AI255" i="5"/>
  <c r="AF238" i="5"/>
  <c r="AK189" i="5"/>
  <c r="AL167" i="5"/>
  <c r="AK171" i="5"/>
  <c r="BF103" i="5"/>
  <c r="AH418" i="5"/>
  <c r="AF400" i="5"/>
  <c r="AM341" i="5"/>
  <c r="BG344" i="5"/>
  <c r="AK354" i="5"/>
  <c r="AH304" i="5"/>
  <c r="AF41" i="5"/>
  <c r="BJ53" i="5"/>
  <c r="AK41" i="5"/>
  <c r="AI77" i="5"/>
  <c r="AG249" i="5"/>
  <c r="AJ255" i="5"/>
  <c r="AH259" i="5"/>
  <c r="AJ222" i="5"/>
  <c r="BC194" i="5"/>
  <c r="AJ164" i="5"/>
  <c r="BD128" i="5"/>
  <c r="AK137" i="5"/>
  <c r="AJ141" i="5"/>
  <c r="BJ143" i="5"/>
  <c r="AE94" i="5"/>
  <c r="BI103" i="5"/>
  <c r="AI107" i="5"/>
  <c r="AM83" i="5"/>
  <c r="AG420" i="5"/>
  <c r="AL354" i="5"/>
  <c r="BJ315" i="5"/>
  <c r="AG324" i="5"/>
  <c r="M62" i="5"/>
  <c r="E176" i="5"/>
  <c r="K149" i="5"/>
  <c r="I205" i="5"/>
  <c r="Q82" i="5"/>
  <c r="O409" i="5"/>
  <c r="S82" i="5"/>
  <c r="U409" i="5"/>
  <c r="M409" i="5"/>
  <c r="M381" i="5"/>
  <c r="Q373" i="5"/>
  <c r="Q374" i="5" s="1"/>
  <c r="I381" i="5"/>
  <c r="Q409" i="5"/>
  <c r="I373" i="5"/>
  <c r="E409" i="5"/>
  <c r="G409" i="5"/>
  <c r="S396" i="5"/>
  <c r="I409" i="5"/>
  <c r="O396" i="5"/>
  <c r="K409" i="5"/>
  <c r="U396" i="5"/>
  <c r="S284" i="5"/>
  <c r="G24" i="5"/>
  <c r="F24" i="5" s="1"/>
  <c r="G22" i="5"/>
  <c r="F22" i="5" s="1"/>
  <c r="Q26" i="5"/>
  <c r="G17" i="5"/>
  <c r="M26" i="5"/>
  <c r="G25" i="5"/>
  <c r="F25" i="5" s="1"/>
  <c r="Q27" i="5"/>
  <c r="P27" i="5"/>
  <c r="O27" i="5"/>
  <c r="N27" i="5"/>
  <c r="I26" i="5"/>
  <c r="M27" i="5"/>
  <c r="G26" i="5"/>
  <c r="F26" i="5" s="1"/>
  <c r="L27" i="5"/>
  <c r="K27" i="5"/>
  <c r="G23" i="5"/>
  <c r="F23" i="5" s="1"/>
  <c r="G21" i="5"/>
  <c r="F21" i="5" s="1"/>
  <c r="G18" i="5"/>
  <c r="F18" i="5" s="1"/>
  <c r="J27" i="5"/>
  <c r="G20" i="5"/>
  <c r="F20" i="5" s="1"/>
  <c r="I27" i="5"/>
  <c r="G27" i="5"/>
  <c r="F27" i="5" s="1"/>
  <c r="G19" i="5"/>
  <c r="F19" i="5" s="1"/>
  <c r="AL49" i="5"/>
  <c r="AM51" i="5"/>
  <c r="AL55" i="5"/>
  <c r="AM72" i="5"/>
  <c r="BJ72" i="5"/>
  <c r="BI74" i="5"/>
  <c r="BF43" i="5"/>
  <c r="BG49" i="5"/>
  <c r="BH51" i="5"/>
  <c r="BF57" i="5"/>
  <c r="BC249" i="5"/>
  <c r="BF39" i="5"/>
  <c r="BI51" i="5"/>
  <c r="BG74" i="5"/>
  <c r="AJ74" i="5"/>
  <c r="BF249" i="5"/>
  <c r="AG54" i="5"/>
  <c r="AL66" i="5"/>
  <c r="BB67" i="5"/>
  <c r="BD71" i="5"/>
  <c r="AG71" i="5"/>
  <c r="AF46" i="5"/>
  <c r="AI50" i="5"/>
  <c r="BB52" i="5"/>
  <c r="AL64" i="5"/>
  <c r="BJ73" i="5"/>
  <c r="AM73" i="5"/>
  <c r="Y260" i="5"/>
  <c r="BJ41" i="5"/>
  <c r="AJ50" i="5"/>
  <c r="AI54" i="5"/>
  <c r="AG56" i="5"/>
  <c r="BJ57" i="5"/>
  <c r="Q25" i="5" s="1"/>
  <c r="AG70" i="5"/>
  <c r="BD70" i="5"/>
  <c r="BE50" i="5"/>
  <c r="AH56" i="5"/>
  <c r="BC56" i="5"/>
  <c r="AJ71" i="5"/>
  <c r="BG71" i="5"/>
  <c r="AL67" i="5"/>
  <c r="AF76" i="5"/>
  <c r="AI38" i="5"/>
  <c r="AK48" i="5"/>
  <c r="AK52" i="5"/>
  <c r="AL54" i="5"/>
  <c r="AL71" i="5"/>
  <c r="BI71" i="5"/>
  <c r="BJ75" i="5"/>
  <c r="AM75" i="5"/>
  <c r="AL52" i="5"/>
  <c r="BG52" i="5"/>
  <c r="AE55" i="5"/>
  <c r="AL38" i="5"/>
  <c r="AF53" i="5"/>
  <c r="BB69" i="5"/>
  <c r="BC72" i="5"/>
  <c r="AG45" i="5"/>
  <c r="AH49" i="5"/>
  <c r="BB49" i="5"/>
  <c r="AG53" i="5"/>
  <c r="AE57" i="5"/>
  <c r="AK65" i="5"/>
  <c r="AC260" i="5"/>
  <c r="AF57" i="5"/>
  <c r="BD55" i="5"/>
  <c r="BI70" i="5"/>
  <c r="BD253" i="5"/>
  <c r="AG253" i="5"/>
  <c r="BC75" i="5"/>
  <c r="AG77" i="5"/>
  <c r="BJ246" i="5"/>
  <c r="AE249" i="5"/>
  <c r="BJ250" i="5"/>
  <c r="BB253" i="5"/>
  <c r="AF255" i="5"/>
  <c r="AG257" i="5"/>
  <c r="AM232" i="5"/>
  <c r="AM234" i="5"/>
  <c r="AE237" i="5"/>
  <c r="AM238" i="5"/>
  <c r="BJ248" i="5"/>
  <c r="AG255" i="5"/>
  <c r="BB257" i="5"/>
  <c r="BJ258" i="5"/>
  <c r="AN238" i="5"/>
  <c r="BH238" i="5"/>
  <c r="BF220" i="5"/>
  <c r="AI220" i="5"/>
  <c r="BE75" i="5"/>
  <c r="BC77" i="5"/>
  <c r="BB249" i="5"/>
  <c r="BC251" i="5"/>
  <c r="BB255" i="5"/>
  <c r="I23" i="5" s="1"/>
  <c r="AI257" i="5"/>
  <c r="BC257" i="5"/>
  <c r="AG235" i="5"/>
  <c r="BB237" i="5"/>
  <c r="BI238" i="5"/>
  <c r="BC223" i="5"/>
  <c r="AF223" i="5"/>
  <c r="AH235" i="5"/>
  <c r="BB235" i="5"/>
  <c r="AI237" i="5"/>
  <c r="AH219" i="5"/>
  <c r="BE219" i="5"/>
  <c r="AL247" i="5"/>
  <c r="AL253" i="5"/>
  <c r="BF253" i="5"/>
  <c r="AK257" i="5"/>
  <c r="AI259" i="5"/>
  <c r="BD259" i="5"/>
  <c r="AJ237" i="5"/>
  <c r="AL220" i="5"/>
  <c r="BI220" i="5"/>
  <c r="AH223" i="5"/>
  <c r="BE223" i="5"/>
  <c r="BE237" i="5"/>
  <c r="BG208" i="5"/>
  <c r="AJ208" i="5"/>
  <c r="BJ209" i="5"/>
  <c r="AM209" i="5"/>
  <c r="BI77" i="5"/>
  <c r="Z260" i="5"/>
  <c r="AE250" i="5"/>
  <c r="AE254" i="5"/>
  <c r="AE258" i="5"/>
  <c r="AM259" i="5"/>
  <c r="AA260" i="5"/>
  <c r="AM233" i="5"/>
  <c r="AM237" i="5"/>
  <c r="AL208" i="5"/>
  <c r="BI208" i="5"/>
  <c r="AG76" i="5"/>
  <c r="BJ245" i="5"/>
  <c r="AF250" i="5"/>
  <c r="AG252" i="5"/>
  <c r="AF254" i="5"/>
  <c r="AF256" i="5"/>
  <c r="AF258" i="5"/>
  <c r="BH259" i="5"/>
  <c r="AB260" i="5"/>
  <c r="AF236" i="5"/>
  <c r="AG248" i="5"/>
  <c r="BJ249" i="5"/>
  <c r="AG250" i="5"/>
  <c r="AH252" i="5"/>
  <c r="BB258" i="5"/>
  <c r="AM229" i="5"/>
  <c r="AE230" i="5"/>
  <c r="BI233" i="5"/>
  <c r="AG236" i="5"/>
  <c r="AJ76" i="5"/>
  <c r="BC248" i="5"/>
  <c r="BB250" i="5"/>
  <c r="BC252" i="5"/>
  <c r="BC254" i="5"/>
  <c r="AH256" i="5"/>
  <c r="BB71" i="5"/>
  <c r="AK76" i="5"/>
  <c r="BF76" i="5"/>
  <c r="AI250" i="5"/>
  <c r="AJ254" i="5"/>
  <c r="AJ258" i="5"/>
  <c r="AN260" i="5"/>
  <c r="AI236" i="5"/>
  <c r="BE258" i="5"/>
  <c r="AH234" i="5"/>
  <c r="AH238" i="5"/>
  <c r="AE211" i="5"/>
  <c r="BB211" i="5"/>
  <c r="AI238" i="5"/>
  <c r="BD238" i="5"/>
  <c r="BG218" i="5"/>
  <c r="BG219" i="5"/>
  <c r="BG248" i="5"/>
  <c r="AM252" i="5"/>
  <c r="AL236" i="5"/>
  <c r="BJ219" i="5"/>
  <c r="BJ221" i="5"/>
  <c r="AM221" i="5"/>
  <c r="BJ76" i="5"/>
  <c r="BI254" i="5"/>
  <c r="AI222" i="5"/>
  <c r="AM223" i="5"/>
  <c r="AG210" i="5"/>
  <c r="AJ211" i="5"/>
  <c r="AI192" i="5"/>
  <c r="BE195" i="5"/>
  <c r="BC198" i="5"/>
  <c r="AE209" i="5"/>
  <c r="AH210" i="5"/>
  <c r="AK211" i="5"/>
  <c r="AI177" i="5"/>
  <c r="AF196" i="5"/>
  <c r="BG223" i="5"/>
  <c r="BD211" i="5"/>
  <c r="BI179" i="5"/>
  <c r="BI183" i="5"/>
  <c r="BB186" i="5"/>
  <c r="AI188" i="5"/>
  <c r="AI190" i="5"/>
  <c r="AK192" i="5"/>
  <c r="AJ195" i="5"/>
  <c r="BI195" i="5"/>
  <c r="AG196" i="5"/>
  <c r="BE196" i="5"/>
  <c r="AF199" i="5"/>
  <c r="BI151" i="5"/>
  <c r="BD222" i="5"/>
  <c r="BH223" i="5"/>
  <c r="BB210" i="5"/>
  <c r="BE211" i="5"/>
  <c r="BC177" i="5"/>
  <c r="BF178" i="5"/>
  <c r="AI186" i="5"/>
  <c r="AL192" i="5"/>
  <c r="BJ195" i="5"/>
  <c r="BE197" i="5"/>
  <c r="AH200" i="5"/>
  <c r="BE200" i="5"/>
  <c r="AI221" i="5"/>
  <c r="AM222" i="5"/>
  <c r="AH209" i="5"/>
  <c r="AK210" i="5"/>
  <c r="AJ186" i="5"/>
  <c r="AL188" i="5"/>
  <c r="AM192" i="5"/>
  <c r="BH196" i="5"/>
  <c r="BH197" i="5"/>
  <c r="BG198" i="5"/>
  <c r="AE160" i="5"/>
  <c r="AM177" i="5"/>
  <c r="BC193" i="5"/>
  <c r="BI197" i="5"/>
  <c r="BH198" i="5"/>
  <c r="O25" i="5" s="1"/>
  <c r="AJ209" i="5"/>
  <c r="AM210" i="5"/>
  <c r="AJ180" i="5"/>
  <c r="BB198" i="5"/>
  <c r="AE198" i="5"/>
  <c r="AE199" i="5"/>
  <c r="BB199" i="5"/>
  <c r="BH200" i="5"/>
  <c r="AK200" i="5"/>
  <c r="AM196" i="5"/>
  <c r="AE164" i="5"/>
  <c r="BJ165" i="5"/>
  <c r="AM165" i="5"/>
  <c r="AL209" i="5"/>
  <c r="AF179" i="5"/>
  <c r="AL182" i="5"/>
  <c r="BF182" i="5"/>
  <c r="AH191" i="5"/>
  <c r="AM198" i="5"/>
  <c r="AM180" i="5"/>
  <c r="AM182" i="5"/>
  <c r="AF185" i="5"/>
  <c r="BC191" i="5"/>
  <c r="BG193" i="5"/>
  <c r="BE199" i="5"/>
  <c r="AH199" i="5"/>
  <c r="BJ157" i="5"/>
  <c r="AG185" i="5"/>
  <c r="AH189" i="5"/>
  <c r="AL193" i="5"/>
  <c r="AG181" i="5"/>
  <c r="BB185" i="5"/>
  <c r="BE187" i="5"/>
  <c r="BC181" i="5"/>
  <c r="BG189" i="5"/>
  <c r="BJ199" i="5"/>
  <c r="AM199" i="5"/>
  <c r="AE195" i="5"/>
  <c r="AF195" i="5"/>
  <c r="BB152" i="5"/>
  <c r="AH158" i="5"/>
  <c r="AI166" i="5"/>
  <c r="BE168" i="5"/>
  <c r="AM171" i="5"/>
  <c r="BE139" i="5"/>
  <c r="BB143" i="5"/>
  <c r="AE143" i="5"/>
  <c r="BC156" i="5"/>
  <c r="BD160" i="5"/>
  <c r="BE162" i="5"/>
  <c r="BD166" i="5"/>
  <c r="BF164" i="5"/>
  <c r="AE161" i="5"/>
  <c r="AM164" i="5"/>
  <c r="AM168" i="5"/>
  <c r="AS144" i="5"/>
  <c r="AP144" i="5"/>
  <c r="AW144" i="5"/>
  <c r="AV144" i="5"/>
  <c r="AU144" i="5"/>
  <c r="AT144" i="5"/>
  <c r="AR144" i="5"/>
  <c r="AQ144" i="5"/>
  <c r="AZ144" i="5"/>
  <c r="AY144" i="5"/>
  <c r="AX144" i="5"/>
  <c r="AF197" i="5"/>
  <c r="AM166" i="5"/>
  <c r="AF167" i="5"/>
  <c r="AM123" i="5"/>
  <c r="BI125" i="5"/>
  <c r="AM156" i="5"/>
  <c r="BI164" i="5"/>
  <c r="AE165" i="5"/>
  <c r="AG167" i="5"/>
  <c r="BD118" i="5"/>
  <c r="AG118" i="5"/>
  <c r="BB126" i="5"/>
  <c r="BB161" i="5"/>
  <c r="AH167" i="5"/>
  <c r="BB167" i="5"/>
  <c r="BB170" i="5"/>
  <c r="BF124" i="5"/>
  <c r="AI124" i="5"/>
  <c r="AG170" i="5"/>
  <c r="BB165" i="5"/>
  <c r="BC171" i="5"/>
  <c r="BI126" i="5"/>
  <c r="BH133" i="5"/>
  <c r="BF163" i="5"/>
  <c r="AJ170" i="5"/>
  <c r="AM163" i="5"/>
  <c r="AM167" i="5"/>
  <c r="AK170" i="5"/>
  <c r="BF171" i="5"/>
  <c r="AE166" i="5"/>
  <c r="BJ170" i="5"/>
  <c r="AE126" i="5"/>
  <c r="BI165" i="5"/>
  <c r="AF168" i="5"/>
  <c r="AJ171" i="5"/>
  <c r="BH135" i="5"/>
  <c r="BD141" i="5"/>
  <c r="BB168" i="5"/>
  <c r="AE168" i="5"/>
  <c r="AI128" i="5"/>
  <c r="AK134" i="5"/>
  <c r="BD136" i="5"/>
  <c r="AH140" i="5"/>
  <c r="AE144" i="5"/>
  <c r="BF134" i="5"/>
  <c r="BE136" i="5"/>
  <c r="BJ141" i="5"/>
  <c r="BE107" i="5"/>
  <c r="AH107" i="5"/>
  <c r="BC138" i="5"/>
  <c r="BD140" i="5"/>
  <c r="AI95" i="5"/>
  <c r="BG98" i="5"/>
  <c r="BF126" i="5"/>
  <c r="AE135" i="5"/>
  <c r="AJ138" i="5"/>
  <c r="AK140" i="5"/>
  <c r="AG142" i="5"/>
  <c r="BB142" i="5"/>
  <c r="AH144" i="5"/>
  <c r="BI98" i="5"/>
  <c r="AL98" i="5"/>
  <c r="BG102" i="5"/>
  <c r="AJ102" i="5"/>
  <c r="AK138" i="5"/>
  <c r="AL140" i="5"/>
  <c r="AI144" i="5"/>
  <c r="BB99" i="5"/>
  <c r="AE99" i="5"/>
  <c r="AG129" i="5"/>
  <c r="AG133" i="5"/>
  <c r="AH135" i="5"/>
  <c r="AM140" i="5"/>
  <c r="AJ142" i="5"/>
  <c r="AJ144" i="5"/>
  <c r="BJ95" i="5"/>
  <c r="BF142" i="5"/>
  <c r="BE144" i="5"/>
  <c r="BD135" i="5"/>
  <c r="AG139" i="5"/>
  <c r="AM142" i="5"/>
  <c r="AL144" i="5"/>
  <c r="BB104" i="5"/>
  <c r="AE104" i="5"/>
  <c r="BE131" i="5"/>
  <c r="AM144" i="5"/>
  <c r="AH137" i="5"/>
  <c r="BE109" i="5"/>
  <c r="BC141" i="5"/>
  <c r="BF125" i="5"/>
  <c r="AF132" i="5"/>
  <c r="BG137" i="5"/>
  <c r="AL139" i="5"/>
  <c r="AK141" i="5"/>
  <c r="AH143" i="5"/>
  <c r="AI143" i="5"/>
  <c r="BB132" i="5"/>
  <c r="AI132" i="5"/>
  <c r="AL110" i="5"/>
  <c r="BB86" i="5"/>
  <c r="AG419" i="5"/>
  <c r="BC419" i="5"/>
  <c r="BF403" i="5"/>
  <c r="BH108" i="5"/>
  <c r="AM110" i="5"/>
  <c r="BG110" i="5"/>
  <c r="AI411" i="5"/>
  <c r="AH419" i="5"/>
  <c r="BB404" i="5"/>
  <c r="AE404" i="5"/>
  <c r="AP376" i="5"/>
  <c r="AU376" i="5"/>
  <c r="AR376" i="5"/>
  <c r="AS376" i="5"/>
  <c r="AQ376" i="5"/>
  <c r="AV376" i="5"/>
  <c r="AT376" i="5"/>
  <c r="AN110" i="5"/>
  <c r="BH110" i="5"/>
  <c r="BD86" i="5"/>
  <c r="BJ100" i="5"/>
  <c r="AI102" i="5"/>
  <c r="AI105" i="5"/>
  <c r="AH417" i="5"/>
  <c r="BJ422" i="5"/>
  <c r="BE105" i="5"/>
  <c r="BD109" i="5"/>
  <c r="AM102" i="5"/>
  <c r="BH105" i="5"/>
  <c r="AK107" i="5"/>
  <c r="AL109" i="5"/>
  <c r="AI83" i="5"/>
  <c r="AH87" i="5"/>
  <c r="AM417" i="5"/>
  <c r="AJ101" i="5"/>
  <c r="AI104" i="5"/>
  <c r="AL107" i="5"/>
  <c r="AE108" i="5"/>
  <c r="AM109" i="5"/>
  <c r="AI87" i="5"/>
  <c r="AG410" i="5"/>
  <c r="AE418" i="5"/>
  <c r="BJ419" i="5"/>
  <c r="AM419" i="5"/>
  <c r="BG421" i="5"/>
  <c r="AJ104" i="5"/>
  <c r="AF108" i="5"/>
  <c r="BE83" i="5"/>
  <c r="AJ87" i="5"/>
  <c r="AF418" i="5"/>
  <c r="AF106" i="5"/>
  <c r="BC422" i="5"/>
  <c r="AF422" i="5"/>
  <c r="BC420" i="5"/>
  <c r="AH106" i="5"/>
  <c r="BB106" i="5"/>
  <c r="AI108" i="5"/>
  <c r="AM87" i="5"/>
  <c r="AK421" i="5"/>
  <c r="AH110" i="5"/>
  <c r="AG413" i="5"/>
  <c r="BG418" i="5"/>
  <c r="BD110" i="5"/>
  <c r="AE419" i="5"/>
  <c r="BJ420" i="5"/>
  <c r="AL108" i="5"/>
  <c r="AI423" i="5"/>
  <c r="AL387" i="5"/>
  <c r="AH389" i="5"/>
  <c r="BJ390" i="5"/>
  <c r="BB391" i="5"/>
  <c r="BJ343" i="5"/>
  <c r="BG402" i="5"/>
  <c r="BG387" i="5"/>
  <c r="AH391" i="5"/>
  <c r="BC391" i="5"/>
  <c r="BE342" i="5"/>
  <c r="AL385" i="5"/>
  <c r="BH387" i="5"/>
  <c r="AI391" i="5"/>
  <c r="BE341" i="5"/>
  <c r="AH345" i="5"/>
  <c r="BH404" i="5"/>
  <c r="AM383" i="5"/>
  <c r="AF386" i="5"/>
  <c r="AE388" i="5"/>
  <c r="AL389" i="5"/>
  <c r="AJ391" i="5"/>
  <c r="BC375" i="5"/>
  <c r="AH401" i="5"/>
  <c r="BI383" i="5"/>
  <c r="AH388" i="5"/>
  <c r="AL391" i="5"/>
  <c r="AF375" i="5"/>
  <c r="BG375" i="5"/>
  <c r="AJ341" i="5"/>
  <c r="BI341" i="5"/>
  <c r="AK403" i="5"/>
  <c r="AI388" i="5"/>
  <c r="AE390" i="5"/>
  <c r="AM391" i="5"/>
  <c r="AE376" i="5"/>
  <c r="BB376" i="5"/>
  <c r="BF339" i="5"/>
  <c r="BB382" i="5"/>
  <c r="AJ386" i="5"/>
  <c r="BD388" i="5"/>
  <c r="AF390" i="5"/>
  <c r="AN391" i="5"/>
  <c r="BI375" i="5"/>
  <c r="AF376" i="5"/>
  <c r="BD376" i="5"/>
  <c r="AG390" i="5"/>
  <c r="AL386" i="5"/>
  <c r="BF388" i="5"/>
  <c r="AH390" i="5"/>
  <c r="BJ344" i="5"/>
  <c r="BF382" i="5"/>
  <c r="BB389" i="5"/>
  <c r="BD404" i="5"/>
  <c r="AM354" i="5"/>
  <c r="BF355" i="5"/>
  <c r="AG357" i="5"/>
  <c r="BH349" i="5"/>
  <c r="BJ357" i="5"/>
  <c r="BH355" i="5"/>
  <c r="BG356" i="5"/>
  <c r="BG350" i="5"/>
  <c r="AF351" i="5"/>
  <c r="BI344" i="5"/>
  <c r="BB347" i="5"/>
  <c r="AF352" i="5"/>
  <c r="BJ355" i="5"/>
  <c r="AG352" i="5"/>
  <c r="AJ351" i="5"/>
  <c r="BJ351" i="5"/>
  <c r="AI352" i="5"/>
  <c r="AK358" i="5"/>
  <c r="BH358" i="5"/>
  <c r="AL347" i="5"/>
  <c r="AH353" i="5"/>
  <c r="BD353" i="5"/>
  <c r="AJ357" i="5"/>
  <c r="BG357" i="5"/>
  <c r="BF358" i="5"/>
  <c r="BC361" i="5"/>
  <c r="AH351" i="5"/>
  <c r="BE351" i="5"/>
  <c r="AI353" i="5"/>
  <c r="AI356" i="5"/>
  <c r="BF356" i="5"/>
  <c r="BJ358" i="5"/>
  <c r="AM358" i="5"/>
  <c r="AE346" i="5"/>
  <c r="AE353" i="5"/>
  <c r="AL357" i="5"/>
  <c r="BI357" i="5"/>
  <c r="BI356" i="5"/>
  <c r="AL356" i="5"/>
  <c r="AM360" i="5"/>
  <c r="BJ360" i="5"/>
  <c r="BB346" i="5"/>
  <c r="BC357" i="5"/>
  <c r="AJ361" i="5"/>
  <c r="BG361" i="5"/>
  <c r="BJ339" i="5"/>
  <c r="BC342" i="5"/>
  <c r="AL348" i="5"/>
  <c r="AF355" i="5"/>
  <c r="AJ367" i="5"/>
  <c r="AM368" i="5"/>
  <c r="BJ318" i="5"/>
  <c r="BI361" i="5"/>
  <c r="AH362" i="5"/>
  <c r="AF367" i="5"/>
  <c r="AN368" i="5"/>
  <c r="BB361" i="5"/>
  <c r="AI362" i="5"/>
  <c r="BC319" i="5"/>
  <c r="AF319" i="5"/>
  <c r="AI316" i="5"/>
  <c r="BD319" i="5"/>
  <c r="BB368" i="5"/>
  <c r="BJ319" i="5"/>
  <c r="BD368" i="5"/>
  <c r="BC363" i="5"/>
  <c r="BF364" i="5"/>
  <c r="BF368" i="5"/>
  <c r="AE366" i="5"/>
  <c r="BC367" i="5"/>
  <c r="BB362" i="5"/>
  <c r="BI365" i="5"/>
  <c r="BH366" i="5"/>
  <c r="BJ314" i="5"/>
  <c r="AE362" i="5"/>
  <c r="BG363" i="5"/>
  <c r="BJ364" i="5"/>
  <c r="BJ366" i="5"/>
  <c r="AL368" i="5"/>
  <c r="BJ329" i="5"/>
  <c r="AM331" i="5"/>
  <c r="AM332" i="5"/>
  <c r="BJ332" i="5"/>
  <c r="AI297" i="5"/>
  <c r="BF297" i="5"/>
  <c r="BI278" i="5"/>
  <c r="AL278" i="5"/>
  <c r="AJ330" i="5"/>
  <c r="BB331" i="5"/>
  <c r="AE331" i="5"/>
  <c r="AN333" i="5"/>
  <c r="BD333" i="5"/>
  <c r="AG333" i="5"/>
  <c r="AI325" i="5"/>
  <c r="AL289" i="5"/>
  <c r="BI289" i="5"/>
  <c r="BG305" i="5"/>
  <c r="AJ305" i="5"/>
  <c r="BB359" i="5"/>
  <c r="AK325" i="5"/>
  <c r="BE331" i="5"/>
  <c r="BD323" i="5"/>
  <c r="AM298" i="5"/>
  <c r="BJ298" i="5"/>
  <c r="BD327" i="5"/>
  <c r="AH327" i="5"/>
  <c r="BH323" i="5"/>
  <c r="BH329" i="5"/>
  <c r="AK331" i="5"/>
  <c r="AL328" i="5"/>
  <c r="AL331" i="5"/>
  <c r="AE333" i="5"/>
  <c r="BF286" i="5"/>
  <c r="AG287" i="5"/>
  <c r="BE294" i="5"/>
  <c r="AF296" i="5"/>
  <c r="BC296" i="5"/>
  <c r="AK303" i="5"/>
  <c r="BH303" i="5"/>
  <c r="BD304" i="5"/>
  <c r="AG304" i="5"/>
  <c r="AM278" i="5"/>
  <c r="BG299" i="5"/>
  <c r="AJ299" i="5"/>
  <c r="AF332" i="5"/>
  <c r="AI333" i="5"/>
  <c r="BI287" i="5"/>
  <c r="AH332" i="5"/>
  <c r="AK333" i="5"/>
  <c r="AJ288" i="5"/>
  <c r="AM303" i="5"/>
  <c r="AF305" i="5"/>
  <c r="AJ292" i="5"/>
  <c r="BJ301" i="5"/>
  <c r="AM301" i="5"/>
  <c r="AH302" i="5"/>
  <c r="BE302" i="5"/>
  <c r="BD279" i="5"/>
  <c r="AG279" i="5"/>
  <c r="BB296" i="5"/>
  <c r="BD302" i="5"/>
  <c r="BG303" i="5"/>
  <c r="BJ304" i="5"/>
  <c r="BG278" i="5"/>
  <c r="BJ279" i="5"/>
  <c r="AE304" i="5"/>
  <c r="AE279" i="5"/>
  <c r="AF304" i="5"/>
  <c r="AI305" i="5"/>
  <c r="AF279" i="5"/>
  <c r="AG267" i="5"/>
  <c r="AL305" i="5"/>
  <c r="AF278" i="5"/>
  <c r="AI279" i="5"/>
  <c r="S27" i="3"/>
  <c r="R27" i="3"/>
  <c r="Q27" i="3"/>
  <c r="P27" i="3"/>
  <c r="O27" i="3"/>
  <c r="N27" i="3"/>
  <c r="M27" i="3"/>
  <c r="L27" i="3"/>
  <c r="K27" i="3"/>
  <c r="U377" i="3"/>
  <c r="Q377" i="3"/>
  <c r="O377" i="3"/>
  <c r="M377" i="3"/>
  <c r="K377" i="3"/>
  <c r="I377" i="3"/>
  <c r="G377" i="3"/>
  <c r="E377" i="3"/>
  <c r="F310" i="5"/>
  <c r="T176" i="5"/>
  <c r="J82" i="5"/>
  <c r="J176" i="5"/>
  <c r="L338" i="5"/>
  <c r="D310" i="5"/>
  <c r="J62" i="5"/>
  <c r="F93" i="5"/>
  <c r="D149" i="5"/>
  <c r="T115" i="5"/>
  <c r="R216" i="5"/>
  <c r="P149" i="5"/>
  <c r="L82" i="5"/>
  <c r="J338" i="5"/>
  <c r="R409" i="5"/>
  <c r="P284" i="5"/>
  <c r="T381" i="5"/>
  <c r="D373" i="5"/>
  <c r="F396" i="5"/>
  <c r="F284" i="5"/>
  <c r="F381" i="5"/>
  <c r="T205" i="5"/>
  <c r="P205" i="5"/>
  <c r="N373" i="5"/>
  <c r="F273" i="5"/>
  <c r="T373" i="5"/>
  <c r="N284" i="5"/>
  <c r="D62" i="5"/>
  <c r="P265" i="5"/>
  <c r="J310" i="5"/>
  <c r="H62" i="5"/>
  <c r="H115" i="5"/>
  <c r="N93" i="5"/>
  <c r="N273" i="5"/>
  <c r="P36" i="5"/>
  <c r="R310" i="5"/>
  <c r="N216" i="5"/>
  <c r="F36" i="5"/>
  <c r="N228" i="5"/>
  <c r="T228" i="5"/>
  <c r="N149" i="5"/>
  <c r="R115" i="5"/>
  <c r="P176" i="5"/>
  <c r="R381" i="5"/>
  <c r="R265" i="5"/>
  <c r="D243" i="5"/>
  <c r="R243" i="5"/>
  <c r="H36" i="5"/>
  <c r="J243" i="5"/>
  <c r="J216" i="5"/>
  <c r="F216" i="5"/>
  <c r="T82" i="5"/>
  <c r="J284" i="5"/>
  <c r="F338" i="5"/>
  <c r="R373" i="5"/>
  <c r="F265" i="5"/>
  <c r="L228" i="5"/>
  <c r="J36" i="5"/>
  <c r="N243" i="5"/>
  <c r="R273" i="5"/>
  <c r="P243" i="5"/>
  <c r="R62" i="5"/>
  <c r="H310" i="5"/>
  <c r="R338" i="5"/>
  <c r="F373" i="5"/>
  <c r="T36" i="5"/>
  <c r="D396" i="5"/>
  <c r="H176" i="5"/>
  <c r="P62" i="5"/>
  <c r="L205" i="5"/>
  <c r="L284" i="5"/>
  <c r="F228" i="5"/>
  <c r="P115" i="5"/>
  <c r="D284" i="5"/>
  <c r="T216" i="5"/>
  <c r="N62" i="5"/>
  <c r="H273" i="5"/>
  <c r="P338" i="5"/>
  <c r="L243" i="5"/>
  <c r="D115" i="5"/>
  <c r="L216" i="5"/>
  <c r="N205" i="5"/>
  <c r="J381" i="5"/>
  <c r="L310" i="5"/>
  <c r="R228" i="5"/>
  <c r="J205" i="5"/>
  <c r="P216" i="5"/>
  <c r="T284" i="5"/>
  <c r="J273" i="5"/>
  <c r="R205" i="5"/>
  <c r="P93" i="5"/>
  <c r="H228" i="5"/>
  <c r="F115" i="5"/>
  <c r="L373" i="5"/>
  <c r="J265" i="5"/>
  <c r="L36" i="5"/>
  <c r="D216" i="5"/>
  <c r="F176" i="5"/>
  <c r="F62" i="5"/>
  <c r="P273" i="5"/>
  <c r="T243" i="5"/>
  <c r="D93" i="5"/>
  <c r="L396" i="5"/>
  <c r="N115" i="5"/>
  <c r="R176" i="5"/>
  <c r="L115" i="5"/>
  <c r="J115" i="5"/>
  <c r="H243" i="5"/>
  <c r="R36" i="5"/>
  <c r="J228" i="5"/>
  <c r="H338" i="5"/>
  <c r="P396" i="5"/>
  <c r="F149" i="5"/>
  <c r="T149" i="5"/>
  <c r="D228" i="5"/>
  <c r="J93" i="5"/>
  <c r="L149" i="5"/>
  <c r="H93" i="5"/>
  <c r="D205" i="5"/>
  <c r="F243" i="5"/>
  <c r="R149" i="5"/>
  <c r="H396" i="5"/>
  <c r="D273" i="5"/>
  <c r="T93" i="5"/>
  <c r="L93" i="5"/>
  <c r="H216" i="5"/>
  <c r="T62" i="5"/>
  <c r="N338" i="5"/>
  <c r="N82" i="5"/>
  <c r="R93" i="5"/>
  <c r="P228" i="5"/>
  <c r="F205" i="5"/>
  <c r="N310" i="5"/>
  <c r="N265" i="5"/>
  <c r="P310" i="5"/>
  <c r="H82" i="5"/>
  <c r="T310" i="5"/>
  <c r="D82" i="5"/>
  <c r="D381" i="5"/>
  <c r="T338" i="5"/>
  <c r="L273" i="5"/>
  <c r="L176" i="5"/>
  <c r="T273" i="5"/>
  <c r="L265" i="5"/>
  <c r="H265" i="5"/>
  <c r="H284" i="5"/>
  <c r="N176" i="5"/>
  <c r="D338" i="5"/>
  <c r="F82" i="5"/>
  <c r="J373" i="5"/>
  <c r="N381" i="5"/>
  <c r="N36" i="5"/>
  <c r="P381" i="5"/>
  <c r="J396" i="5"/>
  <c r="D36" i="5"/>
  <c r="D265" i="5"/>
  <c r="T265" i="5"/>
  <c r="H149" i="5"/>
  <c r="AX376" i="5" l="1"/>
  <c r="AW376" i="5"/>
  <c r="AY376" i="5"/>
  <c r="AN27" i="5"/>
  <c r="C27" i="5" s="1"/>
  <c r="AB368" i="5"/>
  <c r="Y368" i="5"/>
  <c r="Z238" i="5"/>
  <c r="AA110" i="5"/>
  <c r="Y391" i="5"/>
  <c r="AB110" i="5"/>
  <c r="AC110" i="5"/>
  <c r="Q24" i="5"/>
  <c r="AC368" i="5"/>
  <c r="Z368" i="5"/>
  <c r="AA368" i="5"/>
  <c r="AC391" i="5"/>
  <c r="AC238" i="5"/>
  <c r="M25" i="5"/>
  <c r="I310" i="5"/>
  <c r="U82" i="5"/>
  <c r="O149" i="5"/>
  <c r="I62" i="5"/>
  <c r="G284" i="5"/>
  <c r="U115" i="5"/>
  <c r="I149" i="5"/>
  <c r="O176" i="5"/>
  <c r="S115" i="5"/>
  <c r="U62" i="5"/>
  <c r="I216" i="5"/>
  <c r="E228" i="5"/>
  <c r="K265" i="5"/>
  <c r="M373" i="5"/>
  <c r="K381" i="5"/>
  <c r="Q115" i="5"/>
  <c r="S62" i="5"/>
  <c r="G216" i="5"/>
  <c r="U228" i="5"/>
  <c r="K310" i="5"/>
  <c r="G396" i="5"/>
  <c r="E149" i="5"/>
  <c r="U265" i="5"/>
  <c r="I284" i="5"/>
  <c r="M310" i="5"/>
  <c r="I82" i="5"/>
  <c r="M93" i="5"/>
  <c r="U149" i="5"/>
  <c r="S176" i="5"/>
  <c r="G115" i="5"/>
  <c r="O205" i="5"/>
  <c r="G228" i="5"/>
  <c r="Q243" i="5"/>
  <c r="K216" i="5"/>
  <c r="O228" i="5"/>
  <c r="Q265" i="5"/>
  <c r="E373" i="5"/>
  <c r="E374" i="5" s="1"/>
  <c r="G93" i="5"/>
  <c r="E265" i="5"/>
  <c r="I265" i="5"/>
  <c r="I266" i="5" s="1"/>
  <c r="K284" i="5"/>
  <c r="Q310" i="5"/>
  <c r="U93" i="5"/>
  <c r="G149" i="5"/>
  <c r="O115" i="5"/>
  <c r="I228" i="5"/>
  <c r="M216" i="5"/>
  <c r="M284" i="5"/>
  <c r="S273" i="5"/>
  <c r="K243" i="5"/>
  <c r="G36" i="5"/>
  <c r="E62" i="5"/>
  <c r="U381" i="5"/>
  <c r="K62" i="5"/>
  <c r="E36" i="5"/>
  <c r="M265" i="5"/>
  <c r="U310" i="5"/>
  <c r="O265" i="5"/>
  <c r="E273" i="5"/>
  <c r="Q396" i="5"/>
  <c r="M396" i="5"/>
  <c r="Q93" i="5"/>
  <c r="E115" i="5"/>
  <c r="M205" i="5"/>
  <c r="O243" i="5"/>
  <c r="I36" i="5"/>
  <c r="O216" i="5"/>
  <c r="O284" i="5"/>
  <c r="Q284" i="5"/>
  <c r="E310" i="5"/>
  <c r="K396" i="5"/>
  <c r="U273" i="5"/>
  <c r="E284" i="5"/>
  <c r="O310" i="5"/>
  <c r="I396" i="5"/>
  <c r="I338" i="5"/>
  <c r="E93" i="5"/>
  <c r="S205" i="5"/>
  <c r="M243" i="5"/>
  <c r="Q62" i="5"/>
  <c r="K36" i="5"/>
  <c r="S243" i="5"/>
  <c r="S310" i="5"/>
  <c r="U373" i="5"/>
  <c r="U374" i="5" s="1"/>
  <c r="S409" i="5"/>
  <c r="M338" i="5"/>
  <c r="Q381" i="5"/>
  <c r="M176" i="5"/>
  <c r="M36" i="5"/>
  <c r="G205" i="5"/>
  <c r="S149" i="5"/>
  <c r="K228" i="5"/>
  <c r="U243" i="5"/>
  <c r="K273" i="5"/>
  <c r="Q338" i="5"/>
  <c r="I176" i="5"/>
  <c r="M228" i="5"/>
  <c r="E243" i="5"/>
  <c r="Q36" i="5"/>
  <c r="G273" i="5"/>
  <c r="K338" i="5"/>
  <c r="K176" i="5"/>
  <c r="O36" i="5"/>
  <c r="M273" i="5"/>
  <c r="S338" i="5"/>
  <c r="Q228" i="5"/>
  <c r="G243" i="5"/>
  <c r="S36" i="5"/>
  <c r="Q273" i="5"/>
  <c r="U284" i="5"/>
  <c r="I273" i="5"/>
  <c r="E396" i="5"/>
  <c r="G265" i="5"/>
  <c r="G266" i="5" s="1"/>
  <c r="S265" i="5"/>
  <c r="O273" i="5"/>
  <c r="O373" i="5"/>
  <c r="O374" i="5" s="1"/>
  <c r="M82" i="5"/>
  <c r="K82" i="5"/>
  <c r="O381" i="5"/>
  <c r="U338" i="5"/>
  <c r="K93" i="5"/>
  <c r="S93" i="5"/>
  <c r="E205" i="5"/>
  <c r="I243" i="5"/>
  <c r="G62" i="5"/>
  <c r="Q216" i="5"/>
  <c r="O62" i="5"/>
  <c r="U36" i="5"/>
  <c r="S373" i="5"/>
  <c r="S374" i="5" s="1"/>
  <c r="S381" i="5"/>
  <c r="O93" i="5"/>
  <c r="Q205" i="5"/>
  <c r="Q149" i="5"/>
  <c r="U176" i="5"/>
  <c r="K373" i="5"/>
  <c r="E381" i="5"/>
  <c r="E338" i="5"/>
  <c r="O82" i="5"/>
  <c r="I93" i="5"/>
  <c r="K115" i="5"/>
  <c r="G176" i="5"/>
  <c r="K205" i="5"/>
  <c r="U216" i="5"/>
  <c r="G373" i="5"/>
  <c r="G374" i="5" s="1"/>
  <c r="G338" i="5"/>
  <c r="Q176" i="5"/>
  <c r="I115" i="5"/>
  <c r="U205" i="5"/>
  <c r="S216" i="5"/>
  <c r="G310" i="5"/>
  <c r="G82" i="5"/>
  <c r="E82" i="5"/>
  <c r="G381" i="5"/>
  <c r="O338" i="5"/>
  <c r="M149" i="5"/>
  <c r="M115" i="5"/>
  <c r="E216" i="5"/>
  <c r="E217" i="5" s="1"/>
  <c r="S228" i="5"/>
  <c r="G423" i="5"/>
  <c r="G416" i="5"/>
  <c r="G412" i="5"/>
  <c r="G410" i="5"/>
  <c r="G415" i="5"/>
  <c r="G414" i="5"/>
  <c r="G411" i="5"/>
  <c r="G413" i="5"/>
  <c r="Y333" i="5"/>
  <c r="AC333" i="5"/>
  <c r="AB333" i="5"/>
  <c r="AA333" i="5"/>
  <c r="Z333" i="5"/>
  <c r="AX110" i="5"/>
  <c r="AZ110" i="5"/>
  <c r="AY110" i="5"/>
  <c r="AW110" i="5"/>
  <c r="AV110" i="5"/>
  <c r="AU110" i="5"/>
  <c r="AT110" i="5"/>
  <c r="AR110" i="5"/>
  <c r="AQ110" i="5"/>
  <c r="AP110" i="5"/>
  <c r="AS110" i="5"/>
  <c r="Y238" i="5"/>
  <c r="E417" i="5"/>
  <c r="E413" i="5"/>
  <c r="E416" i="5"/>
  <c r="E412" i="5"/>
  <c r="E410" i="5"/>
  <c r="E415" i="5"/>
  <c r="E414" i="5"/>
  <c r="E411" i="5"/>
  <c r="Y110" i="5"/>
  <c r="I375" i="5"/>
  <c r="I374" i="5"/>
  <c r="Q410" i="5"/>
  <c r="Q415" i="5"/>
  <c r="Q412" i="5"/>
  <c r="Q414" i="5"/>
  <c r="Q417" i="5"/>
  <c r="Q411" i="5"/>
  <c r="Q413" i="5"/>
  <c r="Q416" i="5"/>
  <c r="Q418" i="5"/>
  <c r="I387" i="5"/>
  <c r="I383" i="5"/>
  <c r="I382" i="5"/>
  <c r="I384" i="5"/>
  <c r="I386" i="5"/>
  <c r="I385" i="5"/>
  <c r="AA391" i="5"/>
  <c r="AZ368" i="5"/>
  <c r="AV368" i="5"/>
  <c r="AT368" i="5"/>
  <c r="AR368" i="5"/>
  <c r="AQ368" i="5"/>
  <c r="AP368" i="5"/>
  <c r="AY368" i="5"/>
  <c r="AX368" i="5"/>
  <c r="AW368" i="5"/>
  <c r="AU368" i="5"/>
  <c r="AS368" i="5"/>
  <c r="AB391" i="5"/>
  <c r="AK374" i="5"/>
  <c r="BH374" i="5"/>
  <c r="Z391" i="5"/>
  <c r="AA376" i="5"/>
  <c r="AC376" i="5"/>
  <c r="AB376" i="5"/>
  <c r="Z376" i="5"/>
  <c r="Y376" i="5"/>
  <c r="AA144" i="5"/>
  <c r="AC144" i="5"/>
  <c r="AB144" i="5"/>
  <c r="Z144" i="5"/>
  <c r="Y144" i="5"/>
  <c r="AX238" i="5"/>
  <c r="AZ238" i="5"/>
  <c r="AY238" i="5"/>
  <c r="AW238" i="5"/>
  <c r="AV238" i="5"/>
  <c r="AU238" i="5"/>
  <c r="AT238" i="5"/>
  <c r="AS238" i="5"/>
  <c r="AR238" i="5"/>
  <c r="AQ238" i="5"/>
  <c r="AP238" i="5"/>
  <c r="M390" i="5"/>
  <c r="M384" i="5"/>
  <c r="M386" i="5"/>
  <c r="M383" i="5"/>
  <c r="M385" i="5"/>
  <c r="M387" i="5"/>
  <c r="V260" i="5"/>
  <c r="M413" i="5"/>
  <c r="M410" i="5"/>
  <c r="M412" i="5"/>
  <c r="M420" i="5"/>
  <c r="M419" i="5"/>
  <c r="M421" i="5"/>
  <c r="U413" i="5"/>
  <c r="U414" i="5"/>
  <c r="U412" i="5"/>
  <c r="U411" i="5"/>
  <c r="U416" i="5"/>
  <c r="U418" i="5"/>
  <c r="U410" i="5"/>
  <c r="U415" i="5"/>
  <c r="S85" i="5"/>
  <c r="S83" i="5"/>
  <c r="S86" i="5"/>
  <c r="S88" i="5"/>
  <c r="S84" i="5"/>
  <c r="AQ333" i="5"/>
  <c r="AP333" i="5"/>
  <c r="AZ333" i="5"/>
  <c r="AX333" i="5"/>
  <c r="AW333" i="5"/>
  <c r="AV333" i="5"/>
  <c r="AY333" i="5"/>
  <c r="AU333" i="5"/>
  <c r="AT333" i="5"/>
  <c r="AS333" i="5"/>
  <c r="AR333" i="5"/>
  <c r="Z110" i="5"/>
  <c r="AB238" i="5"/>
  <c r="S302" i="5"/>
  <c r="S297" i="5"/>
  <c r="S298" i="5"/>
  <c r="S295" i="5"/>
  <c r="S299" i="5"/>
  <c r="S285" i="5"/>
  <c r="S292" i="5"/>
  <c r="S291" i="5"/>
  <c r="S293" i="5"/>
  <c r="S290" i="5"/>
  <c r="S294" i="5"/>
  <c r="O412" i="5"/>
  <c r="O413" i="5"/>
  <c r="O410" i="5"/>
  <c r="O415" i="5"/>
  <c r="O420" i="5"/>
  <c r="O414" i="5"/>
  <c r="O417" i="5"/>
  <c r="O419" i="5"/>
  <c r="O411" i="5"/>
  <c r="O416" i="5"/>
  <c r="U401" i="5"/>
  <c r="U403" i="5"/>
  <c r="U397" i="5"/>
  <c r="U404" i="5"/>
  <c r="U402" i="5"/>
  <c r="U400" i="5"/>
  <c r="U398" i="5"/>
  <c r="Q85" i="5"/>
  <c r="Q83" i="5"/>
  <c r="Q86" i="5"/>
  <c r="Q84" i="5"/>
  <c r="K416" i="5"/>
  <c r="K410" i="5"/>
  <c r="K415" i="5"/>
  <c r="K412" i="5"/>
  <c r="K414" i="5"/>
  <c r="K411" i="5"/>
  <c r="K413" i="5"/>
  <c r="I208" i="5"/>
  <c r="I209" i="5"/>
  <c r="I207" i="5"/>
  <c r="AX391" i="5"/>
  <c r="AU391" i="5"/>
  <c r="AQ391" i="5"/>
  <c r="AZ391" i="5"/>
  <c r="AY391" i="5"/>
  <c r="AW391" i="5"/>
  <c r="AV391" i="5"/>
  <c r="AT391" i="5"/>
  <c r="AS391" i="5"/>
  <c r="AR391" i="5"/>
  <c r="AP391" i="5"/>
  <c r="O400" i="5"/>
  <c r="O398" i="5"/>
  <c r="O401" i="5"/>
  <c r="O403" i="5"/>
  <c r="O397" i="5"/>
  <c r="O399" i="5"/>
  <c r="K164" i="5"/>
  <c r="K153" i="5"/>
  <c r="K159" i="5"/>
  <c r="K155" i="5"/>
  <c r="K165" i="5"/>
  <c r="K157" i="5"/>
  <c r="K161" i="5"/>
  <c r="K154" i="5"/>
  <c r="K156" i="5"/>
  <c r="K152" i="5"/>
  <c r="K160" i="5"/>
  <c r="K150" i="5"/>
  <c r="AA238" i="5"/>
  <c r="I411" i="5"/>
  <c r="I412" i="5"/>
  <c r="I416" i="5"/>
  <c r="I415" i="5"/>
  <c r="I414" i="5"/>
  <c r="I417" i="5"/>
  <c r="E177" i="5"/>
  <c r="E183" i="5"/>
  <c r="E194" i="5"/>
  <c r="E178" i="5"/>
  <c r="E189" i="5"/>
  <c r="E179" i="5"/>
  <c r="E182" i="5"/>
  <c r="E188" i="5"/>
  <c r="G31" i="5"/>
  <c r="F31" i="5" s="1"/>
  <c r="F17" i="5"/>
  <c r="S398" i="5"/>
  <c r="S399" i="5"/>
  <c r="S397" i="5"/>
  <c r="S402" i="5"/>
  <c r="S400" i="5"/>
  <c r="S401" i="5"/>
  <c r="M64" i="5"/>
  <c r="M63" i="5"/>
  <c r="M67" i="5"/>
  <c r="M70" i="5"/>
  <c r="AK377" i="3"/>
  <c r="BH377" i="3"/>
  <c r="AF377" i="3"/>
  <c r="BC377" i="3"/>
  <c r="AH377" i="3"/>
  <c r="BE377" i="3"/>
  <c r="AM377" i="3"/>
  <c r="BJ377" i="3"/>
  <c r="AE377" i="3"/>
  <c r="BB377" i="3"/>
  <c r="AG377" i="3"/>
  <c r="BD377" i="3"/>
  <c r="AI377" i="3"/>
  <c r="BF377" i="3"/>
  <c r="AJ377" i="3"/>
  <c r="BG377" i="3"/>
  <c r="AN27" i="3"/>
  <c r="AE126" i="3"/>
  <c r="V391" i="5" l="1"/>
  <c r="V368" i="5"/>
  <c r="V238" i="5"/>
  <c r="V333" i="5"/>
  <c r="BJ402" i="5"/>
  <c r="AM402" i="5"/>
  <c r="BH411" i="5"/>
  <c r="AK411" i="5"/>
  <c r="BI400" i="5"/>
  <c r="AL400" i="5"/>
  <c r="BJ404" i="5"/>
  <c r="AM404" i="5"/>
  <c r="AN404" i="5"/>
  <c r="BJ415" i="5"/>
  <c r="AM415" i="5"/>
  <c r="BD384" i="5"/>
  <c r="AG384" i="5"/>
  <c r="BI402" i="5"/>
  <c r="AL402" i="5"/>
  <c r="BD415" i="5"/>
  <c r="AG415" i="5"/>
  <c r="BE154" i="5"/>
  <c r="AH154" i="5"/>
  <c r="BD208" i="5"/>
  <c r="AG208" i="5"/>
  <c r="BJ397" i="5"/>
  <c r="AM397" i="5"/>
  <c r="AL291" i="5"/>
  <c r="BI291" i="5"/>
  <c r="BJ410" i="5"/>
  <c r="AM410" i="5"/>
  <c r="BF390" i="5"/>
  <c r="AI390" i="5"/>
  <c r="AN390" i="5"/>
  <c r="BD382" i="5"/>
  <c r="AG382" i="5"/>
  <c r="BH414" i="5"/>
  <c r="AK414" i="5"/>
  <c r="BC374" i="5"/>
  <c r="AF374" i="5"/>
  <c r="U50" i="5"/>
  <c r="U37" i="5"/>
  <c r="U39" i="5"/>
  <c r="U47" i="5"/>
  <c r="U38" i="5"/>
  <c r="E397" i="5"/>
  <c r="E400" i="5"/>
  <c r="E398" i="5"/>
  <c r="E401" i="5"/>
  <c r="E402" i="5"/>
  <c r="I200" i="5"/>
  <c r="I187" i="5"/>
  <c r="I183" i="5"/>
  <c r="I194" i="5"/>
  <c r="AN194" i="5" s="1"/>
  <c r="I178" i="5"/>
  <c r="I189" i="5"/>
  <c r="I191" i="5"/>
  <c r="I197" i="5"/>
  <c r="I184" i="5"/>
  <c r="I182" i="5"/>
  <c r="I180" i="5"/>
  <c r="I186" i="5"/>
  <c r="I190" i="5"/>
  <c r="I188" i="5"/>
  <c r="I192" i="5"/>
  <c r="I177" i="5"/>
  <c r="Q72" i="5"/>
  <c r="Q63" i="5"/>
  <c r="Q67" i="5"/>
  <c r="Q69" i="5"/>
  <c r="Q66" i="5"/>
  <c r="Q64" i="5"/>
  <c r="M206" i="5"/>
  <c r="M208" i="5"/>
  <c r="M210" i="5"/>
  <c r="M207" i="5"/>
  <c r="M287" i="5"/>
  <c r="M304" i="5"/>
  <c r="M299" i="5"/>
  <c r="M301" i="5"/>
  <c r="M285" i="5"/>
  <c r="M296" i="5"/>
  <c r="M298" i="5"/>
  <c r="M288" i="5"/>
  <c r="M292" i="5"/>
  <c r="M290" i="5"/>
  <c r="M302" i="5"/>
  <c r="M293" i="5"/>
  <c r="M289" i="5"/>
  <c r="M294" i="5"/>
  <c r="G230" i="5"/>
  <c r="G234" i="5"/>
  <c r="G232" i="5"/>
  <c r="G229" i="5"/>
  <c r="G233" i="5"/>
  <c r="G231" i="5"/>
  <c r="Q126" i="5"/>
  <c r="Q127" i="5"/>
  <c r="Q139" i="5"/>
  <c r="Q129" i="5"/>
  <c r="Q121" i="5"/>
  <c r="Q128" i="5"/>
  <c r="Q118" i="5"/>
  <c r="Q132" i="5"/>
  <c r="Q130" i="5"/>
  <c r="Q124" i="5"/>
  <c r="Q131" i="5"/>
  <c r="Q117" i="5"/>
  <c r="Q122" i="5"/>
  <c r="Q123" i="5"/>
  <c r="Q119" i="5"/>
  <c r="Q120" i="5"/>
  <c r="U217" i="5"/>
  <c r="U218" i="5"/>
  <c r="O70" i="5"/>
  <c r="O67" i="5"/>
  <c r="O63" i="5"/>
  <c r="O75" i="5"/>
  <c r="O68" i="5"/>
  <c r="O72" i="5"/>
  <c r="O65" i="5"/>
  <c r="O77" i="5"/>
  <c r="O69" i="5"/>
  <c r="O66" i="5"/>
  <c r="O64" i="5"/>
  <c r="I277" i="5"/>
  <c r="I274" i="5"/>
  <c r="I275" i="5"/>
  <c r="I276" i="5"/>
  <c r="Q361" i="5"/>
  <c r="Q367" i="5"/>
  <c r="Q362" i="5"/>
  <c r="Q359" i="5"/>
  <c r="Q350" i="5"/>
  <c r="Q340" i="5"/>
  <c r="Q352" i="5"/>
  <c r="Q351" i="5"/>
  <c r="Q360" i="5"/>
  <c r="Q347" i="5"/>
  <c r="Q342" i="5"/>
  <c r="Q346" i="5"/>
  <c r="Q348" i="5"/>
  <c r="Q353" i="5"/>
  <c r="Q339" i="5"/>
  <c r="Q345" i="5"/>
  <c r="Q341" i="5"/>
  <c r="Q343" i="5"/>
  <c r="M244" i="5"/>
  <c r="M258" i="5"/>
  <c r="M256" i="5"/>
  <c r="M252" i="5"/>
  <c r="M246" i="5"/>
  <c r="M245" i="5"/>
  <c r="E125" i="5"/>
  <c r="E128" i="5"/>
  <c r="E136" i="5"/>
  <c r="E130" i="5"/>
  <c r="E134" i="5"/>
  <c r="E124" i="5"/>
  <c r="E119" i="5"/>
  <c r="E139" i="5"/>
  <c r="E127" i="5"/>
  <c r="E131" i="5"/>
  <c r="E133" i="5"/>
  <c r="E116" i="5"/>
  <c r="E122" i="5"/>
  <c r="E138" i="5"/>
  <c r="E120" i="5"/>
  <c r="E129" i="5"/>
  <c r="E121" i="5"/>
  <c r="E117" i="5"/>
  <c r="E118" i="5"/>
  <c r="M223" i="5"/>
  <c r="M217" i="5"/>
  <c r="M219" i="5"/>
  <c r="M218" i="5"/>
  <c r="O207" i="5"/>
  <c r="O206" i="5"/>
  <c r="K382" i="5"/>
  <c r="K387" i="5"/>
  <c r="K384" i="5"/>
  <c r="K386" i="5"/>
  <c r="K383" i="5"/>
  <c r="K385" i="5"/>
  <c r="BI401" i="5"/>
  <c r="AL401" i="5"/>
  <c r="BE161" i="5"/>
  <c r="AH161" i="5"/>
  <c r="BI292" i="5"/>
  <c r="AL292" i="5"/>
  <c r="AM418" i="5"/>
  <c r="BJ418" i="5"/>
  <c r="BI399" i="5"/>
  <c r="AL399" i="5"/>
  <c r="BD412" i="5"/>
  <c r="AG412" i="5"/>
  <c r="BE157" i="5"/>
  <c r="AH157" i="5"/>
  <c r="AH411" i="5"/>
  <c r="BE411" i="5"/>
  <c r="BJ401" i="5"/>
  <c r="AM401" i="5"/>
  <c r="BI285" i="5"/>
  <c r="AL285" i="5"/>
  <c r="BJ416" i="5"/>
  <c r="AM416" i="5"/>
  <c r="BD387" i="5"/>
  <c r="AG387" i="5"/>
  <c r="BH415" i="5"/>
  <c r="AK415" i="5"/>
  <c r="V110" i="5"/>
  <c r="S235" i="5"/>
  <c r="S231" i="5"/>
  <c r="S237" i="5"/>
  <c r="S230" i="5"/>
  <c r="S234" i="5"/>
  <c r="S232" i="5"/>
  <c r="K206" i="5"/>
  <c r="K207" i="5"/>
  <c r="K208" i="5"/>
  <c r="Q221" i="5"/>
  <c r="Q217" i="5"/>
  <c r="Q219" i="5"/>
  <c r="Q218" i="5"/>
  <c r="U299" i="5"/>
  <c r="U295" i="5"/>
  <c r="U292" i="5"/>
  <c r="U287" i="5"/>
  <c r="U286" i="5"/>
  <c r="U285" i="5"/>
  <c r="U290" i="5"/>
  <c r="U300" i="5"/>
  <c r="U294" i="5"/>
  <c r="U289" i="5"/>
  <c r="U302" i="5"/>
  <c r="U288" i="5"/>
  <c r="K279" i="5"/>
  <c r="K275" i="5"/>
  <c r="K276" i="5"/>
  <c r="K277" i="5"/>
  <c r="K274" i="5"/>
  <c r="S207" i="5"/>
  <c r="S206" i="5"/>
  <c r="Q104" i="5"/>
  <c r="Q101" i="5"/>
  <c r="Q109" i="5"/>
  <c r="Q102" i="5"/>
  <c r="Q103" i="5"/>
  <c r="Q106" i="5"/>
  <c r="Q99" i="5"/>
  <c r="Q97" i="5"/>
  <c r="Q96" i="5"/>
  <c r="Q95" i="5"/>
  <c r="Q94" i="5"/>
  <c r="I233" i="5"/>
  <c r="I230" i="5"/>
  <c r="I234" i="5"/>
  <c r="I232" i="5"/>
  <c r="I229" i="5"/>
  <c r="I231" i="5"/>
  <c r="G130" i="5"/>
  <c r="G134" i="5"/>
  <c r="G119" i="5"/>
  <c r="G127" i="5"/>
  <c r="G137" i="5"/>
  <c r="G131" i="5"/>
  <c r="G133" i="5"/>
  <c r="G122" i="5"/>
  <c r="G117" i="5"/>
  <c r="G140" i="5"/>
  <c r="G128" i="5"/>
  <c r="G118" i="5"/>
  <c r="G125" i="5"/>
  <c r="G120" i="5"/>
  <c r="G116" i="5"/>
  <c r="G129" i="5"/>
  <c r="G121" i="5"/>
  <c r="G126" i="5"/>
  <c r="G124" i="5"/>
  <c r="G123" i="5"/>
  <c r="M375" i="5"/>
  <c r="M374" i="5"/>
  <c r="AG417" i="5"/>
  <c r="BD417" i="5"/>
  <c r="BJ403" i="5"/>
  <c r="AM403" i="5"/>
  <c r="AK412" i="5"/>
  <c r="BH412" i="5"/>
  <c r="BD411" i="5"/>
  <c r="AG411" i="5"/>
  <c r="BG416" i="5"/>
  <c r="AJ416" i="5"/>
  <c r="BJ411" i="5"/>
  <c r="AM411" i="5"/>
  <c r="AE217" i="5"/>
  <c r="BB217" i="5"/>
  <c r="G192" i="5"/>
  <c r="G188" i="5"/>
  <c r="G183" i="5"/>
  <c r="G178" i="5"/>
  <c r="G187" i="5"/>
  <c r="G184" i="5"/>
  <c r="G182" i="5"/>
  <c r="G180" i="5"/>
  <c r="G186" i="5"/>
  <c r="G67" i="5"/>
  <c r="G73" i="5"/>
  <c r="G63" i="5"/>
  <c r="G68" i="5"/>
  <c r="G65" i="5"/>
  <c r="G69" i="5"/>
  <c r="G66" i="5"/>
  <c r="G64" i="5"/>
  <c r="Q277" i="5"/>
  <c r="Q278" i="5"/>
  <c r="Q275" i="5"/>
  <c r="U244" i="5"/>
  <c r="U257" i="5"/>
  <c r="E98" i="5"/>
  <c r="E103" i="5"/>
  <c r="E101" i="5"/>
  <c r="E96" i="5"/>
  <c r="E105" i="5"/>
  <c r="E102" i="5"/>
  <c r="E97" i="5"/>
  <c r="E95" i="5"/>
  <c r="M401" i="5"/>
  <c r="M399" i="5"/>
  <c r="M397" i="5"/>
  <c r="M400" i="5"/>
  <c r="M402" i="5"/>
  <c r="M398" i="5"/>
  <c r="O131" i="5"/>
  <c r="O132" i="5"/>
  <c r="O127" i="5"/>
  <c r="O135" i="5"/>
  <c r="O133" i="5"/>
  <c r="O126" i="5"/>
  <c r="O128" i="5"/>
  <c r="O118" i="5"/>
  <c r="O136" i="5"/>
  <c r="O134" i="5"/>
  <c r="O130" i="5"/>
  <c r="O116" i="5"/>
  <c r="O121" i="5"/>
  <c r="O129" i="5"/>
  <c r="O117" i="5"/>
  <c r="O122" i="5"/>
  <c r="O124" i="5"/>
  <c r="O119" i="5"/>
  <c r="O120" i="5"/>
  <c r="S190" i="5"/>
  <c r="S191" i="5"/>
  <c r="S198" i="5"/>
  <c r="S177" i="5"/>
  <c r="S181" i="5"/>
  <c r="S185" i="5"/>
  <c r="S178" i="5"/>
  <c r="K266" i="5"/>
  <c r="K268" i="5"/>
  <c r="K267" i="5"/>
  <c r="AG416" i="5"/>
  <c r="BD416" i="5"/>
  <c r="BE165" i="5"/>
  <c r="AH165" i="5"/>
  <c r="BE414" i="5"/>
  <c r="AH414" i="5"/>
  <c r="AL299" i="5"/>
  <c r="BI299" i="5"/>
  <c r="AI421" i="5"/>
  <c r="BF421" i="5"/>
  <c r="BH410" i="5"/>
  <c r="AK410" i="5"/>
  <c r="BE155" i="5"/>
  <c r="AH155" i="5"/>
  <c r="AH412" i="5"/>
  <c r="BE412" i="5"/>
  <c r="BG411" i="5"/>
  <c r="AJ411" i="5"/>
  <c r="AL295" i="5"/>
  <c r="BI295" i="5"/>
  <c r="BJ412" i="5"/>
  <c r="AM412" i="5"/>
  <c r="AI419" i="5"/>
  <c r="BF419" i="5"/>
  <c r="V144" i="5"/>
  <c r="BD374" i="5"/>
  <c r="AG374" i="5"/>
  <c r="M141" i="5"/>
  <c r="M135" i="5"/>
  <c r="M118" i="5"/>
  <c r="M130" i="5"/>
  <c r="M119" i="5"/>
  <c r="M131" i="5"/>
  <c r="M116" i="5"/>
  <c r="M117" i="5"/>
  <c r="M122" i="5"/>
  <c r="K125" i="5"/>
  <c r="K126" i="5"/>
  <c r="K120" i="5"/>
  <c r="K129" i="5"/>
  <c r="K117" i="5"/>
  <c r="K138" i="5"/>
  <c r="K123" i="5"/>
  <c r="K128" i="5"/>
  <c r="K132" i="5"/>
  <c r="K130" i="5"/>
  <c r="K124" i="5"/>
  <c r="K116" i="5"/>
  <c r="K121" i="5"/>
  <c r="K127" i="5"/>
  <c r="K122" i="5"/>
  <c r="K118" i="5"/>
  <c r="K119" i="5"/>
  <c r="I244" i="5"/>
  <c r="I246" i="5"/>
  <c r="I245" i="5"/>
  <c r="I247" i="5"/>
  <c r="I251" i="5"/>
  <c r="S57" i="5"/>
  <c r="S53" i="5"/>
  <c r="S37" i="5"/>
  <c r="S42" i="5"/>
  <c r="S46" i="5"/>
  <c r="S44" i="5"/>
  <c r="S45" i="5"/>
  <c r="S47" i="5"/>
  <c r="K229" i="5"/>
  <c r="K231" i="5"/>
  <c r="I365" i="5"/>
  <c r="I351" i="5"/>
  <c r="I348" i="5"/>
  <c r="I360" i="5"/>
  <c r="I366" i="5"/>
  <c r="I344" i="5"/>
  <c r="I346" i="5"/>
  <c r="I345" i="5"/>
  <c r="I356" i="5"/>
  <c r="I347" i="5"/>
  <c r="I358" i="5"/>
  <c r="I355" i="5"/>
  <c r="I340" i="5"/>
  <c r="I339" i="5"/>
  <c r="I341" i="5"/>
  <c r="I343" i="5"/>
  <c r="Q398" i="5"/>
  <c r="Q401" i="5"/>
  <c r="Q399" i="5"/>
  <c r="Q397" i="5"/>
  <c r="Q402" i="5"/>
  <c r="Q400" i="5"/>
  <c r="G157" i="5"/>
  <c r="G158" i="5"/>
  <c r="G153" i="5"/>
  <c r="G159" i="5"/>
  <c r="G155" i="5"/>
  <c r="G165" i="5"/>
  <c r="G163" i="5"/>
  <c r="G161" i="5"/>
  <c r="G164" i="5"/>
  <c r="G162" i="5"/>
  <c r="G150" i="5"/>
  <c r="G151" i="5"/>
  <c r="U154" i="5"/>
  <c r="U161" i="5"/>
  <c r="U159" i="5"/>
  <c r="U152" i="5"/>
  <c r="U158" i="5"/>
  <c r="U162" i="5"/>
  <c r="U160" i="5"/>
  <c r="U150" i="5"/>
  <c r="U153" i="5"/>
  <c r="E231" i="5"/>
  <c r="E234" i="5"/>
  <c r="E232" i="5"/>
  <c r="E236" i="5"/>
  <c r="E229" i="5"/>
  <c r="E233" i="5"/>
  <c r="BF63" i="5"/>
  <c r="AI63" i="5"/>
  <c r="BE413" i="5"/>
  <c r="AH413" i="5"/>
  <c r="AL398" i="5"/>
  <c r="BI398" i="5"/>
  <c r="BE159" i="5"/>
  <c r="AH159" i="5"/>
  <c r="BE415" i="5"/>
  <c r="AH415" i="5"/>
  <c r="AJ419" i="5"/>
  <c r="BG419" i="5"/>
  <c r="AL298" i="5"/>
  <c r="BI298" i="5"/>
  <c r="AM414" i="5"/>
  <c r="BJ414" i="5"/>
  <c r="BF420" i="5"/>
  <c r="AI420" i="5"/>
  <c r="BD375" i="5"/>
  <c r="AG375" i="5"/>
  <c r="M159" i="5"/>
  <c r="M170" i="5"/>
  <c r="M167" i="5"/>
  <c r="M161" i="5"/>
  <c r="M169" i="5"/>
  <c r="AI169" i="5" s="1"/>
  <c r="M154" i="5"/>
  <c r="M152" i="5"/>
  <c r="M162" i="5"/>
  <c r="M150" i="5"/>
  <c r="I103" i="5"/>
  <c r="I100" i="5"/>
  <c r="I95" i="5"/>
  <c r="I107" i="5"/>
  <c r="I94" i="5"/>
  <c r="I98" i="5"/>
  <c r="I101" i="5"/>
  <c r="I96" i="5"/>
  <c r="I97" i="5"/>
  <c r="E206" i="5"/>
  <c r="E207" i="5"/>
  <c r="E208" i="5"/>
  <c r="G247" i="5"/>
  <c r="G244" i="5"/>
  <c r="G246" i="5"/>
  <c r="G245" i="5"/>
  <c r="S159" i="5"/>
  <c r="S160" i="5"/>
  <c r="S157" i="5"/>
  <c r="S161" i="5"/>
  <c r="S156" i="5"/>
  <c r="S154" i="5"/>
  <c r="S152" i="5"/>
  <c r="S166" i="5"/>
  <c r="S158" i="5"/>
  <c r="S162" i="5"/>
  <c r="S171" i="5"/>
  <c r="S150" i="5"/>
  <c r="S155" i="5"/>
  <c r="S153" i="5"/>
  <c r="I403" i="5"/>
  <c r="I399" i="5"/>
  <c r="I400" i="5"/>
  <c r="I402" i="5"/>
  <c r="I398" i="5"/>
  <c r="I397" i="5"/>
  <c r="I401" i="5"/>
  <c r="E277" i="5"/>
  <c r="E278" i="5"/>
  <c r="E274" i="5"/>
  <c r="E275" i="5"/>
  <c r="E276" i="5"/>
  <c r="U101" i="5"/>
  <c r="U97" i="5"/>
  <c r="U98" i="5"/>
  <c r="U99" i="5"/>
  <c r="U96" i="5"/>
  <c r="U94" i="5"/>
  <c r="M99" i="5"/>
  <c r="M100" i="5"/>
  <c r="M101" i="5"/>
  <c r="M96" i="5"/>
  <c r="M97" i="5"/>
  <c r="M94" i="5"/>
  <c r="M98" i="5"/>
  <c r="I218" i="5"/>
  <c r="I217" i="5"/>
  <c r="I220" i="5"/>
  <c r="AL397" i="5"/>
  <c r="BI397" i="5"/>
  <c r="BD383" i="5"/>
  <c r="AG383" i="5"/>
  <c r="AE188" i="5"/>
  <c r="BB188" i="5"/>
  <c r="AH153" i="5"/>
  <c r="BE153" i="5"/>
  <c r="BE410" i="5"/>
  <c r="AH410" i="5"/>
  <c r="AJ417" i="5"/>
  <c r="BG417" i="5"/>
  <c r="BI297" i="5"/>
  <c r="AL297" i="5"/>
  <c r="BJ413" i="5"/>
  <c r="AM413" i="5"/>
  <c r="BF412" i="5"/>
  <c r="AI412" i="5"/>
  <c r="AE411" i="5"/>
  <c r="BB411" i="5"/>
  <c r="O352" i="5"/>
  <c r="O364" i="5"/>
  <c r="O349" i="5"/>
  <c r="O345" i="5"/>
  <c r="O346" i="5"/>
  <c r="O348" i="5"/>
  <c r="O339" i="5"/>
  <c r="O340" i="5"/>
  <c r="O342" i="5"/>
  <c r="O343" i="5"/>
  <c r="O347" i="5"/>
  <c r="O84" i="5"/>
  <c r="O85" i="5"/>
  <c r="O83" i="5"/>
  <c r="O86" i="5"/>
  <c r="O88" i="5"/>
  <c r="S100" i="5"/>
  <c r="S104" i="5"/>
  <c r="S97" i="5"/>
  <c r="S106" i="5"/>
  <c r="S94" i="5"/>
  <c r="S96" i="5"/>
  <c r="S95" i="5"/>
  <c r="S99" i="5"/>
  <c r="Q233" i="5"/>
  <c r="Q229" i="5"/>
  <c r="Q235" i="5"/>
  <c r="Q231" i="5"/>
  <c r="Q230" i="5"/>
  <c r="Q234" i="5"/>
  <c r="Q232" i="5"/>
  <c r="G211" i="5"/>
  <c r="G207" i="5"/>
  <c r="G208" i="5"/>
  <c r="G209" i="5"/>
  <c r="G206" i="5"/>
  <c r="O323" i="5"/>
  <c r="O319" i="5"/>
  <c r="O325" i="5"/>
  <c r="O331" i="5"/>
  <c r="O324" i="5"/>
  <c r="O321" i="5"/>
  <c r="O315" i="5"/>
  <c r="O311" i="5"/>
  <c r="O320" i="5"/>
  <c r="O318" i="5"/>
  <c r="O316" i="5"/>
  <c r="O312" i="5"/>
  <c r="O322" i="5"/>
  <c r="O313" i="5"/>
  <c r="O326" i="5"/>
  <c r="O317" i="5"/>
  <c r="O314" i="5"/>
  <c r="O266" i="5"/>
  <c r="O267" i="5"/>
  <c r="O268" i="5"/>
  <c r="Q318" i="5"/>
  <c r="Q324" i="5"/>
  <c r="Q326" i="5"/>
  <c r="Q314" i="5"/>
  <c r="Q321" i="5"/>
  <c r="Q327" i="5"/>
  <c r="Q316" i="5"/>
  <c r="Q312" i="5"/>
  <c r="Q322" i="5"/>
  <c r="Q313" i="5"/>
  <c r="Q317" i="5"/>
  <c r="Q319" i="5"/>
  <c r="Q315" i="5"/>
  <c r="Q311" i="5"/>
  <c r="I83" i="5"/>
  <c r="I87" i="5"/>
  <c r="I85" i="5"/>
  <c r="I88" i="5"/>
  <c r="U71" i="5"/>
  <c r="U63" i="5"/>
  <c r="U69" i="5"/>
  <c r="U66" i="5"/>
  <c r="BE164" i="5"/>
  <c r="AH164" i="5"/>
  <c r="BG414" i="5"/>
  <c r="AJ414" i="5"/>
  <c r="BF410" i="5"/>
  <c r="AI410" i="5"/>
  <c r="AN414" i="5"/>
  <c r="BB414" i="5"/>
  <c r="AE414" i="5"/>
  <c r="G385" i="5"/>
  <c r="G387" i="5"/>
  <c r="G382" i="5"/>
  <c r="G384" i="5"/>
  <c r="G383" i="5"/>
  <c r="E358" i="5"/>
  <c r="E342" i="5"/>
  <c r="E354" i="5"/>
  <c r="E351" i="5"/>
  <c r="E341" i="5"/>
  <c r="E339" i="5"/>
  <c r="E356" i="5"/>
  <c r="E357" i="5"/>
  <c r="E350" i="5"/>
  <c r="E340" i="5"/>
  <c r="E345" i="5"/>
  <c r="E343" i="5"/>
  <c r="E344" i="5"/>
  <c r="K103" i="5"/>
  <c r="K99" i="5"/>
  <c r="K100" i="5"/>
  <c r="K102" i="5"/>
  <c r="K97" i="5"/>
  <c r="K96" i="5"/>
  <c r="K95" i="5"/>
  <c r="K94" i="5"/>
  <c r="S363" i="5"/>
  <c r="S351" i="5"/>
  <c r="S352" i="5"/>
  <c r="S345" i="5"/>
  <c r="S350" i="5"/>
  <c r="S349" i="5"/>
  <c r="S346" i="5"/>
  <c r="S359" i="5"/>
  <c r="S353" i="5"/>
  <c r="S340" i="5"/>
  <c r="S342" i="5"/>
  <c r="M40" i="5"/>
  <c r="M51" i="5"/>
  <c r="M46" i="5"/>
  <c r="M44" i="5"/>
  <c r="M53" i="5"/>
  <c r="M47" i="5"/>
  <c r="M41" i="5"/>
  <c r="M45" i="5"/>
  <c r="E291" i="5"/>
  <c r="E302" i="5"/>
  <c r="E303" i="5"/>
  <c r="E287" i="5"/>
  <c r="E299" i="5"/>
  <c r="E289" i="5"/>
  <c r="E300" i="5"/>
  <c r="E294" i="5"/>
  <c r="E288" i="5"/>
  <c r="E301" i="5"/>
  <c r="E295" i="5"/>
  <c r="E286" i="5"/>
  <c r="E297" i="5"/>
  <c r="E292" i="5"/>
  <c r="E290" i="5"/>
  <c r="E293" i="5"/>
  <c r="U328" i="5"/>
  <c r="U324" i="5"/>
  <c r="U320" i="5"/>
  <c r="U321" i="5"/>
  <c r="U327" i="5"/>
  <c r="U316" i="5"/>
  <c r="U311" i="5"/>
  <c r="U326" i="5"/>
  <c r="U323" i="5"/>
  <c r="U312" i="5"/>
  <c r="U322" i="5"/>
  <c r="U317" i="5"/>
  <c r="U313" i="5"/>
  <c r="K297" i="5"/>
  <c r="K292" i="5"/>
  <c r="K288" i="5"/>
  <c r="K300" i="5"/>
  <c r="K290" i="5"/>
  <c r="K285" i="5"/>
  <c r="K289" i="5"/>
  <c r="K298" i="5"/>
  <c r="K287" i="5"/>
  <c r="K295" i="5"/>
  <c r="K286" i="5"/>
  <c r="K296" i="5"/>
  <c r="K299" i="5"/>
  <c r="K291" i="5"/>
  <c r="K293" i="5"/>
  <c r="M328" i="5"/>
  <c r="M324" i="5"/>
  <c r="M326" i="5"/>
  <c r="M319" i="5"/>
  <c r="M312" i="5"/>
  <c r="M321" i="5"/>
  <c r="M315" i="5"/>
  <c r="M327" i="5"/>
  <c r="M323" i="5"/>
  <c r="M311" i="5"/>
  <c r="M320" i="5"/>
  <c r="M322" i="5"/>
  <c r="M313" i="5"/>
  <c r="S129" i="5"/>
  <c r="S121" i="5"/>
  <c r="S135" i="5"/>
  <c r="S131" i="5"/>
  <c r="S116" i="5"/>
  <c r="S142" i="5"/>
  <c r="S130" i="5"/>
  <c r="S119" i="5"/>
  <c r="S120" i="5"/>
  <c r="S128" i="5"/>
  <c r="S127" i="5"/>
  <c r="S117" i="5"/>
  <c r="S123" i="5"/>
  <c r="S118" i="5"/>
  <c r="BB415" i="5"/>
  <c r="AE415" i="5"/>
  <c r="BC413" i="5"/>
  <c r="AF413" i="5"/>
  <c r="E88" i="5"/>
  <c r="E84" i="5"/>
  <c r="E87" i="5"/>
  <c r="E85" i="5"/>
  <c r="E83" i="5"/>
  <c r="E385" i="5"/>
  <c r="E386" i="5"/>
  <c r="E383" i="5"/>
  <c r="U353" i="5"/>
  <c r="U346" i="5"/>
  <c r="U349" i="5"/>
  <c r="U340" i="5"/>
  <c r="U348" i="5"/>
  <c r="U345" i="5"/>
  <c r="U342" i="5"/>
  <c r="M278" i="5"/>
  <c r="M274" i="5"/>
  <c r="M275" i="5"/>
  <c r="M276" i="5"/>
  <c r="M277" i="5"/>
  <c r="M187" i="5"/>
  <c r="M191" i="5"/>
  <c r="M179" i="5"/>
  <c r="M196" i="5"/>
  <c r="M184" i="5"/>
  <c r="M180" i="5"/>
  <c r="M195" i="5"/>
  <c r="U275" i="5"/>
  <c r="U276" i="5"/>
  <c r="U277" i="5"/>
  <c r="M266" i="5"/>
  <c r="M267" i="5"/>
  <c r="M268" i="5"/>
  <c r="BD266" i="5"/>
  <c r="AG266" i="5"/>
  <c r="I297" i="5"/>
  <c r="I293" i="5"/>
  <c r="I294" i="5"/>
  <c r="I295" i="5"/>
  <c r="I290" i="5"/>
  <c r="I289" i="5"/>
  <c r="I298" i="5"/>
  <c r="I288" i="5"/>
  <c r="I301" i="5"/>
  <c r="I286" i="5"/>
  <c r="I285" i="5"/>
  <c r="I299" i="5"/>
  <c r="I291" i="5"/>
  <c r="I300" i="5"/>
  <c r="I292" i="5"/>
  <c r="O188" i="5"/>
  <c r="O184" i="5"/>
  <c r="O187" i="5"/>
  <c r="O191" i="5"/>
  <c r="O179" i="5"/>
  <c r="O182" i="5"/>
  <c r="O190" i="5"/>
  <c r="O177" i="5"/>
  <c r="O183" i="5"/>
  <c r="O181" i="5"/>
  <c r="O185" i="5"/>
  <c r="O178" i="5"/>
  <c r="AE182" i="5"/>
  <c r="BB182" i="5"/>
  <c r="BB179" i="5"/>
  <c r="AE179" i="5"/>
  <c r="AK84" i="5"/>
  <c r="BH84" i="5"/>
  <c r="BB189" i="5"/>
  <c r="AE189" i="5"/>
  <c r="BG397" i="5"/>
  <c r="AJ397" i="5"/>
  <c r="BH86" i="5"/>
  <c r="AK86" i="5"/>
  <c r="BG415" i="5"/>
  <c r="AJ415" i="5"/>
  <c r="BI88" i="5"/>
  <c r="AL88" i="5"/>
  <c r="V376" i="5"/>
  <c r="AE410" i="5"/>
  <c r="BB410" i="5"/>
  <c r="AF411" i="5"/>
  <c r="BC411" i="5"/>
  <c r="G88" i="5"/>
  <c r="G87" i="5"/>
  <c r="G85" i="5"/>
  <c r="G83" i="5"/>
  <c r="K375" i="5"/>
  <c r="K374" i="5"/>
  <c r="AN374" i="5" s="1"/>
  <c r="O388" i="5"/>
  <c r="O384" i="5"/>
  <c r="O383" i="5"/>
  <c r="O389" i="5"/>
  <c r="O382" i="5"/>
  <c r="O47" i="5"/>
  <c r="O38" i="5"/>
  <c r="O42" i="5"/>
  <c r="O56" i="5"/>
  <c r="O40" i="5"/>
  <c r="O48" i="5"/>
  <c r="O44" i="5"/>
  <c r="O37" i="5"/>
  <c r="O39" i="5"/>
  <c r="O43" i="5"/>
  <c r="O41" i="5"/>
  <c r="O55" i="5"/>
  <c r="O45" i="5"/>
  <c r="Q383" i="5"/>
  <c r="Q382" i="5"/>
  <c r="Q386" i="5"/>
  <c r="Q388" i="5"/>
  <c r="Q389" i="5"/>
  <c r="Q384" i="5"/>
  <c r="K402" i="5"/>
  <c r="K398" i="5"/>
  <c r="K403" i="5"/>
  <c r="K397" i="5"/>
  <c r="K400" i="5"/>
  <c r="E44" i="5"/>
  <c r="E40" i="5"/>
  <c r="E41" i="5"/>
  <c r="E45" i="5"/>
  <c r="E38" i="5"/>
  <c r="E42" i="5"/>
  <c r="E46" i="5"/>
  <c r="E37" i="5"/>
  <c r="E267" i="5"/>
  <c r="E268" i="5"/>
  <c r="E266" i="5"/>
  <c r="U267" i="5"/>
  <c r="U268" i="5"/>
  <c r="U266" i="5"/>
  <c r="I159" i="5"/>
  <c r="I155" i="5"/>
  <c r="I151" i="5"/>
  <c r="I165" i="5"/>
  <c r="I157" i="5"/>
  <c r="I163" i="5"/>
  <c r="I161" i="5"/>
  <c r="I156" i="5"/>
  <c r="I164" i="5"/>
  <c r="I158" i="5"/>
  <c r="I162" i="5"/>
  <c r="I150" i="5"/>
  <c r="BI302" i="5"/>
  <c r="AL302" i="5"/>
  <c r="BI84" i="5"/>
  <c r="AL84" i="5"/>
  <c r="BB178" i="5"/>
  <c r="AE178" i="5"/>
  <c r="BG403" i="5"/>
  <c r="AJ403" i="5"/>
  <c r="BH83" i="5"/>
  <c r="AK83" i="5"/>
  <c r="BG410" i="5"/>
  <c r="AJ410" i="5"/>
  <c r="BI86" i="5"/>
  <c r="AL86" i="5"/>
  <c r="BB412" i="5"/>
  <c r="AE412" i="5"/>
  <c r="BC414" i="5"/>
  <c r="AF414" i="5"/>
  <c r="G330" i="5"/>
  <c r="G327" i="5"/>
  <c r="G311" i="5"/>
  <c r="G326" i="5"/>
  <c r="G325" i="5"/>
  <c r="G313" i="5"/>
  <c r="G318" i="5"/>
  <c r="G328" i="5"/>
  <c r="G314" i="5"/>
  <c r="G329" i="5"/>
  <c r="G315" i="5"/>
  <c r="G320" i="5"/>
  <c r="G316" i="5"/>
  <c r="G312" i="5"/>
  <c r="G317" i="5"/>
  <c r="G321" i="5"/>
  <c r="U189" i="5"/>
  <c r="U185" i="5"/>
  <c r="U190" i="5"/>
  <c r="U181" i="5"/>
  <c r="U183" i="5"/>
  <c r="U178" i="5"/>
  <c r="U187" i="5"/>
  <c r="K85" i="5"/>
  <c r="K86" i="5"/>
  <c r="K84" i="5"/>
  <c r="K88" i="5"/>
  <c r="K193" i="5"/>
  <c r="K183" i="5"/>
  <c r="K185" i="5"/>
  <c r="K178" i="5"/>
  <c r="K179" i="5"/>
  <c r="K184" i="5"/>
  <c r="K180" i="5"/>
  <c r="K186" i="5"/>
  <c r="K190" i="5"/>
  <c r="K188" i="5"/>
  <c r="K192" i="5"/>
  <c r="K177" i="5"/>
  <c r="M357" i="5"/>
  <c r="M348" i="5"/>
  <c r="M351" i="5"/>
  <c r="M347" i="5"/>
  <c r="M349" i="5"/>
  <c r="M340" i="5"/>
  <c r="M346" i="5"/>
  <c r="M342" i="5"/>
  <c r="M341" i="5"/>
  <c r="M344" i="5"/>
  <c r="E322" i="5"/>
  <c r="E329" i="5"/>
  <c r="E324" i="5"/>
  <c r="E327" i="5"/>
  <c r="E323" i="5"/>
  <c r="E320" i="5"/>
  <c r="E316" i="5"/>
  <c r="E326" i="5"/>
  <c r="E312" i="5"/>
  <c r="E325" i="5"/>
  <c r="E318" i="5"/>
  <c r="E321" i="5"/>
  <c r="E315" i="5"/>
  <c r="E311" i="5"/>
  <c r="E313" i="5"/>
  <c r="E317" i="5"/>
  <c r="K76" i="5"/>
  <c r="K69" i="5"/>
  <c r="K65" i="5"/>
  <c r="K63" i="5"/>
  <c r="K67" i="5"/>
  <c r="K70" i="5"/>
  <c r="K71" i="5"/>
  <c r="K66" i="5"/>
  <c r="G98" i="5"/>
  <c r="G100" i="5"/>
  <c r="G101" i="5"/>
  <c r="G107" i="5"/>
  <c r="G105" i="5"/>
  <c r="G94" i="5"/>
  <c r="G96" i="5"/>
  <c r="G97" i="5"/>
  <c r="G95" i="5"/>
  <c r="E163" i="5"/>
  <c r="E150" i="5"/>
  <c r="E159" i="5"/>
  <c r="E157" i="5"/>
  <c r="E155" i="5"/>
  <c r="E151" i="5"/>
  <c r="E154" i="5"/>
  <c r="E153" i="5"/>
  <c r="U132" i="5"/>
  <c r="U137" i="5"/>
  <c r="U129" i="5"/>
  <c r="U135" i="5"/>
  <c r="U131" i="5"/>
  <c r="U116" i="5"/>
  <c r="U136" i="5"/>
  <c r="U130" i="5"/>
  <c r="U119" i="5"/>
  <c r="U125" i="5"/>
  <c r="U121" i="5"/>
  <c r="U127" i="5"/>
  <c r="U117" i="5"/>
  <c r="U126" i="5"/>
  <c r="U118" i="5"/>
  <c r="U120" i="5"/>
  <c r="U128" i="5"/>
  <c r="BE416" i="5"/>
  <c r="AH416" i="5"/>
  <c r="BG399" i="5"/>
  <c r="AJ399" i="5"/>
  <c r="BG420" i="5"/>
  <c r="AJ420" i="5"/>
  <c r="BF413" i="5"/>
  <c r="AI413" i="5"/>
  <c r="BF70" i="5"/>
  <c r="AI70" i="5"/>
  <c r="BF67" i="5"/>
  <c r="AI67" i="5"/>
  <c r="AE194" i="5"/>
  <c r="BB194" i="5"/>
  <c r="BG401" i="5"/>
  <c r="AJ401" i="5"/>
  <c r="AK85" i="5"/>
  <c r="BH85" i="5"/>
  <c r="AJ413" i="5"/>
  <c r="BG413" i="5"/>
  <c r="BI83" i="5"/>
  <c r="AL83" i="5"/>
  <c r="AI387" i="5"/>
  <c r="BF387" i="5"/>
  <c r="BH418" i="5"/>
  <c r="AK418" i="5"/>
  <c r="BB416" i="5"/>
  <c r="AE416" i="5"/>
  <c r="AN416" i="5"/>
  <c r="BC415" i="5"/>
  <c r="AF415" i="5"/>
  <c r="S218" i="5"/>
  <c r="S219" i="5"/>
  <c r="S217" i="5"/>
  <c r="Q155" i="5"/>
  <c r="Q153" i="5"/>
  <c r="Q159" i="5"/>
  <c r="Q157" i="5"/>
  <c r="Q156" i="5"/>
  <c r="Q166" i="5"/>
  <c r="Q158" i="5"/>
  <c r="Q168" i="5"/>
  <c r="Q162" i="5"/>
  <c r="Q150" i="5"/>
  <c r="Q154" i="5"/>
  <c r="Q152" i="5"/>
  <c r="Q151" i="5"/>
  <c r="M85" i="5"/>
  <c r="M86" i="5"/>
  <c r="M84" i="5"/>
  <c r="M88" i="5"/>
  <c r="K364" i="5"/>
  <c r="K343" i="5"/>
  <c r="K349" i="5"/>
  <c r="K355" i="5"/>
  <c r="K359" i="5"/>
  <c r="K348" i="5"/>
  <c r="K352" i="5"/>
  <c r="K357" i="5"/>
  <c r="K347" i="5"/>
  <c r="K350" i="5"/>
  <c r="K358" i="5"/>
  <c r="K346" i="5"/>
  <c r="K344" i="5"/>
  <c r="K340" i="5"/>
  <c r="S420" i="5"/>
  <c r="S418" i="5"/>
  <c r="AN418" i="5" s="1"/>
  <c r="S419" i="5"/>
  <c r="AN419" i="5" s="1"/>
  <c r="S415" i="5"/>
  <c r="AN415" i="5" s="1"/>
  <c r="S412" i="5"/>
  <c r="S411" i="5"/>
  <c r="AN411" i="5" s="1"/>
  <c r="S421" i="5"/>
  <c r="AN421" i="5" s="1"/>
  <c r="S413" i="5"/>
  <c r="AN413" i="5" s="1"/>
  <c r="S422" i="5"/>
  <c r="S410" i="5"/>
  <c r="Q298" i="5"/>
  <c r="Q293" i="5"/>
  <c r="Q305" i="5"/>
  <c r="Q301" i="5"/>
  <c r="Q291" i="5"/>
  <c r="Q286" i="5"/>
  <c r="Q295" i="5"/>
  <c r="Q287" i="5"/>
  <c r="Q299" i="5"/>
  <c r="Q296" i="5"/>
  <c r="Q292" i="5"/>
  <c r="Q297" i="5"/>
  <c r="Q290" i="5"/>
  <c r="Q300" i="5"/>
  <c r="Q294" i="5"/>
  <c r="U385" i="5"/>
  <c r="U382" i="5"/>
  <c r="U384" i="5"/>
  <c r="U388" i="5"/>
  <c r="U387" i="5"/>
  <c r="AE374" i="5"/>
  <c r="BB374" i="5"/>
  <c r="G397" i="5"/>
  <c r="G402" i="5"/>
  <c r="G398" i="5"/>
  <c r="G401" i="5"/>
  <c r="G399" i="5"/>
  <c r="G286" i="5"/>
  <c r="G303" i="5"/>
  <c r="G299" i="5"/>
  <c r="G294" i="5"/>
  <c r="G295" i="5"/>
  <c r="G297" i="5"/>
  <c r="G289" i="5"/>
  <c r="G288" i="5"/>
  <c r="G301" i="5"/>
  <c r="G287" i="5"/>
  <c r="G285" i="5"/>
  <c r="G292" i="5"/>
  <c r="G290" i="5"/>
  <c r="G293" i="5"/>
  <c r="G291" i="5"/>
  <c r="BB183" i="5"/>
  <c r="AE183" i="5"/>
  <c r="BG398" i="5"/>
  <c r="AJ398" i="5"/>
  <c r="BG412" i="5"/>
  <c r="AJ412" i="5"/>
  <c r="BF385" i="5"/>
  <c r="AI385" i="5"/>
  <c r="AK416" i="5"/>
  <c r="BH416" i="5"/>
  <c r="BB413" i="5"/>
  <c r="AE413" i="5"/>
  <c r="BC410" i="5"/>
  <c r="AF410" i="5"/>
  <c r="U206" i="5"/>
  <c r="U207" i="5"/>
  <c r="Q207" i="5"/>
  <c r="Q206" i="5"/>
  <c r="BG374" i="5"/>
  <c r="AJ374" i="5"/>
  <c r="G274" i="5"/>
  <c r="G276" i="5"/>
  <c r="AM374" i="5"/>
  <c r="BJ374" i="5"/>
  <c r="O298" i="5"/>
  <c r="O296" i="5"/>
  <c r="O291" i="5"/>
  <c r="O302" i="5"/>
  <c r="O301" i="5"/>
  <c r="O287" i="5"/>
  <c r="O286" i="5"/>
  <c r="O293" i="5"/>
  <c r="O290" i="5"/>
  <c r="O300" i="5"/>
  <c r="O285" i="5"/>
  <c r="O289" i="5"/>
  <c r="O297" i="5"/>
  <c r="E74" i="5"/>
  <c r="E68" i="5"/>
  <c r="E63" i="5"/>
  <c r="E65" i="5"/>
  <c r="E70" i="5"/>
  <c r="E64" i="5"/>
  <c r="Q266" i="5"/>
  <c r="Q267" i="5"/>
  <c r="Q268" i="5"/>
  <c r="K323" i="5"/>
  <c r="K326" i="5"/>
  <c r="K317" i="5"/>
  <c r="K325" i="5"/>
  <c r="K322" i="5"/>
  <c r="K313" i="5"/>
  <c r="K318" i="5"/>
  <c r="K328" i="5"/>
  <c r="K324" i="5"/>
  <c r="K321" i="5"/>
  <c r="K315" i="5"/>
  <c r="K311" i="5"/>
  <c r="K320" i="5"/>
  <c r="K316" i="5"/>
  <c r="K312" i="5"/>
  <c r="K314" i="5"/>
  <c r="I69" i="5"/>
  <c r="I74" i="5"/>
  <c r="I73" i="5"/>
  <c r="I68" i="5"/>
  <c r="I65" i="5"/>
  <c r="I63" i="5"/>
  <c r="I67" i="5"/>
  <c r="I66" i="5"/>
  <c r="I64" i="5"/>
  <c r="BE150" i="5"/>
  <c r="AH150" i="5"/>
  <c r="AM398" i="5"/>
  <c r="BJ398" i="5"/>
  <c r="BI85" i="5"/>
  <c r="AL85" i="5"/>
  <c r="BF64" i="5"/>
  <c r="AI64" i="5"/>
  <c r="AE177" i="5"/>
  <c r="BB177" i="5"/>
  <c r="BE160" i="5"/>
  <c r="AH160" i="5"/>
  <c r="BG400" i="5"/>
  <c r="AJ400" i="5"/>
  <c r="BJ400" i="5"/>
  <c r="AM400" i="5"/>
  <c r="AL294" i="5"/>
  <c r="BI294" i="5"/>
  <c r="BF383" i="5"/>
  <c r="AI383" i="5"/>
  <c r="AG385" i="5"/>
  <c r="BD385" i="5"/>
  <c r="AK413" i="5"/>
  <c r="BH413" i="5"/>
  <c r="BB417" i="5"/>
  <c r="AN417" i="5"/>
  <c r="AE417" i="5"/>
  <c r="BC412" i="5"/>
  <c r="AF412" i="5"/>
  <c r="I130" i="5"/>
  <c r="I134" i="5"/>
  <c r="I143" i="5"/>
  <c r="I137" i="5"/>
  <c r="I122" i="5"/>
  <c r="I117" i="5"/>
  <c r="I126" i="5"/>
  <c r="I138" i="5"/>
  <c r="I120" i="5"/>
  <c r="I116" i="5"/>
  <c r="I121" i="5"/>
  <c r="I127" i="5"/>
  <c r="I124" i="5"/>
  <c r="I123" i="5"/>
  <c r="I119" i="5"/>
  <c r="I125" i="5"/>
  <c r="O99" i="5"/>
  <c r="O96" i="5"/>
  <c r="O108" i="5"/>
  <c r="O103" i="5"/>
  <c r="O97" i="5"/>
  <c r="O95" i="5"/>
  <c r="O94" i="5"/>
  <c r="O279" i="5"/>
  <c r="O274" i="5"/>
  <c r="O275" i="5"/>
  <c r="O277" i="5"/>
  <c r="O276" i="5"/>
  <c r="Q46" i="5"/>
  <c r="Q42" i="5"/>
  <c r="Q38" i="5"/>
  <c r="Q56" i="5"/>
  <c r="Q40" i="5"/>
  <c r="Q44" i="5"/>
  <c r="Q37" i="5"/>
  <c r="Q39" i="5"/>
  <c r="Q43" i="5"/>
  <c r="Q55" i="5"/>
  <c r="Q49" i="5"/>
  <c r="Q47" i="5"/>
  <c r="Q45" i="5"/>
  <c r="S332" i="5"/>
  <c r="S319" i="5"/>
  <c r="S326" i="5"/>
  <c r="S323" i="5"/>
  <c r="S322" i="5"/>
  <c r="S313" i="5"/>
  <c r="S318" i="5"/>
  <c r="S324" i="5"/>
  <c r="S315" i="5"/>
  <c r="S320" i="5"/>
  <c r="S311" i="5"/>
  <c r="S312" i="5"/>
  <c r="S317" i="5"/>
  <c r="S314" i="5"/>
  <c r="S321" i="5"/>
  <c r="O221" i="5"/>
  <c r="O217" i="5"/>
  <c r="O220" i="5"/>
  <c r="G39" i="5"/>
  <c r="G51" i="5"/>
  <c r="G47" i="5"/>
  <c r="G43" i="5"/>
  <c r="G49" i="5"/>
  <c r="G38" i="5"/>
  <c r="G42" i="5"/>
  <c r="G40" i="5"/>
  <c r="G54" i="5"/>
  <c r="G52" i="5"/>
  <c r="G50" i="5"/>
  <c r="G48" i="5"/>
  <c r="G44" i="5"/>
  <c r="G37" i="5"/>
  <c r="O236" i="5"/>
  <c r="O229" i="5"/>
  <c r="O233" i="5"/>
  <c r="O230" i="5"/>
  <c r="O232" i="5"/>
  <c r="U235" i="5"/>
  <c r="U231" i="5"/>
  <c r="U230" i="5"/>
  <c r="U236" i="5"/>
  <c r="O153" i="5"/>
  <c r="O154" i="5"/>
  <c r="O155" i="5"/>
  <c r="O151" i="5"/>
  <c r="O159" i="5"/>
  <c r="O157" i="5"/>
  <c r="O161" i="5"/>
  <c r="O156" i="5"/>
  <c r="O166" i="5"/>
  <c r="O160" i="5"/>
  <c r="AN160" i="5" s="1"/>
  <c r="O158" i="5"/>
  <c r="O162" i="5"/>
  <c r="O150" i="5"/>
  <c r="AL290" i="5"/>
  <c r="BI290" i="5"/>
  <c r="BC416" i="5"/>
  <c r="AF416" i="5"/>
  <c r="Q199" i="5"/>
  <c r="Q183" i="5"/>
  <c r="Q195" i="5"/>
  <c r="Q187" i="5"/>
  <c r="Q191" i="5"/>
  <c r="Q179" i="5"/>
  <c r="Q193" i="5"/>
  <c r="Q182" i="5"/>
  <c r="Q180" i="5"/>
  <c r="Q184" i="5"/>
  <c r="Q186" i="5"/>
  <c r="Q190" i="5"/>
  <c r="Q188" i="5"/>
  <c r="Q177" i="5"/>
  <c r="Q181" i="5"/>
  <c r="Q185" i="5"/>
  <c r="Q178" i="5"/>
  <c r="S382" i="5"/>
  <c r="S388" i="5"/>
  <c r="S267" i="5"/>
  <c r="S268" i="5"/>
  <c r="S266" i="5"/>
  <c r="E244" i="5"/>
  <c r="E246" i="5"/>
  <c r="E245" i="5"/>
  <c r="E251" i="5"/>
  <c r="E247" i="5"/>
  <c r="S245" i="5"/>
  <c r="S259" i="5"/>
  <c r="S257" i="5"/>
  <c r="S255" i="5"/>
  <c r="S244" i="5"/>
  <c r="S252" i="5"/>
  <c r="S248" i="5"/>
  <c r="S246" i="5"/>
  <c r="I50" i="5"/>
  <c r="I47" i="5"/>
  <c r="I49" i="5"/>
  <c r="I51" i="5"/>
  <c r="I38" i="5"/>
  <c r="I42" i="5"/>
  <c r="I40" i="5"/>
  <c r="I44" i="5"/>
  <c r="I37" i="5"/>
  <c r="I39" i="5"/>
  <c r="I43" i="5"/>
  <c r="K253" i="5"/>
  <c r="K249" i="5"/>
  <c r="K244" i="5"/>
  <c r="K250" i="5"/>
  <c r="K254" i="5"/>
  <c r="K248" i="5"/>
  <c r="K246" i="5"/>
  <c r="K251" i="5"/>
  <c r="K247" i="5"/>
  <c r="K245" i="5"/>
  <c r="K220" i="5"/>
  <c r="K221" i="5"/>
  <c r="K217" i="5"/>
  <c r="G222" i="5"/>
  <c r="G220" i="5"/>
  <c r="G218" i="5"/>
  <c r="G217" i="5"/>
  <c r="G219" i="5"/>
  <c r="U88" i="5"/>
  <c r="U84" i="5"/>
  <c r="AH152" i="5"/>
  <c r="BE152" i="5"/>
  <c r="BD207" i="5"/>
  <c r="AG207" i="5"/>
  <c r="BF386" i="5"/>
  <c r="AI386" i="5"/>
  <c r="BD386" i="5"/>
  <c r="AG386" i="5"/>
  <c r="BD414" i="5"/>
  <c r="AG414" i="5"/>
  <c r="BE156" i="5"/>
  <c r="AH156" i="5"/>
  <c r="BD209" i="5"/>
  <c r="AG209" i="5"/>
  <c r="AL293" i="5"/>
  <c r="BI293" i="5"/>
  <c r="BF384" i="5"/>
  <c r="AI384" i="5"/>
  <c r="BH417" i="5"/>
  <c r="AK417" i="5"/>
  <c r="AF423" i="5"/>
  <c r="BC423" i="5"/>
  <c r="AN423" i="5"/>
  <c r="G344" i="5"/>
  <c r="G354" i="5"/>
  <c r="G348" i="5"/>
  <c r="G345" i="5"/>
  <c r="G343" i="5"/>
  <c r="G347" i="5"/>
  <c r="G346" i="5"/>
  <c r="G340" i="5"/>
  <c r="G339" i="5"/>
  <c r="G341" i="5"/>
  <c r="AL374" i="5"/>
  <c r="BI374" i="5"/>
  <c r="BC266" i="5"/>
  <c r="AF266" i="5"/>
  <c r="M234" i="5"/>
  <c r="M232" i="5"/>
  <c r="M229" i="5"/>
  <c r="M235" i="5"/>
  <c r="M233" i="5"/>
  <c r="M231" i="5"/>
  <c r="K41" i="5"/>
  <c r="K55" i="5"/>
  <c r="K51" i="5"/>
  <c r="K38" i="5"/>
  <c r="K42" i="5"/>
  <c r="K40" i="5"/>
  <c r="K46" i="5"/>
  <c r="K54" i="5"/>
  <c r="K52" i="5"/>
  <c r="K48" i="5"/>
  <c r="K44" i="5"/>
  <c r="K37" i="5"/>
  <c r="K39" i="5"/>
  <c r="K53" i="5"/>
  <c r="K47" i="5"/>
  <c r="K43" i="5"/>
  <c r="O244" i="5"/>
  <c r="O252" i="5"/>
  <c r="O246" i="5"/>
  <c r="O245" i="5"/>
  <c r="O249" i="5"/>
  <c r="O253" i="5"/>
  <c r="O247" i="5"/>
  <c r="S274" i="5"/>
  <c r="S275" i="5"/>
  <c r="S276" i="5"/>
  <c r="Q254" i="5"/>
  <c r="Q250" i="5"/>
  <c r="Q248" i="5"/>
  <c r="Q246" i="5"/>
  <c r="Q245" i="5"/>
  <c r="Q255" i="5"/>
  <c r="Q249" i="5"/>
  <c r="Q244" i="5"/>
  <c r="S63" i="5"/>
  <c r="S68" i="5"/>
  <c r="I328" i="5"/>
  <c r="I318" i="5"/>
  <c r="I326" i="5"/>
  <c r="I325" i="5"/>
  <c r="I330" i="5"/>
  <c r="I314" i="5"/>
  <c r="I329" i="5"/>
  <c r="I321" i="5"/>
  <c r="I311" i="5"/>
  <c r="I320" i="5"/>
  <c r="I316" i="5"/>
  <c r="I312" i="5"/>
  <c r="I313" i="5"/>
  <c r="I317" i="5"/>
  <c r="I315" i="5"/>
  <c r="E403" i="4"/>
  <c r="E402" i="4"/>
  <c r="E401" i="4"/>
  <c r="F400" i="4"/>
  <c r="E400" i="4"/>
  <c r="F399" i="4"/>
  <c r="E399" i="4"/>
  <c r="F398" i="4"/>
  <c r="E398" i="4"/>
  <c r="F397" i="4"/>
  <c r="E397" i="4"/>
  <c r="E396" i="4"/>
  <c r="E395" i="4"/>
  <c r="E394" i="4"/>
  <c r="E393" i="4"/>
  <c r="E392" i="4"/>
  <c r="E391" i="4"/>
  <c r="F390" i="4"/>
  <c r="E390" i="4"/>
  <c r="F389" i="4"/>
  <c r="E389" i="4"/>
  <c r="F388" i="4"/>
  <c r="E388" i="4"/>
  <c r="F387" i="4"/>
  <c r="E387" i="4"/>
  <c r="E386" i="4"/>
  <c r="E385" i="4"/>
  <c r="E384" i="4"/>
  <c r="E383" i="4"/>
  <c r="E382" i="4"/>
  <c r="E381" i="4"/>
  <c r="E380" i="4"/>
  <c r="E379" i="4"/>
  <c r="E378" i="4"/>
  <c r="H378" i="4" s="1"/>
  <c r="E377" i="4"/>
  <c r="E376" i="4"/>
  <c r="E375" i="4"/>
  <c r="E374" i="4"/>
  <c r="E373" i="4"/>
  <c r="E372" i="4"/>
  <c r="E371" i="4"/>
  <c r="E370" i="4"/>
  <c r="E369" i="4"/>
  <c r="E368" i="4"/>
  <c r="E367" i="4"/>
  <c r="E366" i="4"/>
  <c r="F365" i="4"/>
  <c r="E365" i="4"/>
  <c r="F364" i="4"/>
  <c r="I364" i="4" s="1"/>
  <c r="J364" i="4" s="1"/>
  <c r="E364" i="4"/>
  <c r="H364" i="4" s="1"/>
  <c r="F363" i="4"/>
  <c r="E363" i="4"/>
  <c r="F362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H351" i="4" s="1"/>
  <c r="E350" i="4"/>
  <c r="E349" i="4"/>
  <c r="E348" i="4"/>
  <c r="E347" i="4"/>
  <c r="E346" i="4"/>
  <c r="E345" i="4"/>
  <c r="E344" i="4"/>
  <c r="E343" i="4"/>
  <c r="E342" i="4"/>
  <c r="E341" i="4"/>
  <c r="E340" i="4"/>
  <c r="F339" i="4"/>
  <c r="E339" i="4"/>
  <c r="F338" i="4"/>
  <c r="E338" i="4"/>
  <c r="F337" i="4"/>
  <c r="E337" i="4"/>
  <c r="F336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F305" i="4"/>
  <c r="E305" i="4"/>
  <c r="F304" i="4"/>
  <c r="E304" i="4"/>
  <c r="F303" i="4"/>
  <c r="E303" i="4"/>
  <c r="F302" i="4"/>
  <c r="E302" i="4"/>
  <c r="E301" i="4"/>
  <c r="E300" i="4"/>
  <c r="E299" i="4"/>
  <c r="F298" i="4"/>
  <c r="E298" i="4"/>
  <c r="F297" i="4"/>
  <c r="E297" i="4"/>
  <c r="F296" i="4"/>
  <c r="E296" i="4"/>
  <c r="F295" i="4"/>
  <c r="E295" i="4"/>
  <c r="E294" i="4"/>
  <c r="E293" i="4"/>
  <c r="E292" i="4"/>
  <c r="E291" i="4"/>
  <c r="E290" i="4"/>
  <c r="E289" i="4"/>
  <c r="E288" i="4"/>
  <c r="E287" i="4"/>
  <c r="E286" i="4"/>
  <c r="E285" i="4"/>
  <c r="F284" i="4"/>
  <c r="E284" i="4"/>
  <c r="F283" i="4"/>
  <c r="E283" i="4"/>
  <c r="F282" i="4"/>
  <c r="E282" i="4"/>
  <c r="F281" i="4"/>
  <c r="E281" i="4"/>
  <c r="E280" i="4"/>
  <c r="E279" i="4"/>
  <c r="E278" i="4"/>
  <c r="E277" i="4"/>
  <c r="E276" i="4"/>
  <c r="E275" i="4"/>
  <c r="E274" i="4"/>
  <c r="E273" i="4"/>
  <c r="F272" i="4"/>
  <c r="E272" i="4"/>
  <c r="F271" i="4"/>
  <c r="E271" i="4"/>
  <c r="F270" i="4"/>
  <c r="E270" i="4"/>
  <c r="F269" i="4"/>
  <c r="I269" i="4" s="1"/>
  <c r="J269" i="4" s="1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H255" i="4" s="1"/>
  <c r="F254" i="4"/>
  <c r="E254" i="4"/>
  <c r="F253" i="4"/>
  <c r="E253" i="4"/>
  <c r="F252" i="4"/>
  <c r="E252" i="4"/>
  <c r="F251" i="4"/>
  <c r="E251" i="4"/>
  <c r="E250" i="4"/>
  <c r="E249" i="4"/>
  <c r="E248" i="4"/>
  <c r="E247" i="4"/>
  <c r="E246" i="4"/>
  <c r="E245" i="4"/>
  <c r="F244" i="4"/>
  <c r="I244" i="4" s="1"/>
  <c r="J244" i="4" s="1"/>
  <c r="E244" i="4"/>
  <c r="F243" i="4"/>
  <c r="E243" i="4"/>
  <c r="F242" i="4"/>
  <c r="E242" i="4"/>
  <c r="F241" i="4"/>
  <c r="E241" i="4"/>
  <c r="E240" i="4"/>
  <c r="E239" i="4"/>
  <c r="E238" i="4"/>
  <c r="E237" i="4"/>
  <c r="H237" i="4" s="1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F223" i="4"/>
  <c r="E223" i="4"/>
  <c r="F222" i="4"/>
  <c r="E222" i="4"/>
  <c r="F221" i="4"/>
  <c r="E221" i="4"/>
  <c r="F220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F190" i="4"/>
  <c r="E190" i="4"/>
  <c r="F189" i="4"/>
  <c r="E189" i="4"/>
  <c r="F188" i="4"/>
  <c r="E188" i="4"/>
  <c r="F187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F164" i="4"/>
  <c r="E164" i="4"/>
  <c r="F163" i="4"/>
  <c r="E163" i="4"/>
  <c r="F162" i="4"/>
  <c r="E162" i="4"/>
  <c r="F161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F136" i="4"/>
  <c r="E136" i="4"/>
  <c r="F135" i="4"/>
  <c r="E135" i="4"/>
  <c r="F134" i="4"/>
  <c r="E134" i="4"/>
  <c r="F133" i="4"/>
  <c r="I133" i="4" s="1"/>
  <c r="J133" i="4" s="1"/>
  <c r="E133" i="4"/>
  <c r="E132" i="4"/>
  <c r="E131" i="4"/>
  <c r="E130" i="4"/>
  <c r="E129" i="4"/>
  <c r="E128" i="4"/>
  <c r="E127" i="4"/>
  <c r="F126" i="4"/>
  <c r="E126" i="4"/>
  <c r="F125" i="4"/>
  <c r="E125" i="4"/>
  <c r="F124" i="4"/>
  <c r="E124" i="4"/>
  <c r="F123" i="4"/>
  <c r="I123" i="4" s="1"/>
  <c r="J123" i="4" s="1"/>
  <c r="E123" i="4"/>
  <c r="H123" i="4" s="1"/>
  <c r="E122" i="4"/>
  <c r="E121" i="4"/>
  <c r="E120" i="4"/>
  <c r="E119" i="4"/>
  <c r="E118" i="4"/>
  <c r="E117" i="4"/>
  <c r="E116" i="4"/>
  <c r="F115" i="4"/>
  <c r="E115" i="4"/>
  <c r="F114" i="4"/>
  <c r="E114" i="4"/>
  <c r="F113" i="4"/>
  <c r="E113" i="4"/>
  <c r="H113" i="4" s="1"/>
  <c r="F112" i="4"/>
  <c r="E112" i="4"/>
  <c r="E111" i="4"/>
  <c r="E110" i="4"/>
  <c r="E109" i="4"/>
  <c r="E108" i="4"/>
  <c r="E107" i="4"/>
  <c r="E106" i="4"/>
  <c r="E105" i="4"/>
  <c r="E104" i="4"/>
  <c r="E103" i="4"/>
  <c r="E102" i="4"/>
  <c r="F101" i="4"/>
  <c r="E101" i="4"/>
  <c r="F100" i="4"/>
  <c r="E100" i="4"/>
  <c r="F99" i="4"/>
  <c r="E99" i="4"/>
  <c r="F98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F80" i="4"/>
  <c r="E80" i="4"/>
  <c r="F79" i="4"/>
  <c r="E79" i="4"/>
  <c r="F78" i="4"/>
  <c r="E78" i="4"/>
  <c r="F77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F61" i="4"/>
  <c r="E61" i="4"/>
  <c r="F60" i="4"/>
  <c r="E60" i="4"/>
  <c r="F59" i="4"/>
  <c r="E59" i="4"/>
  <c r="F58" i="4"/>
  <c r="E58" i="4"/>
  <c r="E57" i="4"/>
  <c r="E56" i="4"/>
  <c r="E55" i="4"/>
  <c r="H55" i="4" s="1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H39" i="4" s="1"/>
  <c r="E38" i="4"/>
  <c r="AE125" i="3"/>
  <c r="AE124" i="3"/>
  <c r="AE123" i="3"/>
  <c r="AE122" i="3"/>
  <c r="AE121" i="3"/>
  <c r="I423" i="3"/>
  <c r="I422" i="3"/>
  <c r="G423" i="3"/>
  <c r="G422" i="3"/>
  <c r="U415" i="3"/>
  <c r="U414" i="3"/>
  <c r="U410" i="3"/>
  <c r="S415" i="3"/>
  <c r="S414" i="3"/>
  <c r="S413" i="3"/>
  <c r="Q415" i="3"/>
  <c r="Q412" i="3"/>
  <c r="Q410" i="3"/>
  <c r="O414" i="3"/>
  <c r="M415" i="3"/>
  <c r="K414" i="3"/>
  <c r="I415" i="3"/>
  <c r="I414" i="3"/>
  <c r="G415" i="3"/>
  <c r="G414" i="3"/>
  <c r="G413" i="3"/>
  <c r="G411" i="3"/>
  <c r="E415" i="3"/>
  <c r="U404" i="3"/>
  <c r="U403" i="3"/>
  <c r="U402" i="3"/>
  <c r="U400" i="3"/>
  <c r="U397" i="3"/>
  <c r="U396" i="3"/>
  <c r="U395" i="3"/>
  <c r="U392" i="3"/>
  <c r="U390" i="3"/>
  <c r="S404" i="3"/>
  <c r="S403" i="3"/>
  <c r="S402" i="3"/>
  <c r="S400" i="3"/>
  <c r="S399" i="3"/>
  <c r="S395" i="3"/>
  <c r="S388" i="3"/>
  <c r="S387" i="3"/>
  <c r="S386" i="3"/>
  <c r="S385" i="3"/>
  <c r="Q403" i="3"/>
  <c r="Q402" i="3"/>
  <c r="Q401" i="3"/>
  <c r="Q388" i="3"/>
  <c r="Q387" i="3"/>
  <c r="Q384" i="3"/>
  <c r="O404" i="3"/>
  <c r="O403" i="3"/>
  <c r="O402" i="3"/>
  <c r="O398" i="3"/>
  <c r="O394" i="3"/>
  <c r="O393" i="3"/>
  <c r="O391" i="3"/>
  <c r="O387" i="3"/>
  <c r="M404" i="3"/>
  <c r="M402" i="3"/>
  <c r="M399" i="3"/>
  <c r="M396" i="3"/>
  <c r="M394" i="3"/>
  <c r="M390" i="3"/>
  <c r="M385" i="3"/>
  <c r="K404" i="3"/>
  <c r="K403" i="3"/>
  <c r="K402" i="3"/>
  <c r="K401" i="3"/>
  <c r="K400" i="3"/>
  <c r="K393" i="3"/>
  <c r="I404" i="3"/>
  <c r="I403" i="3"/>
  <c r="I402" i="3"/>
  <c r="I401" i="3"/>
  <c r="I395" i="3"/>
  <c r="I386" i="3"/>
  <c r="G404" i="3"/>
  <c r="G403" i="3"/>
  <c r="G401" i="3"/>
  <c r="G399" i="3"/>
  <c r="G397" i="3"/>
  <c r="G395" i="3"/>
  <c r="E404" i="3"/>
  <c r="E403" i="3"/>
  <c r="E397" i="3"/>
  <c r="E395" i="3"/>
  <c r="E384" i="3"/>
  <c r="U378" i="3"/>
  <c r="U376" i="3"/>
  <c r="U375" i="3"/>
  <c r="U374" i="3"/>
  <c r="U370" i="3"/>
  <c r="U364" i="3"/>
  <c r="U363" i="3"/>
  <c r="U360" i="3"/>
  <c r="U359" i="3"/>
  <c r="S376" i="3"/>
  <c r="S375" i="3"/>
  <c r="S374" i="3"/>
  <c r="S372" i="3"/>
  <c r="S373" i="3"/>
  <c r="S370" i="3"/>
  <c r="S361" i="3"/>
  <c r="Q378" i="3"/>
  <c r="Q376" i="3"/>
  <c r="Q375" i="3"/>
  <c r="Q374" i="3"/>
  <c r="Q373" i="3"/>
  <c r="Q370" i="3"/>
  <c r="Q368" i="3"/>
  <c r="Q365" i="3"/>
  <c r="O378" i="3"/>
  <c r="O375" i="3"/>
  <c r="O374" i="3"/>
  <c r="O372" i="3"/>
  <c r="O373" i="3"/>
  <c r="M378" i="3"/>
  <c r="M376" i="3"/>
  <c r="M375" i="3"/>
  <c r="M374" i="3"/>
  <c r="M370" i="3"/>
  <c r="M363" i="3"/>
  <c r="M362" i="3"/>
  <c r="M361" i="3"/>
  <c r="M359" i="3"/>
  <c r="K378" i="3"/>
  <c r="K376" i="3"/>
  <c r="K375" i="3"/>
  <c r="K374" i="3"/>
  <c r="K372" i="3"/>
  <c r="K364" i="3"/>
  <c r="I378" i="3"/>
  <c r="I376" i="3"/>
  <c r="I372" i="3"/>
  <c r="I369" i="3"/>
  <c r="I368" i="3"/>
  <c r="I367" i="3"/>
  <c r="I364" i="3"/>
  <c r="G378" i="3"/>
  <c r="G376" i="3"/>
  <c r="G369" i="3"/>
  <c r="G368" i="3"/>
  <c r="G367" i="3"/>
  <c r="G364" i="3"/>
  <c r="E378" i="3"/>
  <c r="E376" i="3"/>
  <c r="E375" i="3"/>
  <c r="E373" i="3"/>
  <c r="E364" i="3"/>
  <c r="E359" i="3"/>
  <c r="U350" i="3"/>
  <c r="U349" i="3"/>
  <c r="U348" i="3"/>
  <c r="U347" i="3"/>
  <c r="U346" i="3"/>
  <c r="U345" i="3"/>
  <c r="U344" i="3"/>
  <c r="U343" i="3"/>
  <c r="U342" i="3"/>
  <c r="U341" i="3"/>
  <c r="U340" i="3"/>
  <c r="U339" i="3"/>
  <c r="U338" i="3"/>
  <c r="U337" i="3"/>
  <c r="U336" i="3"/>
  <c r="U334" i="3"/>
  <c r="U333" i="3"/>
  <c r="U332" i="3"/>
  <c r="U329" i="3"/>
  <c r="U326" i="3"/>
  <c r="U325" i="3"/>
  <c r="U323" i="3"/>
  <c r="U321" i="3"/>
  <c r="S350" i="3"/>
  <c r="S349" i="3"/>
  <c r="S348" i="3"/>
  <c r="S347" i="3"/>
  <c r="S346" i="3"/>
  <c r="S344" i="3"/>
  <c r="S343" i="3"/>
  <c r="S342" i="3"/>
  <c r="S340" i="3"/>
  <c r="S339" i="3"/>
  <c r="S338" i="3"/>
  <c r="S337" i="3"/>
  <c r="S336" i="3"/>
  <c r="S330" i="3"/>
  <c r="S329" i="3"/>
  <c r="S326" i="3"/>
  <c r="S325" i="3"/>
  <c r="S323" i="3"/>
  <c r="S321" i="3"/>
  <c r="Q350" i="3"/>
  <c r="Q348" i="3"/>
  <c r="Q347" i="3"/>
  <c r="Q346" i="3"/>
  <c r="Q345" i="3"/>
  <c r="Q340" i="3"/>
  <c r="Q339" i="3"/>
  <c r="Q338" i="3"/>
  <c r="Q337" i="3"/>
  <c r="Q336" i="3"/>
  <c r="Q331" i="3"/>
  <c r="Q326" i="3"/>
  <c r="O350" i="3"/>
  <c r="O349" i="3"/>
  <c r="O348" i="3"/>
  <c r="O347" i="3"/>
  <c r="O345" i="3"/>
  <c r="O344" i="3"/>
  <c r="O343" i="3"/>
  <c r="O342" i="3"/>
  <c r="O341" i="3"/>
  <c r="O340" i="3"/>
  <c r="O339" i="3"/>
  <c r="O338" i="3"/>
  <c r="O337" i="3"/>
  <c r="O336" i="3"/>
  <c r="O335" i="3"/>
  <c r="O333" i="3"/>
  <c r="O332" i="3"/>
  <c r="O326" i="3"/>
  <c r="O323" i="3"/>
  <c r="M350" i="3"/>
  <c r="M349" i="3"/>
  <c r="M348" i="3"/>
  <c r="M347" i="3"/>
  <c r="M346" i="3"/>
  <c r="M345" i="3"/>
  <c r="M344" i="3"/>
  <c r="M343" i="3"/>
  <c r="M342" i="3"/>
  <c r="M341" i="3"/>
  <c r="M340" i="3"/>
  <c r="M338" i="3"/>
  <c r="M337" i="3"/>
  <c r="M336" i="3"/>
  <c r="M335" i="3"/>
  <c r="M334" i="3"/>
  <c r="M332" i="3"/>
  <c r="M327" i="3"/>
  <c r="M325" i="3"/>
  <c r="M321" i="3"/>
  <c r="K350" i="3"/>
  <c r="K349" i="3"/>
  <c r="K348" i="3"/>
  <c r="K347" i="3"/>
  <c r="K345" i="3"/>
  <c r="K344" i="3"/>
  <c r="K343" i="3"/>
  <c r="K342" i="3"/>
  <c r="K338" i="3"/>
  <c r="K336" i="3"/>
  <c r="K335" i="3"/>
  <c r="K333" i="3"/>
  <c r="K327" i="3"/>
  <c r="K324" i="3"/>
  <c r="K323" i="3"/>
  <c r="K321" i="3"/>
  <c r="I350" i="3"/>
  <c r="I349" i="3"/>
  <c r="I346" i="3"/>
  <c r="I345" i="3"/>
  <c r="I344" i="3"/>
  <c r="I343" i="3"/>
  <c r="I341" i="3"/>
  <c r="I339" i="3"/>
  <c r="I336" i="3"/>
  <c r="I335" i="3"/>
  <c r="I334" i="3"/>
  <c r="I332" i="3"/>
  <c r="I331" i="3"/>
  <c r="I324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5" i="3"/>
  <c r="G334" i="3"/>
  <c r="G333" i="3"/>
  <c r="G332" i="3"/>
  <c r="G331" i="3"/>
  <c r="G324" i="3"/>
  <c r="E350" i="3"/>
  <c r="E349" i="3"/>
  <c r="E348" i="3"/>
  <c r="E347" i="3"/>
  <c r="E346" i="3"/>
  <c r="E345" i="3"/>
  <c r="E344" i="3"/>
  <c r="E343" i="3"/>
  <c r="E342" i="3"/>
  <c r="E341" i="3"/>
  <c r="E337" i="3"/>
  <c r="E335" i="3"/>
  <c r="E334" i="3"/>
  <c r="E331" i="3"/>
  <c r="E330" i="3"/>
  <c r="E329" i="3"/>
  <c r="E328" i="3"/>
  <c r="U315" i="3"/>
  <c r="U314" i="3"/>
  <c r="S315" i="3"/>
  <c r="S314" i="3"/>
  <c r="Q315" i="3"/>
  <c r="Q314" i="3"/>
  <c r="O315" i="3"/>
  <c r="O314" i="3"/>
  <c r="M315" i="3"/>
  <c r="K315" i="3"/>
  <c r="I315" i="3"/>
  <c r="G315" i="3"/>
  <c r="G314" i="3"/>
  <c r="E315" i="3"/>
  <c r="E314" i="3"/>
  <c r="U307" i="3"/>
  <c r="U306" i="3"/>
  <c r="U305" i="3"/>
  <c r="U302" i="3"/>
  <c r="U299" i="3"/>
  <c r="S307" i="3"/>
  <c r="S306" i="3"/>
  <c r="S303" i="3"/>
  <c r="S302" i="3"/>
  <c r="S301" i="3"/>
  <c r="S300" i="3"/>
  <c r="S299" i="3"/>
  <c r="Q307" i="3"/>
  <c r="Q306" i="3"/>
  <c r="Q303" i="3"/>
  <c r="Q301" i="3"/>
  <c r="O307" i="3"/>
  <c r="O306" i="3"/>
  <c r="O303" i="3"/>
  <c r="O302" i="3"/>
  <c r="O301" i="3"/>
  <c r="M307" i="3"/>
  <c r="M305" i="3"/>
  <c r="M304" i="3"/>
  <c r="M298" i="3"/>
  <c r="K307" i="3"/>
  <c r="K306" i="3"/>
  <c r="K305" i="3"/>
  <c r="K304" i="3"/>
  <c r="I307" i="3"/>
  <c r="I306" i="3"/>
  <c r="I305" i="3"/>
  <c r="I304" i="3"/>
  <c r="G307" i="3"/>
  <c r="G306" i="3"/>
  <c r="G305" i="3"/>
  <c r="G304" i="3"/>
  <c r="G302" i="3"/>
  <c r="E307" i="3"/>
  <c r="E306" i="3"/>
  <c r="E305" i="3"/>
  <c r="E304" i="3"/>
  <c r="E303" i="3"/>
  <c r="E300" i="3"/>
  <c r="E298" i="3"/>
  <c r="U287" i="3"/>
  <c r="S292" i="3"/>
  <c r="S291" i="3"/>
  <c r="Q292" i="3"/>
  <c r="Q291" i="3"/>
  <c r="O292" i="3"/>
  <c r="O290" i="3"/>
  <c r="M292" i="3"/>
  <c r="M291" i="3"/>
  <c r="K292" i="3"/>
  <c r="K289" i="3"/>
  <c r="K287" i="3"/>
  <c r="I292" i="3"/>
  <c r="G292" i="3"/>
  <c r="G291" i="3"/>
  <c r="G288" i="3"/>
  <c r="E292" i="3"/>
  <c r="E291" i="3"/>
  <c r="E287" i="3"/>
  <c r="U279" i="3"/>
  <c r="U278" i="3"/>
  <c r="U277" i="3"/>
  <c r="U276" i="3"/>
  <c r="U275" i="3"/>
  <c r="U273" i="3"/>
  <c r="S279" i="3"/>
  <c r="S273" i="3"/>
  <c r="S272" i="3"/>
  <c r="S270" i="3"/>
  <c r="Q279" i="3"/>
  <c r="Q278" i="3"/>
  <c r="Q277" i="3"/>
  <c r="Q276" i="3"/>
  <c r="Q275" i="3"/>
  <c r="O279" i="3"/>
  <c r="O278" i="3"/>
  <c r="O277" i="3"/>
  <c r="O274" i="3"/>
  <c r="M279" i="3"/>
  <c r="M278" i="3"/>
  <c r="M274" i="3"/>
  <c r="M273" i="3"/>
  <c r="M272" i="3"/>
  <c r="M271" i="3"/>
  <c r="M270" i="3"/>
  <c r="M267" i="3"/>
  <c r="K279" i="3"/>
  <c r="K278" i="3"/>
  <c r="K277" i="3"/>
  <c r="K276" i="3"/>
  <c r="K275" i="3"/>
  <c r="K274" i="3"/>
  <c r="K273" i="3"/>
  <c r="I279" i="3"/>
  <c r="I278" i="3"/>
  <c r="I277" i="3"/>
  <c r="I276" i="3"/>
  <c r="I275" i="3"/>
  <c r="I274" i="3"/>
  <c r="I269" i="3"/>
  <c r="I266" i="3"/>
  <c r="G278" i="3"/>
  <c r="G277" i="3"/>
  <c r="G276" i="3"/>
  <c r="G275" i="3"/>
  <c r="G274" i="3"/>
  <c r="G273" i="3"/>
  <c r="E279" i="3"/>
  <c r="E278" i="3"/>
  <c r="E277" i="3"/>
  <c r="E276" i="3"/>
  <c r="E275" i="3"/>
  <c r="E274" i="3"/>
  <c r="C403" i="4"/>
  <c r="C402" i="4"/>
  <c r="C401" i="4"/>
  <c r="C400" i="4"/>
  <c r="I400" i="4" s="1"/>
  <c r="J400" i="4" s="1"/>
  <c r="C399" i="4"/>
  <c r="C398" i="4"/>
  <c r="I398" i="4" s="1"/>
  <c r="J398" i="4" s="1"/>
  <c r="C397" i="4"/>
  <c r="C396" i="4"/>
  <c r="C395" i="4"/>
  <c r="C394" i="4"/>
  <c r="C393" i="4"/>
  <c r="C392" i="4"/>
  <c r="C391" i="4"/>
  <c r="C390" i="4"/>
  <c r="C389" i="4"/>
  <c r="I389" i="4" s="1"/>
  <c r="J389" i="4" s="1"/>
  <c r="C388" i="4"/>
  <c r="C387" i="4"/>
  <c r="I387" i="4" s="1"/>
  <c r="J387" i="4" s="1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I339" i="4" s="1"/>
  <c r="J339" i="4" s="1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I305" i="4" s="1"/>
  <c r="J305" i="4" s="1"/>
  <c r="C304" i="4"/>
  <c r="I304" i="4" s="1"/>
  <c r="J304" i="4" s="1"/>
  <c r="C303" i="4"/>
  <c r="I303" i="4" s="1"/>
  <c r="J303" i="4" s="1"/>
  <c r="C302" i="4"/>
  <c r="I302" i="4" s="1"/>
  <c r="J302" i="4" s="1"/>
  <c r="C301" i="4"/>
  <c r="C300" i="4"/>
  <c r="C299" i="4"/>
  <c r="C298" i="4"/>
  <c r="C297" i="4"/>
  <c r="C296" i="4"/>
  <c r="I296" i="4" s="1"/>
  <c r="J296" i="4" s="1"/>
  <c r="C295" i="4"/>
  <c r="I295" i="4" s="1"/>
  <c r="J295" i="4" s="1"/>
  <c r="C294" i="4"/>
  <c r="C293" i="4"/>
  <c r="C292" i="4"/>
  <c r="C291" i="4"/>
  <c r="C290" i="4"/>
  <c r="C289" i="4"/>
  <c r="C288" i="4"/>
  <c r="C287" i="4"/>
  <c r="C286" i="4"/>
  <c r="C285" i="4"/>
  <c r="C284" i="4"/>
  <c r="C283" i="4"/>
  <c r="I283" i="4" s="1"/>
  <c r="J283" i="4" s="1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I270" i="4" s="1"/>
  <c r="J270" i="4" s="1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I252" i="4" s="1"/>
  <c r="J252" i="4" s="1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I223" i="4" s="1"/>
  <c r="J223" i="4" s="1"/>
  <c r="C222" i="4"/>
  <c r="I222" i="4" s="1"/>
  <c r="J222" i="4" s="1"/>
  <c r="C221" i="4"/>
  <c r="C220" i="4"/>
  <c r="I220" i="4" s="1"/>
  <c r="J220" i="4" s="1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I187" i="4" s="1"/>
  <c r="J187" i="4" s="1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I163" i="4" s="1"/>
  <c r="J163" i="4" s="1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I135" i="4" s="1"/>
  <c r="J135" i="4" s="1"/>
  <c r="C134" i="4"/>
  <c r="I134" i="4" s="1"/>
  <c r="J134" i="4" s="1"/>
  <c r="C133" i="4"/>
  <c r="C132" i="4"/>
  <c r="C131" i="4"/>
  <c r="C130" i="4"/>
  <c r="C129" i="4"/>
  <c r="C128" i="4"/>
  <c r="C127" i="4"/>
  <c r="C126" i="4"/>
  <c r="C125" i="4"/>
  <c r="C124" i="4"/>
  <c r="I124" i="4" s="1"/>
  <c r="J124" i="4" s="1"/>
  <c r="C123" i="4"/>
  <c r="C122" i="4"/>
  <c r="C121" i="4"/>
  <c r="C120" i="4"/>
  <c r="C119" i="4"/>
  <c r="C118" i="4"/>
  <c r="C117" i="4"/>
  <c r="C116" i="4"/>
  <c r="C115" i="4"/>
  <c r="C114" i="4"/>
  <c r="C113" i="4"/>
  <c r="C112" i="4"/>
  <c r="I112" i="4" s="1"/>
  <c r="J112" i="4" s="1"/>
  <c r="C111" i="4"/>
  <c r="C110" i="4"/>
  <c r="C109" i="4"/>
  <c r="C108" i="4"/>
  <c r="C107" i="4"/>
  <c r="C106" i="4"/>
  <c r="C105" i="4"/>
  <c r="C104" i="4"/>
  <c r="C103" i="4"/>
  <c r="C102" i="4"/>
  <c r="C101" i="4"/>
  <c r="C100" i="4"/>
  <c r="I100" i="4" s="1"/>
  <c r="J100" i="4" s="1"/>
  <c r="C99" i="4"/>
  <c r="I99" i="4" s="1"/>
  <c r="J99" i="4" s="1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I80" i="4" s="1"/>
  <c r="J80" i="4" s="1"/>
  <c r="C79" i="4"/>
  <c r="I79" i="4" s="1"/>
  <c r="J79" i="4" s="1"/>
  <c r="C78" i="4"/>
  <c r="I78" i="4" s="1"/>
  <c r="J78" i="4" s="1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I60" i="4" s="1"/>
  <c r="J60" i="4" s="1"/>
  <c r="C59" i="4"/>
  <c r="I59" i="4" s="1"/>
  <c r="J59" i="4" s="1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6" i="4"/>
  <c r="C35" i="4"/>
  <c r="C34" i="4"/>
  <c r="C37" i="4"/>
  <c r="B403" i="4"/>
  <c r="B402" i="4"/>
  <c r="B401" i="4"/>
  <c r="B400" i="4"/>
  <c r="B399" i="4"/>
  <c r="B398" i="4"/>
  <c r="H398" i="4" s="1"/>
  <c r="B397" i="4"/>
  <c r="H397" i="4" s="1"/>
  <c r="B396" i="4"/>
  <c r="H396" i="4" s="1"/>
  <c r="B395" i="4"/>
  <c r="H395" i="4" s="1"/>
  <c r="B394" i="4"/>
  <c r="B393" i="4"/>
  <c r="B392" i="4"/>
  <c r="B391" i="4"/>
  <c r="B390" i="4"/>
  <c r="B389" i="4"/>
  <c r="B388" i="4"/>
  <c r="B387" i="4"/>
  <c r="B386" i="4"/>
  <c r="H386" i="4" s="1"/>
  <c r="B385" i="4"/>
  <c r="H385" i="4" s="1"/>
  <c r="B384" i="4"/>
  <c r="H384" i="4" s="1"/>
  <c r="B383" i="4"/>
  <c r="B382" i="4"/>
  <c r="B381" i="4"/>
  <c r="B380" i="4"/>
  <c r="B379" i="4"/>
  <c r="H379" i="4" s="1"/>
  <c r="B378" i="4"/>
  <c r="B377" i="4"/>
  <c r="B376" i="4"/>
  <c r="H376" i="4" s="1"/>
  <c r="B375" i="4"/>
  <c r="B374" i="4"/>
  <c r="B373" i="4"/>
  <c r="H373" i="4" s="1"/>
  <c r="B372" i="4"/>
  <c r="B371" i="4"/>
  <c r="B370" i="4"/>
  <c r="H370" i="4" s="1"/>
  <c r="B369" i="4"/>
  <c r="H369" i="4" s="1"/>
  <c r="B368" i="4"/>
  <c r="H368" i="4" s="1"/>
  <c r="B367" i="4"/>
  <c r="B366" i="4"/>
  <c r="B365" i="4"/>
  <c r="B364" i="4"/>
  <c r="B363" i="4"/>
  <c r="H363" i="4" s="1"/>
  <c r="B362" i="4"/>
  <c r="B361" i="4"/>
  <c r="H361" i="4" s="1"/>
  <c r="B360" i="4"/>
  <c r="H360" i="4" s="1"/>
  <c r="B359" i="4"/>
  <c r="H359" i="4" s="1"/>
  <c r="B358" i="4"/>
  <c r="H358" i="4" s="1"/>
  <c r="B357" i="4"/>
  <c r="H357" i="4" s="1"/>
  <c r="B356" i="4"/>
  <c r="H356" i="4" s="1"/>
  <c r="B355" i="4"/>
  <c r="B354" i="4"/>
  <c r="B353" i="4"/>
  <c r="B352" i="4"/>
  <c r="B351" i="4"/>
  <c r="B350" i="4"/>
  <c r="B349" i="4"/>
  <c r="B348" i="4"/>
  <c r="B347" i="4"/>
  <c r="B346" i="4"/>
  <c r="B345" i="4"/>
  <c r="H345" i="4" s="1"/>
  <c r="B344" i="4"/>
  <c r="H344" i="4" s="1"/>
  <c r="B343" i="4"/>
  <c r="H343" i="4" s="1"/>
  <c r="B342" i="4"/>
  <c r="H342" i="4" s="1"/>
  <c r="B341" i="4"/>
  <c r="H341" i="4" s="1"/>
  <c r="B340" i="4"/>
  <c r="H340" i="4" s="1"/>
  <c r="B339" i="4"/>
  <c r="B338" i="4"/>
  <c r="B337" i="4"/>
  <c r="B336" i="4"/>
  <c r="H336" i="4" s="1"/>
  <c r="B335" i="4"/>
  <c r="B334" i="4"/>
  <c r="B333" i="4"/>
  <c r="H333" i="4" s="1"/>
  <c r="B332" i="4"/>
  <c r="B331" i="4"/>
  <c r="H331" i="4" s="1"/>
  <c r="B330" i="4"/>
  <c r="H330" i="4" s="1"/>
  <c r="B329" i="4"/>
  <c r="H329" i="4" s="1"/>
  <c r="B328" i="4"/>
  <c r="H328" i="4" s="1"/>
  <c r="B327" i="4"/>
  <c r="B326" i="4"/>
  <c r="B325" i="4"/>
  <c r="B324" i="4"/>
  <c r="B323" i="4"/>
  <c r="B322" i="4"/>
  <c r="B321" i="4"/>
  <c r="H321" i="4" s="1"/>
  <c r="B320" i="4"/>
  <c r="B319" i="4"/>
  <c r="B318" i="4"/>
  <c r="B317" i="4"/>
  <c r="H317" i="4" s="1"/>
  <c r="B316" i="4"/>
  <c r="B315" i="4"/>
  <c r="H315" i="4" s="1"/>
  <c r="B314" i="4"/>
  <c r="H314" i="4" s="1"/>
  <c r="B313" i="4"/>
  <c r="H313" i="4" s="1"/>
  <c r="B312" i="4"/>
  <c r="H312" i="4" s="1"/>
  <c r="B311" i="4"/>
  <c r="B310" i="4"/>
  <c r="B309" i="4"/>
  <c r="B308" i="4"/>
  <c r="B307" i="4"/>
  <c r="B306" i="4"/>
  <c r="B305" i="4"/>
  <c r="B304" i="4"/>
  <c r="B303" i="4"/>
  <c r="B302" i="4"/>
  <c r="H302" i="4" s="1"/>
  <c r="B301" i="4"/>
  <c r="H301" i="4" s="1"/>
  <c r="B300" i="4"/>
  <c r="B299" i="4"/>
  <c r="B298" i="4"/>
  <c r="B297" i="4"/>
  <c r="B296" i="4"/>
  <c r="B295" i="4"/>
  <c r="H295" i="4" s="1"/>
  <c r="B294" i="4"/>
  <c r="B293" i="4"/>
  <c r="H293" i="4" s="1"/>
  <c r="B292" i="4"/>
  <c r="B291" i="4"/>
  <c r="B290" i="4"/>
  <c r="H290" i="4" s="1"/>
  <c r="B289" i="4"/>
  <c r="B288" i="4"/>
  <c r="B287" i="4"/>
  <c r="B286" i="4"/>
  <c r="B285" i="4"/>
  <c r="B284" i="4"/>
  <c r="B283" i="4"/>
  <c r="H283" i="4" s="1"/>
  <c r="B282" i="4"/>
  <c r="H282" i="4" s="1"/>
  <c r="B281" i="4"/>
  <c r="H281" i="4" s="1"/>
  <c r="B280" i="4"/>
  <c r="H280" i="4" s="1"/>
  <c r="B279" i="4"/>
  <c r="H279" i="4" s="1"/>
  <c r="B278" i="4"/>
  <c r="H278" i="4" s="1"/>
  <c r="B277" i="4"/>
  <c r="B276" i="4"/>
  <c r="B275" i="4"/>
  <c r="B274" i="4"/>
  <c r="B273" i="4"/>
  <c r="H273" i="4" s="1"/>
  <c r="B272" i="4"/>
  <c r="H272" i="4" s="1"/>
  <c r="B271" i="4"/>
  <c r="H271" i="4" s="1"/>
  <c r="B270" i="4"/>
  <c r="H270" i="4" s="1"/>
  <c r="B269" i="4"/>
  <c r="H269" i="4" s="1"/>
  <c r="B268" i="4"/>
  <c r="B267" i="4"/>
  <c r="H267" i="4" s="1"/>
  <c r="B266" i="4"/>
  <c r="H266" i="4" s="1"/>
  <c r="B265" i="4"/>
  <c r="B264" i="4"/>
  <c r="B263" i="4"/>
  <c r="B262" i="4"/>
  <c r="B261" i="4"/>
  <c r="B260" i="4"/>
  <c r="B259" i="4"/>
  <c r="B258" i="4"/>
  <c r="B257" i="4"/>
  <c r="H257" i="4" s="1"/>
  <c r="B256" i="4"/>
  <c r="H256" i="4" s="1"/>
  <c r="B255" i="4"/>
  <c r="B254" i="4"/>
  <c r="H254" i="4" s="1"/>
  <c r="B253" i="4"/>
  <c r="H253" i="4" s="1"/>
  <c r="B252" i="4"/>
  <c r="B251" i="4"/>
  <c r="B250" i="4"/>
  <c r="B249" i="4"/>
  <c r="B248" i="4"/>
  <c r="B247" i="4"/>
  <c r="H247" i="4" s="1"/>
  <c r="B246" i="4"/>
  <c r="B245" i="4"/>
  <c r="H245" i="4" s="1"/>
  <c r="B244" i="4"/>
  <c r="B243" i="4"/>
  <c r="B242" i="4"/>
  <c r="H242" i="4" s="1"/>
  <c r="B241" i="4"/>
  <c r="B240" i="4"/>
  <c r="B239" i="4"/>
  <c r="B238" i="4"/>
  <c r="B237" i="4"/>
  <c r="B236" i="4"/>
  <c r="B235" i="4"/>
  <c r="B234" i="4"/>
  <c r="H234" i="4" s="1"/>
  <c r="B233" i="4"/>
  <c r="H233" i="4" s="1"/>
  <c r="B232" i="4"/>
  <c r="H232" i="4" s="1"/>
  <c r="B231" i="4"/>
  <c r="H231" i="4" s="1"/>
  <c r="B230" i="4"/>
  <c r="B229" i="4"/>
  <c r="H229" i="4" s="1"/>
  <c r="B228" i="4"/>
  <c r="B227" i="4"/>
  <c r="B226" i="4"/>
  <c r="H226" i="4" s="1"/>
  <c r="B225" i="4"/>
  <c r="B224" i="4"/>
  <c r="B223" i="4"/>
  <c r="B222" i="4"/>
  <c r="B221" i="4"/>
  <c r="H221" i="4" s="1"/>
  <c r="B220" i="4"/>
  <c r="B219" i="4"/>
  <c r="H219" i="4" s="1"/>
  <c r="B218" i="4"/>
  <c r="B217" i="4"/>
  <c r="H217" i="4" s="1"/>
  <c r="B216" i="4"/>
  <c r="H216" i="4" s="1"/>
  <c r="B215" i="4"/>
  <c r="B214" i="4"/>
  <c r="B213" i="4"/>
  <c r="B212" i="4"/>
  <c r="B211" i="4"/>
  <c r="B210" i="4"/>
  <c r="B209" i="4"/>
  <c r="H209" i="4" s="1"/>
  <c r="B208" i="4"/>
  <c r="B207" i="4"/>
  <c r="B206" i="4"/>
  <c r="H206" i="4" s="1"/>
  <c r="B205" i="4"/>
  <c r="H205" i="4" s="1"/>
  <c r="B204" i="4"/>
  <c r="B203" i="4"/>
  <c r="H203" i="4" s="1"/>
  <c r="B202" i="4"/>
  <c r="B201" i="4"/>
  <c r="H201" i="4" s="1"/>
  <c r="B200" i="4"/>
  <c r="H200" i="4" s="1"/>
  <c r="B199" i="4"/>
  <c r="B198" i="4"/>
  <c r="B197" i="4"/>
  <c r="B196" i="4"/>
  <c r="B195" i="4"/>
  <c r="B194" i="4"/>
  <c r="B193" i="4"/>
  <c r="H193" i="4" s="1"/>
  <c r="B192" i="4"/>
  <c r="B191" i="4"/>
  <c r="B190" i="4"/>
  <c r="H190" i="4" s="1"/>
  <c r="B189" i="4"/>
  <c r="H189" i="4" s="1"/>
  <c r="B188" i="4"/>
  <c r="B187" i="4"/>
  <c r="B186" i="4"/>
  <c r="B185" i="4"/>
  <c r="B184" i="4"/>
  <c r="H184" i="4" s="1"/>
  <c r="B183" i="4"/>
  <c r="H183" i="4" s="1"/>
  <c r="B182" i="4"/>
  <c r="B181" i="4"/>
  <c r="H181" i="4" s="1"/>
  <c r="B180" i="4"/>
  <c r="B179" i="4"/>
  <c r="B178" i="4"/>
  <c r="H178" i="4" s="1"/>
  <c r="B177" i="4"/>
  <c r="H177" i="4" s="1"/>
  <c r="B176" i="4"/>
  <c r="H176" i="4" s="1"/>
  <c r="B175" i="4"/>
  <c r="B174" i="4"/>
  <c r="B173" i="4"/>
  <c r="H173" i="4" s="1"/>
  <c r="B172" i="4"/>
  <c r="B171" i="4"/>
  <c r="B170" i="4"/>
  <c r="B169" i="4"/>
  <c r="B168" i="4"/>
  <c r="H168" i="4" s="1"/>
  <c r="B167" i="4"/>
  <c r="H167" i="4" s="1"/>
  <c r="B166" i="4"/>
  <c r="B165" i="4"/>
  <c r="H165" i="4" s="1"/>
  <c r="B164" i="4"/>
  <c r="B163" i="4"/>
  <c r="H163" i="4" s="1"/>
  <c r="B162" i="4"/>
  <c r="H162" i="4" s="1"/>
  <c r="B161" i="4"/>
  <c r="H161" i="4" s="1"/>
  <c r="B160" i="4"/>
  <c r="H160" i="4" s="1"/>
  <c r="B159" i="4"/>
  <c r="B158" i="4"/>
  <c r="B157" i="4"/>
  <c r="B156" i="4"/>
  <c r="B155" i="4"/>
  <c r="B154" i="4"/>
  <c r="B153" i="4"/>
  <c r="H153" i="4" s="1"/>
  <c r="B152" i="4"/>
  <c r="B151" i="4"/>
  <c r="H151" i="4" s="1"/>
  <c r="B150" i="4"/>
  <c r="H150" i="4" s="1"/>
  <c r="B149" i="4"/>
  <c r="H149" i="4" s="1"/>
  <c r="B148" i="4"/>
  <c r="B147" i="4"/>
  <c r="B146" i="4"/>
  <c r="B145" i="4"/>
  <c r="H145" i="4" s="1"/>
  <c r="B144" i="4"/>
  <c r="H144" i="4" s="1"/>
  <c r="B143" i="4"/>
  <c r="B142" i="4"/>
  <c r="B141" i="4"/>
  <c r="B140" i="4"/>
  <c r="B139" i="4"/>
  <c r="B138" i="4"/>
  <c r="B137" i="4"/>
  <c r="H137" i="4" s="1"/>
  <c r="B136" i="4"/>
  <c r="H136" i="4" s="1"/>
  <c r="B135" i="4"/>
  <c r="H135" i="4" s="1"/>
  <c r="B134" i="4"/>
  <c r="H134" i="4" s="1"/>
  <c r="B133" i="4"/>
  <c r="H133" i="4" s="1"/>
  <c r="B132" i="4"/>
  <c r="B131" i="4"/>
  <c r="B130" i="4"/>
  <c r="H130" i="4" s="1"/>
  <c r="B129" i="4"/>
  <c r="B128" i="4"/>
  <c r="H128" i="4" s="1"/>
  <c r="B127" i="4"/>
  <c r="B126" i="4"/>
  <c r="H126" i="4" s="1"/>
  <c r="B125" i="4"/>
  <c r="H125" i="4" s="1"/>
  <c r="B124" i="4"/>
  <c r="H124" i="4" s="1"/>
  <c r="B123" i="4"/>
  <c r="B122" i="4"/>
  <c r="B121" i="4"/>
  <c r="H121" i="4" s="1"/>
  <c r="B120" i="4"/>
  <c r="H120" i="4" s="1"/>
  <c r="B119" i="4"/>
  <c r="B118" i="4"/>
  <c r="B117" i="4"/>
  <c r="B116" i="4"/>
  <c r="B115" i="4"/>
  <c r="B114" i="4"/>
  <c r="B113" i="4"/>
  <c r="B112" i="4"/>
  <c r="H112" i="4" s="1"/>
  <c r="B111" i="4"/>
  <c r="B110" i="4"/>
  <c r="B109" i="4"/>
  <c r="H109" i="4" s="1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H94" i="4" s="1"/>
  <c r="B93" i="4"/>
  <c r="H93" i="4" s="1"/>
  <c r="B92" i="4"/>
  <c r="B91" i="4"/>
  <c r="H91" i="4" s="1"/>
  <c r="B90" i="4"/>
  <c r="B89" i="4"/>
  <c r="H89" i="4" s="1"/>
  <c r="B88" i="4"/>
  <c r="B87" i="4"/>
  <c r="H87" i="4" s="1"/>
  <c r="B86" i="4"/>
  <c r="H86" i="4" s="1"/>
  <c r="B85" i="4"/>
  <c r="H85" i="4" s="1"/>
  <c r="B84" i="4"/>
  <c r="B83" i="4"/>
  <c r="B82" i="4"/>
  <c r="B81" i="4"/>
  <c r="B80" i="4"/>
  <c r="B79" i="4"/>
  <c r="H79" i="4" s="1"/>
  <c r="B78" i="4"/>
  <c r="H78" i="4" s="1"/>
  <c r="B77" i="4"/>
  <c r="H77" i="4" s="1"/>
  <c r="B76" i="4"/>
  <c r="B75" i="4"/>
  <c r="H75" i="4" s="1"/>
  <c r="B74" i="4"/>
  <c r="H74" i="4" s="1"/>
  <c r="B73" i="4"/>
  <c r="H73" i="4" s="1"/>
  <c r="B72" i="4"/>
  <c r="H72" i="4" s="1"/>
  <c r="B71" i="4"/>
  <c r="H71" i="4" s="1"/>
  <c r="B70" i="4"/>
  <c r="B69" i="4"/>
  <c r="B68" i="4"/>
  <c r="B67" i="4"/>
  <c r="B66" i="4"/>
  <c r="H66" i="4" s="1"/>
  <c r="B65" i="4"/>
  <c r="H65" i="4" s="1"/>
  <c r="B64" i="4"/>
  <c r="H64" i="4" s="1"/>
  <c r="B63" i="4"/>
  <c r="B62" i="4"/>
  <c r="B61" i="4"/>
  <c r="B60" i="4"/>
  <c r="B59" i="4"/>
  <c r="H59" i="4" s="1"/>
  <c r="B58" i="4"/>
  <c r="B57" i="4"/>
  <c r="B56" i="4"/>
  <c r="B55" i="4"/>
  <c r="B54" i="4"/>
  <c r="H54" i="4" s="1"/>
  <c r="B53" i="4"/>
  <c r="B52" i="4"/>
  <c r="B51" i="4"/>
  <c r="B50" i="4"/>
  <c r="B49" i="4"/>
  <c r="H49" i="4" s="1"/>
  <c r="B48" i="4"/>
  <c r="B47" i="4"/>
  <c r="B46" i="4"/>
  <c r="H46" i="4" s="1"/>
  <c r="B45" i="4"/>
  <c r="H45" i="4" s="1"/>
  <c r="B44" i="4"/>
  <c r="B43" i="4"/>
  <c r="H43" i="4" s="1"/>
  <c r="B42" i="4"/>
  <c r="B41" i="4"/>
  <c r="B40" i="4"/>
  <c r="F36" i="4"/>
  <c r="F35" i="4"/>
  <c r="F34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E37" i="4"/>
  <c r="E36" i="4"/>
  <c r="E35" i="4"/>
  <c r="E34" i="4"/>
  <c r="E33" i="4"/>
  <c r="F32" i="4"/>
  <c r="E32" i="4"/>
  <c r="F31" i="4"/>
  <c r="E31" i="4"/>
  <c r="F30" i="4"/>
  <c r="E30" i="4"/>
  <c r="F29" i="4"/>
  <c r="E29" i="4"/>
  <c r="E28" i="4"/>
  <c r="E27" i="4"/>
  <c r="E26" i="4"/>
  <c r="E25" i="4"/>
  <c r="E24" i="4"/>
  <c r="E23" i="4"/>
  <c r="E22" i="4"/>
  <c r="E21" i="4"/>
  <c r="E20" i="4"/>
  <c r="E19" i="4"/>
  <c r="H19" i="4" s="1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B39" i="4"/>
  <c r="B38" i="4"/>
  <c r="H38" i="4" s="1"/>
  <c r="B37" i="4"/>
  <c r="B36" i="4"/>
  <c r="B35" i="4"/>
  <c r="B34" i="4"/>
  <c r="C33" i="4"/>
  <c r="I33" i="4" s="1"/>
  <c r="J33" i="4" s="1"/>
  <c r="B33" i="4"/>
  <c r="C32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U259" i="3"/>
  <c r="U258" i="3"/>
  <c r="U257" i="3"/>
  <c r="U255" i="3"/>
  <c r="S259" i="3"/>
  <c r="Q260" i="3"/>
  <c r="Q259" i="3"/>
  <c r="O259" i="3"/>
  <c r="M259" i="3"/>
  <c r="M255" i="3"/>
  <c r="K259" i="3"/>
  <c r="K255" i="3"/>
  <c r="I258" i="3"/>
  <c r="I256" i="3"/>
  <c r="G258" i="3"/>
  <c r="G256" i="3"/>
  <c r="E258" i="3"/>
  <c r="U249" i="3"/>
  <c r="U248" i="3"/>
  <c r="U247" i="3"/>
  <c r="U246" i="3"/>
  <c r="U245" i="3"/>
  <c r="U244" i="3"/>
  <c r="U243" i="3"/>
  <c r="U242" i="3"/>
  <c r="U241" i="3"/>
  <c r="U239" i="3"/>
  <c r="U234" i="3"/>
  <c r="S249" i="3"/>
  <c r="S248" i="3"/>
  <c r="S247" i="3"/>
  <c r="S246" i="3"/>
  <c r="S244" i="3"/>
  <c r="S242" i="3"/>
  <c r="S241" i="3"/>
  <c r="S240" i="3"/>
  <c r="S237" i="3"/>
  <c r="Q249" i="3"/>
  <c r="Q247" i="3"/>
  <c r="Q246" i="3"/>
  <c r="Q244" i="3"/>
  <c r="Q239" i="3"/>
  <c r="Q237" i="3"/>
  <c r="O249" i="3"/>
  <c r="O248" i="3"/>
  <c r="O246" i="3"/>
  <c r="O245" i="3"/>
  <c r="O244" i="3"/>
  <c r="O243" i="3"/>
  <c r="O241" i="3"/>
  <c r="O240" i="3"/>
  <c r="O239" i="3"/>
  <c r="O237" i="3"/>
  <c r="M249" i="3"/>
  <c r="M248" i="3"/>
  <c r="M247" i="3"/>
  <c r="M246" i="3"/>
  <c r="M245" i="3"/>
  <c r="M244" i="3"/>
  <c r="M243" i="3"/>
  <c r="M242" i="3"/>
  <c r="M241" i="3"/>
  <c r="M234" i="3"/>
  <c r="K249" i="3"/>
  <c r="K248" i="3"/>
  <c r="K247" i="3"/>
  <c r="K246" i="3"/>
  <c r="K245" i="3"/>
  <c r="K244" i="3"/>
  <c r="K243" i="3"/>
  <c r="K240" i="3"/>
  <c r="K237" i="3"/>
  <c r="I249" i="3"/>
  <c r="I248" i="3"/>
  <c r="I247" i="3"/>
  <c r="I245" i="3"/>
  <c r="I244" i="3"/>
  <c r="I243" i="3"/>
  <c r="I241" i="3"/>
  <c r="I238" i="3"/>
  <c r="G249" i="3"/>
  <c r="G248" i="3"/>
  <c r="G247" i="3"/>
  <c r="G245" i="3"/>
  <c r="G243" i="3"/>
  <c r="G242" i="3"/>
  <c r="G241" i="3"/>
  <c r="G238" i="3"/>
  <c r="E249" i="3"/>
  <c r="E248" i="3"/>
  <c r="E247" i="3"/>
  <c r="E246" i="3"/>
  <c r="E245" i="3"/>
  <c r="E243" i="3"/>
  <c r="E239" i="3"/>
  <c r="E238" i="3"/>
  <c r="E233" i="3"/>
  <c r="U227" i="3"/>
  <c r="U226" i="3"/>
  <c r="U225" i="3"/>
  <c r="U224" i="3"/>
  <c r="U223" i="3"/>
  <c r="U222" i="3"/>
  <c r="U221" i="3"/>
  <c r="U217" i="3"/>
  <c r="U216" i="3"/>
  <c r="U207" i="3"/>
  <c r="U206" i="3"/>
  <c r="U205" i="3"/>
  <c r="S227" i="3"/>
  <c r="S226" i="3"/>
  <c r="S224" i="3"/>
  <c r="S223" i="3"/>
  <c r="S222" i="3"/>
  <c r="S221" i="3"/>
  <c r="S220" i="3"/>
  <c r="S219" i="3"/>
  <c r="S217" i="3"/>
  <c r="S216" i="3"/>
  <c r="S215" i="3"/>
  <c r="S207" i="3"/>
  <c r="S209" i="3"/>
  <c r="S208" i="3"/>
  <c r="S205" i="3"/>
  <c r="Q227" i="3"/>
  <c r="Q226" i="3"/>
  <c r="Q225" i="3"/>
  <c r="Q224" i="3"/>
  <c r="Q223" i="3"/>
  <c r="Q221" i="3"/>
  <c r="Q220" i="3"/>
  <c r="Q219" i="3"/>
  <c r="Q218" i="3"/>
  <c r="Q217" i="3"/>
  <c r="Q216" i="3"/>
  <c r="Q208" i="3"/>
  <c r="Q199" i="3"/>
  <c r="O227" i="3"/>
  <c r="O226" i="3"/>
  <c r="O225" i="3"/>
  <c r="O224" i="3"/>
  <c r="O223" i="3"/>
  <c r="O222" i="3"/>
  <c r="O221" i="3"/>
  <c r="O220" i="3"/>
  <c r="O208" i="3"/>
  <c r="O206" i="3"/>
  <c r="M227" i="3"/>
  <c r="M226" i="3"/>
  <c r="M225" i="3"/>
  <c r="M223" i="3"/>
  <c r="M222" i="3"/>
  <c r="M221" i="3"/>
  <c r="M220" i="3"/>
  <c r="M219" i="3"/>
  <c r="M217" i="3"/>
  <c r="M216" i="3"/>
  <c r="M215" i="3"/>
  <c r="M212" i="3"/>
  <c r="M207" i="3"/>
  <c r="M211" i="3"/>
  <c r="M210" i="3"/>
  <c r="M209" i="3"/>
  <c r="M208" i="3"/>
  <c r="M206" i="3"/>
  <c r="M204" i="3"/>
  <c r="M203" i="3"/>
  <c r="K227" i="3"/>
  <c r="K226" i="3"/>
  <c r="K225" i="3"/>
  <c r="K224" i="3"/>
  <c r="K223" i="3"/>
  <c r="K222" i="3"/>
  <c r="K220" i="3"/>
  <c r="K219" i="3"/>
  <c r="K218" i="3"/>
  <c r="K217" i="3"/>
  <c r="K216" i="3"/>
  <c r="K214" i="3"/>
  <c r="I227" i="3"/>
  <c r="I225" i="3"/>
  <c r="I224" i="3"/>
  <c r="I223" i="3"/>
  <c r="I222" i="3"/>
  <c r="I219" i="3"/>
  <c r="I218" i="3"/>
  <c r="I216" i="3"/>
  <c r="I215" i="3"/>
  <c r="I214" i="3"/>
  <c r="I212" i="3"/>
  <c r="I211" i="3"/>
  <c r="I201" i="3"/>
  <c r="G227" i="3"/>
  <c r="G226" i="3"/>
  <c r="G225" i="3"/>
  <c r="G224" i="3"/>
  <c r="G222" i="3"/>
  <c r="G221" i="3"/>
  <c r="G219" i="3"/>
  <c r="G218" i="3"/>
  <c r="G215" i="3"/>
  <c r="E227" i="3"/>
  <c r="E226" i="3"/>
  <c r="E225" i="3"/>
  <c r="E224" i="3"/>
  <c r="E223" i="3"/>
  <c r="E220" i="3"/>
  <c r="E218" i="3"/>
  <c r="E215" i="3"/>
  <c r="E209" i="3"/>
  <c r="E206" i="3"/>
  <c r="I5" i="5" l="1"/>
  <c r="AN183" i="5"/>
  <c r="AY183" i="5" s="1"/>
  <c r="AN152" i="5"/>
  <c r="AN177" i="5"/>
  <c r="AP177" i="5" s="1"/>
  <c r="AN217" i="5"/>
  <c r="AZ217" i="5" s="1"/>
  <c r="AN182" i="5"/>
  <c r="AZ182" i="5" s="1"/>
  <c r="AN188" i="5"/>
  <c r="AS188" i="5" s="1"/>
  <c r="I9" i="5"/>
  <c r="AN178" i="5"/>
  <c r="AY178" i="5" s="1"/>
  <c r="AS421" i="5"/>
  <c r="AR421" i="5"/>
  <c r="AQ421" i="5"/>
  <c r="AZ421" i="5"/>
  <c r="AY421" i="5"/>
  <c r="AX421" i="5"/>
  <c r="AW421" i="5"/>
  <c r="AT421" i="5"/>
  <c r="AV421" i="5"/>
  <c r="AU421" i="5"/>
  <c r="AP421" i="5"/>
  <c r="AY411" i="5"/>
  <c r="AV411" i="5"/>
  <c r="AZ411" i="5"/>
  <c r="AX411" i="5"/>
  <c r="AW411" i="5"/>
  <c r="AU411" i="5"/>
  <c r="AT411" i="5"/>
  <c r="AS411" i="5"/>
  <c r="AR411" i="5"/>
  <c r="AQ411" i="5"/>
  <c r="AP411" i="5"/>
  <c r="AQ415" i="5"/>
  <c r="AU415" i="5"/>
  <c r="AR415" i="5"/>
  <c r="AS415" i="5"/>
  <c r="AP415" i="5"/>
  <c r="AZ415" i="5"/>
  <c r="AY415" i="5"/>
  <c r="AX415" i="5"/>
  <c r="AW415" i="5"/>
  <c r="AV415" i="5"/>
  <c r="AT415" i="5"/>
  <c r="AQ419" i="5"/>
  <c r="AZ419" i="5"/>
  <c r="AY419" i="5"/>
  <c r="AX419" i="5"/>
  <c r="AW419" i="5"/>
  <c r="AV419" i="5"/>
  <c r="AU419" i="5"/>
  <c r="AT419" i="5"/>
  <c r="AS419" i="5"/>
  <c r="AR419" i="5"/>
  <c r="AP419" i="5"/>
  <c r="AZ418" i="5"/>
  <c r="AY418" i="5"/>
  <c r="AX418" i="5"/>
  <c r="AW418" i="5"/>
  <c r="AV418" i="5"/>
  <c r="AU418" i="5"/>
  <c r="AT418" i="5"/>
  <c r="AS418" i="5"/>
  <c r="AR418" i="5"/>
  <c r="AQ418" i="5"/>
  <c r="AP418" i="5"/>
  <c r="BD316" i="5"/>
  <c r="AG316" i="5"/>
  <c r="BH245" i="5"/>
  <c r="AK245" i="5"/>
  <c r="BE47" i="5"/>
  <c r="AH47" i="5"/>
  <c r="BF233" i="5"/>
  <c r="AI233" i="5"/>
  <c r="BC348" i="5"/>
  <c r="AF348" i="5"/>
  <c r="AN348" i="5"/>
  <c r="AN220" i="5"/>
  <c r="AF220" i="5"/>
  <c r="BC220" i="5"/>
  <c r="AG39" i="5"/>
  <c r="BD39" i="5"/>
  <c r="BI259" i="5"/>
  <c r="AL259" i="5"/>
  <c r="AN259" i="5"/>
  <c r="AK188" i="5"/>
  <c r="BH188" i="5"/>
  <c r="BJ231" i="5"/>
  <c r="AM231" i="5"/>
  <c r="BC49" i="5"/>
  <c r="AF49" i="5"/>
  <c r="AN49" i="5"/>
  <c r="AL318" i="5"/>
  <c r="BI318" i="5"/>
  <c r="BH56" i="5"/>
  <c r="AK56" i="5"/>
  <c r="AG125" i="5"/>
  <c r="BD125" i="5"/>
  <c r="AG66" i="5"/>
  <c r="BD66" i="5"/>
  <c r="AH328" i="5"/>
  <c r="BE328" i="5"/>
  <c r="AE74" i="5"/>
  <c r="AN74" i="5"/>
  <c r="BB74" i="5"/>
  <c r="AF276" i="5"/>
  <c r="BC276" i="5"/>
  <c r="AF289" i="5"/>
  <c r="BC289" i="5"/>
  <c r="BJ388" i="5"/>
  <c r="AM388" i="5"/>
  <c r="BH305" i="5"/>
  <c r="AK305" i="5"/>
  <c r="AN305" i="5"/>
  <c r="AH358" i="5"/>
  <c r="BE358" i="5"/>
  <c r="AK152" i="5"/>
  <c r="BH152" i="5"/>
  <c r="BJ128" i="5"/>
  <c r="AM128" i="5"/>
  <c r="BJ132" i="5"/>
  <c r="AM132" i="5"/>
  <c r="AN100" i="5"/>
  <c r="BC100" i="5"/>
  <c r="AF100" i="5"/>
  <c r="AN325" i="5"/>
  <c r="BB325" i="5"/>
  <c r="AE325" i="5"/>
  <c r="BF347" i="5"/>
  <c r="AI347" i="5"/>
  <c r="AH88" i="5"/>
  <c r="BE88" i="5"/>
  <c r="BC315" i="5"/>
  <c r="AF315" i="5"/>
  <c r="AG162" i="5"/>
  <c r="BD162" i="5"/>
  <c r="AN267" i="5"/>
  <c r="BB267" i="5"/>
  <c r="AE267" i="5"/>
  <c r="AK388" i="5"/>
  <c r="BH388" i="5"/>
  <c r="BG47" i="5"/>
  <c r="AJ47" i="5"/>
  <c r="BG188" i="5"/>
  <c r="AJ188" i="5"/>
  <c r="BF276" i="5"/>
  <c r="AI276" i="5"/>
  <c r="AN87" i="5"/>
  <c r="BB87" i="5"/>
  <c r="AE87" i="5"/>
  <c r="AL142" i="5"/>
  <c r="BI142" i="5"/>
  <c r="AN142" i="5"/>
  <c r="BF326" i="5"/>
  <c r="AI326" i="5"/>
  <c r="AH292" i="5"/>
  <c r="BE292" i="5"/>
  <c r="AE290" i="5"/>
  <c r="BB290" i="5"/>
  <c r="AN290" i="5"/>
  <c r="AI41" i="5"/>
  <c r="BF41" i="5"/>
  <c r="BI351" i="5"/>
  <c r="AL351" i="5"/>
  <c r="AN356" i="5"/>
  <c r="BB356" i="5"/>
  <c r="AE356" i="5"/>
  <c r="AK317" i="5"/>
  <c r="BH317" i="5"/>
  <c r="BG326" i="5"/>
  <c r="AJ326" i="5"/>
  <c r="BC209" i="5"/>
  <c r="AF209" i="5"/>
  <c r="AN209" i="5"/>
  <c r="BI97" i="5"/>
  <c r="AL97" i="5"/>
  <c r="BG349" i="5"/>
  <c r="AJ349" i="5"/>
  <c r="BF101" i="5"/>
  <c r="AI101" i="5"/>
  <c r="AG398" i="5"/>
  <c r="BD398" i="5"/>
  <c r="BI157" i="5"/>
  <c r="AL157" i="5"/>
  <c r="BD95" i="5"/>
  <c r="AG95" i="5"/>
  <c r="BJ161" i="5"/>
  <c r="AM161" i="5"/>
  <c r="BH397" i="5"/>
  <c r="AK397" i="5"/>
  <c r="AG360" i="5"/>
  <c r="BD360" i="5"/>
  <c r="AN360" i="5"/>
  <c r="BD245" i="5"/>
  <c r="AG245" i="5"/>
  <c r="BE129" i="5"/>
  <c r="AH129" i="5"/>
  <c r="BI177" i="5"/>
  <c r="AL177" i="5"/>
  <c r="BG128" i="5"/>
  <c r="AJ128" i="5"/>
  <c r="AN105" i="5"/>
  <c r="BB105" i="5"/>
  <c r="AE105" i="5"/>
  <c r="BC73" i="5"/>
  <c r="AF73" i="5"/>
  <c r="AN73" i="5"/>
  <c r="BC129" i="5"/>
  <c r="AF129" i="5"/>
  <c r="BD231" i="5"/>
  <c r="AG231" i="5"/>
  <c r="BH104" i="5"/>
  <c r="AK104" i="5"/>
  <c r="AN104" i="5"/>
  <c r="AM287" i="5"/>
  <c r="BJ287" i="5"/>
  <c r="BI235" i="5"/>
  <c r="AL235" i="5"/>
  <c r="AH387" i="5"/>
  <c r="BE387" i="5"/>
  <c r="AN133" i="5"/>
  <c r="BB133" i="5"/>
  <c r="AE133" i="5"/>
  <c r="BF244" i="5"/>
  <c r="AI244" i="5"/>
  <c r="AK362" i="5"/>
  <c r="BH362" i="5"/>
  <c r="AN362" i="5"/>
  <c r="BG67" i="5"/>
  <c r="AJ67" i="5"/>
  <c r="BH129" i="5"/>
  <c r="AK129" i="5"/>
  <c r="AI288" i="5"/>
  <c r="BF288" i="5"/>
  <c r="AK63" i="5"/>
  <c r="BH63" i="5"/>
  <c r="I11" i="5"/>
  <c r="BD187" i="5"/>
  <c r="AG187" i="5"/>
  <c r="BD320" i="5"/>
  <c r="AG320" i="5"/>
  <c r="BH246" i="5"/>
  <c r="AK246" i="5"/>
  <c r="BE53" i="5"/>
  <c r="AH53" i="5"/>
  <c r="AN53" i="5"/>
  <c r="BF235" i="5"/>
  <c r="AI235" i="5"/>
  <c r="AN235" i="5"/>
  <c r="AF354" i="5"/>
  <c r="BC354" i="5"/>
  <c r="AF222" i="5"/>
  <c r="AN222" i="5"/>
  <c r="BC222" i="5"/>
  <c r="AG37" i="5"/>
  <c r="BD37" i="5"/>
  <c r="BI245" i="5"/>
  <c r="AL245" i="5"/>
  <c r="BH190" i="5"/>
  <c r="AK190" i="5"/>
  <c r="BG150" i="5"/>
  <c r="AJ150" i="5"/>
  <c r="BJ235" i="5"/>
  <c r="AM235" i="5"/>
  <c r="BC43" i="5"/>
  <c r="AF43" i="5"/>
  <c r="AN43" i="5"/>
  <c r="BI313" i="5"/>
  <c r="AL313" i="5"/>
  <c r="BH38" i="5"/>
  <c r="AK38" i="5"/>
  <c r="AG119" i="5"/>
  <c r="BD119" i="5"/>
  <c r="AQ160" i="5"/>
  <c r="AZ160" i="5"/>
  <c r="AY160" i="5"/>
  <c r="AX160" i="5"/>
  <c r="AW160" i="5"/>
  <c r="AV160" i="5"/>
  <c r="AU160" i="5"/>
  <c r="AT160" i="5"/>
  <c r="AS160" i="5"/>
  <c r="AR160" i="5"/>
  <c r="AP160" i="5"/>
  <c r="AG67" i="5"/>
  <c r="BD67" i="5"/>
  <c r="AH318" i="5"/>
  <c r="BE318" i="5"/>
  <c r="AJ297" i="5"/>
  <c r="BG297" i="5"/>
  <c r="BC274" i="5"/>
  <c r="AF274" i="5"/>
  <c r="AF297" i="5"/>
  <c r="BC297" i="5"/>
  <c r="BJ384" i="5"/>
  <c r="AM384" i="5"/>
  <c r="AK293" i="5"/>
  <c r="BH293" i="5"/>
  <c r="AH350" i="5"/>
  <c r="BE350" i="5"/>
  <c r="AK154" i="5"/>
  <c r="BH154" i="5"/>
  <c r="AT416" i="5"/>
  <c r="AX416" i="5"/>
  <c r="AU416" i="5"/>
  <c r="AZ416" i="5"/>
  <c r="AY416" i="5"/>
  <c r="AW416" i="5"/>
  <c r="AV416" i="5"/>
  <c r="AS416" i="5"/>
  <c r="AR416" i="5"/>
  <c r="AQ416" i="5"/>
  <c r="AP416" i="5"/>
  <c r="AV194" i="5"/>
  <c r="AZ194" i="5"/>
  <c r="AY194" i="5"/>
  <c r="AX194" i="5"/>
  <c r="AW194" i="5"/>
  <c r="AU194" i="5"/>
  <c r="AT194" i="5"/>
  <c r="AS194" i="5"/>
  <c r="AR194" i="5"/>
  <c r="AQ194" i="5"/>
  <c r="AP194" i="5"/>
  <c r="BJ120" i="5"/>
  <c r="AM120" i="5"/>
  <c r="AN153" i="5"/>
  <c r="BB153" i="5"/>
  <c r="AE153" i="5"/>
  <c r="AF98" i="5"/>
  <c r="BC98" i="5"/>
  <c r="BB312" i="5"/>
  <c r="AN312" i="5"/>
  <c r="AE312" i="5"/>
  <c r="BF351" i="5"/>
  <c r="AI351" i="5"/>
  <c r="AH84" i="5"/>
  <c r="BE84" i="5"/>
  <c r="BC329" i="5"/>
  <c r="AF329" i="5"/>
  <c r="AG158" i="5"/>
  <c r="BD158" i="5"/>
  <c r="AE37" i="5"/>
  <c r="AN37" i="5"/>
  <c r="BB37" i="5"/>
  <c r="BH386" i="5"/>
  <c r="AK386" i="5"/>
  <c r="AJ382" i="5"/>
  <c r="BG382" i="5"/>
  <c r="AG292" i="5"/>
  <c r="BD292" i="5"/>
  <c r="BF275" i="5"/>
  <c r="AI275" i="5"/>
  <c r="BB84" i="5"/>
  <c r="AE84" i="5"/>
  <c r="AN84" i="5"/>
  <c r="BI116" i="5"/>
  <c r="AL116" i="5"/>
  <c r="BF324" i="5"/>
  <c r="AI324" i="5"/>
  <c r="AH297" i="5"/>
  <c r="BE297" i="5"/>
  <c r="AE292" i="5"/>
  <c r="AN292" i="5"/>
  <c r="BB292" i="5"/>
  <c r="AI47" i="5"/>
  <c r="BF47" i="5"/>
  <c r="BI363" i="5"/>
  <c r="AL363" i="5"/>
  <c r="AN363" i="5"/>
  <c r="AN339" i="5"/>
  <c r="AE339" i="5"/>
  <c r="BB339" i="5"/>
  <c r="BH313" i="5"/>
  <c r="AK313" i="5"/>
  <c r="AJ313" i="5"/>
  <c r="BG313" i="5"/>
  <c r="AF208" i="5"/>
  <c r="BC208" i="5"/>
  <c r="BI104" i="5"/>
  <c r="AL104" i="5"/>
  <c r="BG364" i="5"/>
  <c r="AJ364" i="5"/>
  <c r="BF100" i="5"/>
  <c r="AI100" i="5"/>
  <c r="BD402" i="5"/>
  <c r="AG402" i="5"/>
  <c r="BI160" i="5"/>
  <c r="AL160" i="5"/>
  <c r="BD100" i="5"/>
  <c r="AG100" i="5"/>
  <c r="BJ154" i="5"/>
  <c r="AM154" i="5"/>
  <c r="BH399" i="5"/>
  <c r="AK399" i="5"/>
  <c r="BD348" i="5"/>
  <c r="AG348" i="5"/>
  <c r="BD246" i="5"/>
  <c r="AG246" i="5"/>
  <c r="BE120" i="5"/>
  <c r="AH120" i="5"/>
  <c r="BI198" i="5"/>
  <c r="AL198" i="5"/>
  <c r="AN198" i="5"/>
  <c r="BG126" i="5"/>
  <c r="AJ126" i="5"/>
  <c r="BB96" i="5"/>
  <c r="AN96" i="5"/>
  <c r="AE96" i="5"/>
  <c r="BC67" i="5"/>
  <c r="AF67" i="5"/>
  <c r="AN67" i="5"/>
  <c r="AF116" i="5"/>
  <c r="BC116" i="5"/>
  <c r="BD229" i="5"/>
  <c r="AG229" i="5"/>
  <c r="BI206" i="5"/>
  <c r="AL206" i="5"/>
  <c r="BJ292" i="5"/>
  <c r="AM292" i="5"/>
  <c r="BE382" i="5"/>
  <c r="AH382" i="5"/>
  <c r="BB131" i="5"/>
  <c r="AE131" i="5"/>
  <c r="AN131" i="5"/>
  <c r="BH343" i="5"/>
  <c r="AK343" i="5"/>
  <c r="BH367" i="5"/>
  <c r="AK367" i="5"/>
  <c r="AN367" i="5"/>
  <c r="BG70" i="5"/>
  <c r="AJ70" i="5"/>
  <c r="BH139" i="5"/>
  <c r="AK139" i="5"/>
  <c r="AI298" i="5"/>
  <c r="BF298" i="5"/>
  <c r="BH72" i="5"/>
  <c r="AK72" i="5"/>
  <c r="AG200" i="5"/>
  <c r="BD200" i="5"/>
  <c r="AN200" i="5"/>
  <c r="AG311" i="5"/>
  <c r="BD311" i="5"/>
  <c r="BH248" i="5"/>
  <c r="AK248" i="5"/>
  <c r="AH39" i="5"/>
  <c r="BE39" i="5"/>
  <c r="BF229" i="5"/>
  <c r="AI229" i="5"/>
  <c r="BC344" i="5"/>
  <c r="AF344" i="5"/>
  <c r="BE217" i="5"/>
  <c r="AH217" i="5"/>
  <c r="BD44" i="5"/>
  <c r="AG44" i="5"/>
  <c r="AE247" i="5"/>
  <c r="AN247" i="5"/>
  <c r="BB247" i="5"/>
  <c r="BH186" i="5"/>
  <c r="AK186" i="5"/>
  <c r="BG162" i="5"/>
  <c r="AJ162" i="5"/>
  <c r="AJ232" i="5"/>
  <c r="BG232" i="5"/>
  <c r="BC47" i="5"/>
  <c r="AF47" i="5"/>
  <c r="AN47" i="5"/>
  <c r="BI322" i="5"/>
  <c r="AL322" i="5"/>
  <c r="BH42" i="5"/>
  <c r="AK42" i="5"/>
  <c r="BD123" i="5"/>
  <c r="K26" i="5" s="1"/>
  <c r="AG123" i="5"/>
  <c r="AB417" i="5"/>
  <c r="AA417" i="5"/>
  <c r="Z417" i="5"/>
  <c r="Y417" i="5"/>
  <c r="AC417" i="5"/>
  <c r="AG63" i="5"/>
  <c r="I7" i="5"/>
  <c r="BD63" i="5"/>
  <c r="BE313" i="5"/>
  <c r="AH313" i="5"/>
  <c r="BG289" i="5"/>
  <c r="AJ289" i="5"/>
  <c r="BC295" i="5"/>
  <c r="AF295" i="5"/>
  <c r="BJ382" i="5"/>
  <c r="AM382" i="5"/>
  <c r="AK298" i="5"/>
  <c r="BH298" i="5"/>
  <c r="BE347" i="5"/>
  <c r="AH347" i="5"/>
  <c r="AK150" i="5"/>
  <c r="BH150" i="5"/>
  <c r="AB416" i="5"/>
  <c r="AC416" i="5"/>
  <c r="AA416" i="5"/>
  <c r="Z416" i="5"/>
  <c r="Y416" i="5"/>
  <c r="AM118" i="5"/>
  <c r="BJ118" i="5"/>
  <c r="AN154" i="5"/>
  <c r="AE154" i="5"/>
  <c r="BB154" i="5"/>
  <c r="AH66" i="5"/>
  <c r="BE66" i="5"/>
  <c r="BB326" i="5"/>
  <c r="AE326" i="5"/>
  <c r="AN326" i="5"/>
  <c r="BF348" i="5"/>
  <c r="AI348" i="5"/>
  <c r="BE86" i="5"/>
  <c r="AH86" i="5"/>
  <c r="AN86" i="5"/>
  <c r="AF314" i="5"/>
  <c r="BC314" i="5"/>
  <c r="AN314" i="5"/>
  <c r="BD164" i="5"/>
  <c r="AG164" i="5"/>
  <c r="AN46" i="5"/>
  <c r="BB46" i="5"/>
  <c r="AE46" i="5"/>
  <c r="BH382" i="5"/>
  <c r="AK382" i="5"/>
  <c r="AJ389" i="5"/>
  <c r="BG389" i="5"/>
  <c r="AN389" i="5"/>
  <c r="AG300" i="5"/>
  <c r="BD300" i="5"/>
  <c r="BF268" i="5"/>
  <c r="AI268" i="5"/>
  <c r="BF274" i="5"/>
  <c r="AI274" i="5"/>
  <c r="BB88" i="5"/>
  <c r="AE88" i="5"/>
  <c r="AN88" i="5"/>
  <c r="BI131" i="5"/>
  <c r="AL131" i="5"/>
  <c r="BF328" i="5"/>
  <c r="AI328" i="5"/>
  <c r="AM313" i="5"/>
  <c r="BJ313" i="5"/>
  <c r="AN297" i="5"/>
  <c r="AE297" i="5"/>
  <c r="BB297" i="5"/>
  <c r="AI53" i="5"/>
  <c r="BF53" i="5"/>
  <c r="BE94" i="5"/>
  <c r="AH94" i="5"/>
  <c r="BB341" i="5"/>
  <c r="AE341" i="5"/>
  <c r="AN341" i="5"/>
  <c r="AK322" i="5"/>
  <c r="BH322" i="5"/>
  <c r="BG322" i="5"/>
  <c r="AJ322" i="5"/>
  <c r="BC207" i="5"/>
  <c r="AF207" i="5"/>
  <c r="AL100" i="5"/>
  <c r="BI100" i="5"/>
  <c r="BG352" i="5"/>
  <c r="AJ352" i="5"/>
  <c r="AI99" i="5"/>
  <c r="BF99" i="5"/>
  <c r="BD400" i="5"/>
  <c r="AG400" i="5"/>
  <c r="BI159" i="5"/>
  <c r="AL159" i="5"/>
  <c r="BD103" i="5"/>
  <c r="AG103" i="5"/>
  <c r="AF151" i="5"/>
  <c r="BC151" i="5"/>
  <c r="BH401" i="5"/>
  <c r="AK401" i="5"/>
  <c r="BD351" i="5"/>
  <c r="AG351" i="5"/>
  <c r="BD244" i="5"/>
  <c r="AG244" i="5"/>
  <c r="AH126" i="5"/>
  <c r="BE126" i="5"/>
  <c r="BI191" i="5"/>
  <c r="AL191" i="5"/>
  <c r="BG133" i="5"/>
  <c r="AJ133" i="5"/>
  <c r="AN101" i="5"/>
  <c r="BB101" i="5"/>
  <c r="AE101" i="5"/>
  <c r="BC186" i="5"/>
  <c r="AF186" i="5"/>
  <c r="AN186" i="5"/>
  <c r="AF120" i="5"/>
  <c r="BC120" i="5"/>
  <c r="BD232" i="5"/>
  <c r="AG232" i="5"/>
  <c r="AL207" i="5"/>
  <c r="BI207" i="5"/>
  <c r="BJ295" i="5"/>
  <c r="AM295" i="5"/>
  <c r="AJ206" i="5"/>
  <c r="BG206" i="5"/>
  <c r="AN127" i="5"/>
  <c r="BB127" i="5"/>
  <c r="AE127" i="5"/>
  <c r="AK341" i="5"/>
  <c r="BH341" i="5"/>
  <c r="BH361" i="5"/>
  <c r="AK361" i="5"/>
  <c r="AN361" i="5"/>
  <c r="AM218" i="5"/>
  <c r="BJ218" i="5"/>
  <c r="BH127" i="5"/>
  <c r="AK127" i="5"/>
  <c r="BF296" i="5"/>
  <c r="AI296" i="5"/>
  <c r="AG177" i="5"/>
  <c r="BD177" i="5"/>
  <c r="AE402" i="5"/>
  <c r="AN402" i="5"/>
  <c r="BB402" i="5"/>
  <c r="AR390" i="5"/>
  <c r="AP390" i="5"/>
  <c r="AZ390" i="5"/>
  <c r="AY390" i="5"/>
  <c r="AX390" i="5"/>
  <c r="AW390" i="5"/>
  <c r="AV390" i="5"/>
  <c r="AU390" i="5"/>
  <c r="AT390" i="5"/>
  <c r="AS390" i="5"/>
  <c r="AQ390" i="5"/>
  <c r="AG321" i="5"/>
  <c r="BD321" i="5"/>
  <c r="BH250" i="5"/>
  <c r="AK250" i="5"/>
  <c r="BE37" i="5"/>
  <c r="AH37" i="5"/>
  <c r="AI232" i="5"/>
  <c r="BF232" i="5"/>
  <c r="AY423" i="5"/>
  <c r="AX423" i="5"/>
  <c r="AW423" i="5"/>
  <c r="AU423" i="5"/>
  <c r="AS423" i="5"/>
  <c r="AR423" i="5"/>
  <c r="AP423" i="5"/>
  <c r="AZ423" i="5"/>
  <c r="AV423" i="5"/>
  <c r="AT423" i="5"/>
  <c r="AQ423" i="5"/>
  <c r="BE221" i="5"/>
  <c r="AH221" i="5"/>
  <c r="AN221" i="5"/>
  <c r="BD40" i="5"/>
  <c r="AG40" i="5"/>
  <c r="AE251" i="5"/>
  <c r="AN251" i="5"/>
  <c r="BB251" i="5"/>
  <c r="AK184" i="5"/>
  <c r="BH184" i="5"/>
  <c r="AJ158" i="5"/>
  <c r="BG158" i="5"/>
  <c r="BG230" i="5"/>
  <c r="AJ230" i="5"/>
  <c r="BC51" i="5"/>
  <c r="AF51" i="5"/>
  <c r="AN51" i="5"/>
  <c r="AL323" i="5"/>
  <c r="BI323" i="5"/>
  <c r="BH46" i="5"/>
  <c r="AK46" i="5"/>
  <c r="BD124" i="5"/>
  <c r="AG124" i="5"/>
  <c r="AW417" i="5"/>
  <c r="AX417" i="5"/>
  <c r="AV417" i="5"/>
  <c r="AU417" i="5"/>
  <c r="AT417" i="5"/>
  <c r="AS417" i="5"/>
  <c r="AR417" i="5"/>
  <c r="AQ417" i="5"/>
  <c r="AP417" i="5"/>
  <c r="AZ417" i="5"/>
  <c r="AY417" i="5"/>
  <c r="BD65" i="5"/>
  <c r="AG65" i="5"/>
  <c r="AH322" i="5"/>
  <c r="BE322" i="5"/>
  <c r="AJ285" i="5"/>
  <c r="BG285" i="5"/>
  <c r="BC294" i="5"/>
  <c r="AF294" i="5"/>
  <c r="BJ385" i="5"/>
  <c r="AM385" i="5"/>
  <c r="AL410" i="5"/>
  <c r="AA410" i="5" s="1"/>
  <c r="BI410" i="5"/>
  <c r="BE357" i="5"/>
  <c r="AH357" i="5"/>
  <c r="BH162" i="5"/>
  <c r="AK162" i="5"/>
  <c r="AM126" i="5"/>
  <c r="BJ126" i="5"/>
  <c r="AE151" i="5"/>
  <c r="BB151" i="5"/>
  <c r="AN151" i="5"/>
  <c r="BE71" i="5"/>
  <c r="AH71" i="5"/>
  <c r="AN71" i="5"/>
  <c r="AN316" i="5"/>
  <c r="BB316" i="5"/>
  <c r="AE316" i="5"/>
  <c r="BF357" i="5"/>
  <c r="AI357" i="5"/>
  <c r="BE85" i="5"/>
  <c r="AH85" i="5"/>
  <c r="AN328" i="5"/>
  <c r="AF328" i="5"/>
  <c r="BC328" i="5"/>
  <c r="AN156" i="5"/>
  <c r="BD156" i="5"/>
  <c r="AG156" i="5"/>
  <c r="AN42" i="5"/>
  <c r="BB42" i="5"/>
  <c r="AE42" i="5"/>
  <c r="BH383" i="5"/>
  <c r="AK383" i="5"/>
  <c r="BG383" i="5"/>
  <c r="AJ383" i="5"/>
  <c r="BD291" i="5"/>
  <c r="AG291" i="5"/>
  <c r="BF267" i="5"/>
  <c r="AI267" i="5"/>
  <c r="AI278" i="5"/>
  <c r="BF278" i="5"/>
  <c r="BI135" i="5"/>
  <c r="AL135" i="5"/>
  <c r="BE293" i="5"/>
  <c r="AH293" i="5"/>
  <c r="BJ317" i="5"/>
  <c r="AM317" i="5"/>
  <c r="AN286" i="5"/>
  <c r="BB286" i="5"/>
  <c r="AE286" i="5"/>
  <c r="BF44" i="5"/>
  <c r="AI44" i="5"/>
  <c r="AH95" i="5"/>
  <c r="BE95" i="5"/>
  <c r="AN351" i="5"/>
  <c r="BB351" i="5"/>
  <c r="AE351" i="5"/>
  <c r="BH312" i="5"/>
  <c r="AK312" i="5"/>
  <c r="AJ312" i="5"/>
  <c r="BG312" i="5"/>
  <c r="BC211" i="5"/>
  <c r="AF211" i="5"/>
  <c r="AN211" i="5"/>
  <c r="BG88" i="5"/>
  <c r="AJ88" i="5"/>
  <c r="AM94" i="5"/>
  <c r="BJ94" i="5"/>
  <c r="BD399" i="5"/>
  <c r="AG399" i="5"/>
  <c r="AF245" i="5"/>
  <c r="BC245" i="5"/>
  <c r="BF150" i="5"/>
  <c r="AI150" i="5"/>
  <c r="AN233" i="5"/>
  <c r="BB233" i="5"/>
  <c r="AE233" i="5"/>
  <c r="AF150" i="5"/>
  <c r="BC150" i="5"/>
  <c r="BH398" i="5"/>
  <c r="AK398" i="5"/>
  <c r="BD365" i="5"/>
  <c r="AG365" i="5"/>
  <c r="AN365" i="5"/>
  <c r="BE119" i="5"/>
  <c r="AH119" i="5"/>
  <c r="AH125" i="5"/>
  <c r="BE125" i="5"/>
  <c r="BI190" i="5"/>
  <c r="AL190" i="5"/>
  <c r="BG135" i="5"/>
  <c r="AJ135" i="5"/>
  <c r="AE103" i="5"/>
  <c r="BB103" i="5"/>
  <c r="AN103" i="5"/>
  <c r="AN180" i="5"/>
  <c r="BC180" i="5"/>
  <c r="AF180" i="5"/>
  <c r="AF125" i="5"/>
  <c r="BC125" i="5"/>
  <c r="BD234" i="5"/>
  <c r="AG234" i="5"/>
  <c r="BE274" i="5"/>
  <c r="AH274" i="5"/>
  <c r="BJ299" i="5"/>
  <c r="AM299" i="5"/>
  <c r="BG207" i="5"/>
  <c r="AJ207" i="5"/>
  <c r="AN139" i="5"/>
  <c r="BB139" i="5"/>
  <c r="AE139" i="5"/>
  <c r="AK345" i="5"/>
  <c r="BH345" i="5"/>
  <c r="BD276" i="5"/>
  <c r="AG276" i="5"/>
  <c r="BJ217" i="5"/>
  <c r="AM217" i="5"/>
  <c r="BH126" i="5"/>
  <c r="AK126" i="5"/>
  <c r="AI285" i="5"/>
  <c r="BF285" i="5"/>
  <c r="AG192" i="5"/>
  <c r="BD192" i="5"/>
  <c r="AN401" i="5"/>
  <c r="BB401" i="5"/>
  <c r="AE401" i="5"/>
  <c r="Y390" i="5"/>
  <c r="AC390" i="5"/>
  <c r="Z390" i="5"/>
  <c r="AB390" i="5"/>
  <c r="AA390" i="5"/>
  <c r="AG329" i="5"/>
  <c r="BD329" i="5"/>
  <c r="BH254" i="5"/>
  <c r="AK254" i="5"/>
  <c r="BE44" i="5"/>
  <c r="AH44" i="5"/>
  <c r="BF234" i="5"/>
  <c r="AI234" i="5"/>
  <c r="AH220" i="5"/>
  <c r="BE220" i="5"/>
  <c r="BD42" i="5"/>
  <c r="AG42" i="5"/>
  <c r="AE245" i="5"/>
  <c r="AN245" i="5"/>
  <c r="BB245" i="5"/>
  <c r="BH180" i="5"/>
  <c r="AK180" i="5"/>
  <c r="BG160" i="5"/>
  <c r="AJ160" i="5"/>
  <c r="BG233" i="5"/>
  <c r="AJ233" i="5"/>
  <c r="AF39" i="5"/>
  <c r="BC39" i="5"/>
  <c r="AN39" i="5"/>
  <c r="BI326" i="5"/>
  <c r="AL326" i="5"/>
  <c r="AJ276" i="5"/>
  <c r="BG276" i="5"/>
  <c r="BD127" i="5"/>
  <c r="AG127" i="5"/>
  <c r="BD68" i="5"/>
  <c r="AG68" i="5"/>
  <c r="BE325" i="5"/>
  <c r="L25" i="5" s="1"/>
  <c r="AH325" i="5"/>
  <c r="AJ300" i="5"/>
  <c r="BG300" i="5"/>
  <c r="BH206" i="5"/>
  <c r="AK206" i="5"/>
  <c r="AF299" i="5"/>
  <c r="BC299" i="5"/>
  <c r="BH294" i="5"/>
  <c r="AK294" i="5"/>
  <c r="BI422" i="5"/>
  <c r="AL422" i="5"/>
  <c r="AN422" i="5"/>
  <c r="BE352" i="5"/>
  <c r="AH352" i="5"/>
  <c r="AN352" i="5"/>
  <c r="BH168" i="5"/>
  <c r="AK168" i="5"/>
  <c r="AN168" i="5"/>
  <c r="AM117" i="5"/>
  <c r="BJ117" i="5"/>
  <c r="AN155" i="5"/>
  <c r="BB155" i="5"/>
  <c r="AE155" i="5"/>
  <c r="BE70" i="5"/>
  <c r="AH70" i="5"/>
  <c r="AN320" i="5"/>
  <c r="AE320" i="5"/>
  <c r="BB320" i="5"/>
  <c r="BE177" i="5"/>
  <c r="AH177" i="5"/>
  <c r="AM187" i="5"/>
  <c r="BJ187" i="5"/>
  <c r="BC318" i="5"/>
  <c r="AF318" i="5"/>
  <c r="BD161" i="5"/>
  <c r="AG161" i="5"/>
  <c r="AN38" i="5"/>
  <c r="BB38" i="5"/>
  <c r="AE38" i="5"/>
  <c r="AJ45" i="5"/>
  <c r="BG45" i="5"/>
  <c r="BG384" i="5"/>
  <c r="AJ384" i="5"/>
  <c r="AG299" i="5"/>
  <c r="BD299" i="5"/>
  <c r="AI266" i="5"/>
  <c r="BF266" i="5"/>
  <c r="BJ342" i="5"/>
  <c r="AM342" i="5"/>
  <c r="AL121" i="5"/>
  <c r="BI121" i="5"/>
  <c r="AH291" i="5"/>
  <c r="BE291" i="5"/>
  <c r="AM322" i="5"/>
  <c r="BJ322" i="5"/>
  <c r="AN295" i="5"/>
  <c r="BB295" i="5"/>
  <c r="AE295" i="5"/>
  <c r="BF46" i="5"/>
  <c r="AI46" i="5"/>
  <c r="AH96" i="5"/>
  <c r="BE96" i="5"/>
  <c r="BB354" i="5"/>
  <c r="AE354" i="5"/>
  <c r="AN354" i="5"/>
  <c r="BH316" i="5"/>
  <c r="AK316" i="5"/>
  <c r="BG316" i="5"/>
  <c r="AJ316" i="5"/>
  <c r="AK232" i="5"/>
  <c r="BH232" i="5"/>
  <c r="BG86" i="5"/>
  <c r="AJ86" i="5"/>
  <c r="AM96" i="5"/>
  <c r="BJ96" i="5"/>
  <c r="AN403" i="5"/>
  <c r="BD403" i="5"/>
  <c r="AG403" i="5"/>
  <c r="BC246" i="5"/>
  <c r="AF246" i="5"/>
  <c r="BF162" i="5"/>
  <c r="AI162" i="5"/>
  <c r="AN229" i="5"/>
  <c r="BB229" i="5"/>
  <c r="AE229" i="5"/>
  <c r="AF162" i="5"/>
  <c r="AN162" i="5"/>
  <c r="BC162" i="5"/>
  <c r="BD343" i="5"/>
  <c r="AG343" i="5"/>
  <c r="BE231" i="5"/>
  <c r="AH231" i="5"/>
  <c r="AH118" i="5"/>
  <c r="BE118" i="5"/>
  <c r="AI122" i="5"/>
  <c r="BF122" i="5"/>
  <c r="AJ120" i="5"/>
  <c r="BG120" i="5"/>
  <c r="BG127" i="5"/>
  <c r="AJ127" i="5"/>
  <c r="AE98" i="5"/>
  <c r="AN98" i="5"/>
  <c r="BB98" i="5"/>
  <c r="BC182" i="5"/>
  <c r="AF182" i="5"/>
  <c r="BC118" i="5"/>
  <c r="AF118" i="5"/>
  <c r="BD230" i="5"/>
  <c r="AG230" i="5"/>
  <c r="AH277" i="5"/>
  <c r="BE277" i="5"/>
  <c r="AK218" i="5"/>
  <c r="BH218" i="5"/>
  <c r="AI218" i="5"/>
  <c r="BF218" i="5"/>
  <c r="AN119" i="5"/>
  <c r="BB119" i="5"/>
  <c r="AE119" i="5"/>
  <c r="AK339" i="5"/>
  <c r="BH339" i="5"/>
  <c r="AG275" i="5"/>
  <c r="BD275" i="5"/>
  <c r="BH120" i="5"/>
  <c r="AK120" i="5"/>
  <c r="AF231" i="5"/>
  <c r="BC231" i="5"/>
  <c r="BF301" i="5"/>
  <c r="AI301" i="5"/>
  <c r="AG188" i="5"/>
  <c r="BD188" i="5"/>
  <c r="AE398" i="5"/>
  <c r="AN398" i="5"/>
  <c r="BB398" i="5"/>
  <c r="BD314" i="5"/>
  <c r="AG314" i="5"/>
  <c r="BI276" i="5"/>
  <c r="AL276" i="5"/>
  <c r="BE48" i="5"/>
  <c r="AH48" i="5"/>
  <c r="AC423" i="5"/>
  <c r="Y423" i="5"/>
  <c r="AA423" i="5"/>
  <c r="AB423" i="5"/>
  <c r="Z423" i="5"/>
  <c r="BE245" i="5"/>
  <c r="AH245" i="5"/>
  <c r="BD38" i="5"/>
  <c r="AG38" i="5"/>
  <c r="AN246" i="5"/>
  <c r="BB246" i="5"/>
  <c r="AE246" i="5"/>
  <c r="BH182" i="5"/>
  <c r="AK182" i="5"/>
  <c r="BG166" i="5"/>
  <c r="AJ166" i="5"/>
  <c r="AN166" i="5"/>
  <c r="BG229" i="5"/>
  <c r="AJ229" i="5"/>
  <c r="BG220" i="5"/>
  <c r="AJ220" i="5"/>
  <c r="AL319" i="5"/>
  <c r="BI319" i="5"/>
  <c r="BG277" i="5"/>
  <c r="AJ277" i="5"/>
  <c r="BD121" i="5"/>
  <c r="AG121" i="5"/>
  <c r="AX177" i="5"/>
  <c r="AW177" i="5"/>
  <c r="AV177" i="5"/>
  <c r="AT177" i="5"/>
  <c r="AS177" i="5"/>
  <c r="AR177" i="5"/>
  <c r="AQ177" i="5"/>
  <c r="AZ177" i="5"/>
  <c r="AY177" i="5"/>
  <c r="AU177" i="5"/>
  <c r="BD73" i="5"/>
  <c r="AG73" i="5"/>
  <c r="AH317" i="5"/>
  <c r="BE317" i="5"/>
  <c r="BG290" i="5"/>
  <c r="AJ290" i="5"/>
  <c r="AK207" i="5"/>
  <c r="BH207" i="5"/>
  <c r="BC303" i="5"/>
  <c r="AF303" i="5"/>
  <c r="BH300" i="5"/>
  <c r="AK300" i="5"/>
  <c r="BI413" i="5"/>
  <c r="AL413" i="5"/>
  <c r="Z413" i="5" s="1"/>
  <c r="AH348" i="5"/>
  <c r="BE348" i="5"/>
  <c r="BH158" i="5"/>
  <c r="AK158" i="5"/>
  <c r="BJ127" i="5"/>
  <c r="AM127" i="5"/>
  <c r="AN157" i="5"/>
  <c r="BB157" i="5"/>
  <c r="AE157" i="5"/>
  <c r="BE67" i="5"/>
  <c r="AH67" i="5"/>
  <c r="BB323" i="5"/>
  <c r="AN323" i="5"/>
  <c r="AE323" i="5"/>
  <c r="AH192" i="5"/>
  <c r="BE192" i="5"/>
  <c r="BJ178" i="5"/>
  <c r="AM178" i="5"/>
  <c r="AF313" i="5"/>
  <c r="BC313" i="5"/>
  <c r="BD163" i="5"/>
  <c r="AG163" i="5"/>
  <c r="AE45" i="5"/>
  <c r="BB45" i="5"/>
  <c r="AN45" i="5"/>
  <c r="AJ55" i="5"/>
  <c r="BG55" i="5"/>
  <c r="BG388" i="5"/>
  <c r="AJ388" i="5"/>
  <c r="AN388" i="5"/>
  <c r="AJ178" i="5"/>
  <c r="BG178" i="5"/>
  <c r="BD285" i="5"/>
  <c r="AG285" i="5"/>
  <c r="AM277" i="5"/>
  <c r="BJ277" i="5"/>
  <c r="BJ345" i="5"/>
  <c r="AM345" i="5"/>
  <c r="BI129" i="5"/>
  <c r="AL129" i="5"/>
  <c r="AH299" i="5"/>
  <c r="BE299" i="5"/>
  <c r="BJ312" i="5"/>
  <c r="AM312" i="5"/>
  <c r="AE301" i="5"/>
  <c r="AN301" i="5"/>
  <c r="BB301" i="5"/>
  <c r="BF51" i="5"/>
  <c r="AI51" i="5"/>
  <c r="BE97" i="5"/>
  <c r="AH97" i="5"/>
  <c r="AN342" i="5"/>
  <c r="AE342" i="5"/>
  <c r="BB342" i="5"/>
  <c r="BJ66" i="5"/>
  <c r="AM66" i="5"/>
  <c r="AK327" i="5"/>
  <c r="BH327" i="5"/>
  <c r="AJ318" i="5"/>
  <c r="BG318" i="5"/>
  <c r="AK234" i="5"/>
  <c r="BH234" i="5"/>
  <c r="BG83" i="5"/>
  <c r="AJ83" i="5"/>
  <c r="AC411" i="5"/>
  <c r="AM99" i="5"/>
  <c r="BJ99" i="5"/>
  <c r="AL153" i="5"/>
  <c r="BI153" i="5"/>
  <c r="BC244" i="5"/>
  <c r="AF244" i="5"/>
  <c r="BF152" i="5"/>
  <c r="AI152" i="5"/>
  <c r="AE236" i="5"/>
  <c r="BB236" i="5"/>
  <c r="AN236" i="5"/>
  <c r="AF164" i="5"/>
  <c r="BC164" i="5"/>
  <c r="AN164" i="5"/>
  <c r="AG341" i="5"/>
  <c r="BD341" i="5"/>
  <c r="BE229" i="5"/>
  <c r="AH229" i="5"/>
  <c r="AH122" i="5"/>
  <c r="BE122" i="5"/>
  <c r="AI117" i="5"/>
  <c r="BF117" i="5"/>
  <c r="M22" i="5" s="1"/>
  <c r="BG119" i="5"/>
  <c r="AJ119" i="5"/>
  <c r="BG132" i="5"/>
  <c r="AJ132" i="5"/>
  <c r="BJ257" i="5"/>
  <c r="AM257" i="5"/>
  <c r="BC184" i="5"/>
  <c r="AN184" i="5"/>
  <c r="AF184" i="5"/>
  <c r="AF128" i="5"/>
  <c r="BC128" i="5"/>
  <c r="BD233" i="5"/>
  <c r="AG233" i="5"/>
  <c r="BE276" i="5"/>
  <c r="AH276" i="5"/>
  <c r="BH219" i="5"/>
  <c r="AK219" i="5"/>
  <c r="AI219" i="5"/>
  <c r="BF219" i="5"/>
  <c r="AE124" i="5"/>
  <c r="AN124" i="5"/>
  <c r="BB124" i="5"/>
  <c r="BH353" i="5"/>
  <c r="AK353" i="5"/>
  <c r="AN353" i="5"/>
  <c r="BD274" i="5"/>
  <c r="AG274" i="5"/>
  <c r="AK119" i="5"/>
  <c r="BH119" i="5"/>
  <c r="BC233" i="5"/>
  <c r="AF233" i="5"/>
  <c r="BF299" i="5"/>
  <c r="AI299" i="5"/>
  <c r="AN190" i="5"/>
  <c r="BD190" i="5"/>
  <c r="AG190" i="5"/>
  <c r="BB400" i="5"/>
  <c r="AE400" i="5"/>
  <c r="AN400" i="5"/>
  <c r="AG330" i="5"/>
  <c r="BD330" i="5"/>
  <c r="BI275" i="5"/>
  <c r="AL275" i="5"/>
  <c r="BE52" i="5"/>
  <c r="AH52" i="5"/>
  <c r="AH247" i="5"/>
  <c r="BE247" i="5"/>
  <c r="AG51" i="5"/>
  <c r="BD51" i="5"/>
  <c r="AN244" i="5"/>
  <c r="BB244" i="5"/>
  <c r="AE244" i="5"/>
  <c r="BH193" i="5"/>
  <c r="AK193" i="5"/>
  <c r="BG156" i="5"/>
  <c r="AJ156" i="5"/>
  <c r="BG236" i="5"/>
  <c r="AJ236" i="5"/>
  <c r="BG217" i="5"/>
  <c r="AJ217" i="5"/>
  <c r="AL332" i="5"/>
  <c r="AN332" i="5"/>
  <c r="BI332" i="5"/>
  <c r="BG275" i="5"/>
  <c r="AJ275" i="5"/>
  <c r="AG116" i="5"/>
  <c r="BD116" i="5"/>
  <c r="AG74" i="5"/>
  <c r="BD74" i="5"/>
  <c r="BE326" i="5"/>
  <c r="AH326" i="5"/>
  <c r="AJ293" i="5"/>
  <c r="BG293" i="5"/>
  <c r="AM207" i="5"/>
  <c r="BJ207" i="5"/>
  <c r="BC286" i="5"/>
  <c r="AF286" i="5"/>
  <c r="BH290" i="5"/>
  <c r="AK290" i="5"/>
  <c r="BI421" i="5"/>
  <c r="AL421" i="5"/>
  <c r="AA421" i="5" s="1"/>
  <c r="AH359" i="5"/>
  <c r="BE359" i="5"/>
  <c r="AN359" i="5"/>
  <c r="BH166" i="5"/>
  <c r="AK166" i="5"/>
  <c r="AM121" i="5"/>
  <c r="BJ121" i="5"/>
  <c r="BB159" i="5"/>
  <c r="AN159" i="5"/>
  <c r="AE159" i="5"/>
  <c r="I8" i="5"/>
  <c r="BE63" i="5"/>
  <c r="AH63" i="5"/>
  <c r="AE327" i="5"/>
  <c r="BB327" i="5"/>
  <c r="AN327" i="5"/>
  <c r="BE188" i="5"/>
  <c r="AH188" i="5"/>
  <c r="BJ183" i="5"/>
  <c r="AM183" i="5"/>
  <c r="BC325" i="5"/>
  <c r="AF325" i="5"/>
  <c r="AG157" i="5"/>
  <c r="BD157" i="5"/>
  <c r="BB41" i="5"/>
  <c r="AE41" i="5"/>
  <c r="AN41" i="5"/>
  <c r="BG41" i="5"/>
  <c r="AJ41" i="5"/>
  <c r="BE374" i="5"/>
  <c r="AH374" i="5"/>
  <c r="BG185" i="5"/>
  <c r="AJ185" i="5"/>
  <c r="AG286" i="5"/>
  <c r="BD286" i="5"/>
  <c r="BJ276" i="5"/>
  <c r="AM276" i="5"/>
  <c r="BJ348" i="5"/>
  <c r="AM348" i="5"/>
  <c r="AI313" i="5"/>
  <c r="BF313" i="5"/>
  <c r="BE296" i="5"/>
  <c r="AH296" i="5"/>
  <c r="AN296" i="5"/>
  <c r="BJ323" i="5"/>
  <c r="AM323" i="5"/>
  <c r="AN288" i="5"/>
  <c r="BB288" i="5"/>
  <c r="AE288" i="5"/>
  <c r="BF40" i="5"/>
  <c r="AI40" i="5"/>
  <c r="AH102" i="5"/>
  <c r="BE102" i="5"/>
  <c r="AN358" i="5"/>
  <c r="BB358" i="5"/>
  <c r="AE358" i="5"/>
  <c r="AM69" i="5"/>
  <c r="BJ69" i="5"/>
  <c r="BH321" i="5"/>
  <c r="AK321" i="5"/>
  <c r="BG320" i="5"/>
  <c r="AJ320" i="5"/>
  <c r="AK230" i="5"/>
  <c r="BH230" i="5"/>
  <c r="BG85" i="5"/>
  <c r="AJ85" i="5"/>
  <c r="BJ98" i="5"/>
  <c r="AM98" i="5"/>
  <c r="BI155" i="5"/>
  <c r="AL155" i="5"/>
  <c r="AF247" i="5"/>
  <c r="BC247" i="5"/>
  <c r="BF154" i="5"/>
  <c r="AI154" i="5"/>
  <c r="AE232" i="5"/>
  <c r="BB232" i="5"/>
  <c r="AN232" i="5"/>
  <c r="BC161" i="5"/>
  <c r="AF161" i="5"/>
  <c r="AN161" i="5"/>
  <c r="AG339" i="5"/>
  <c r="BD339" i="5"/>
  <c r="BI47" i="5"/>
  <c r="AL47" i="5"/>
  <c r="AH127" i="5"/>
  <c r="BE127" i="5"/>
  <c r="BF116" i="5"/>
  <c r="AI116" i="5"/>
  <c r="BG124" i="5"/>
  <c r="AJ124" i="5"/>
  <c r="BG131" i="5"/>
  <c r="AJ131" i="5"/>
  <c r="AM244" i="5"/>
  <c r="BJ244" i="5"/>
  <c r="AN187" i="5"/>
  <c r="BC187" i="5"/>
  <c r="AF187" i="5"/>
  <c r="AF140" i="5"/>
  <c r="AN140" i="5"/>
  <c r="BC140" i="5"/>
  <c r="BH94" i="5"/>
  <c r="AK94" i="5"/>
  <c r="BE275" i="5"/>
  <c r="AH275" i="5"/>
  <c r="BH217" i="5"/>
  <c r="AK217" i="5"/>
  <c r="AI217" i="5"/>
  <c r="BF217" i="5"/>
  <c r="BB134" i="5"/>
  <c r="AE134" i="5"/>
  <c r="AN134" i="5"/>
  <c r="BH348" i="5"/>
  <c r="AK348" i="5"/>
  <c r="AG277" i="5"/>
  <c r="BD277" i="5"/>
  <c r="AK123" i="5"/>
  <c r="BH123" i="5"/>
  <c r="O26" i="5" s="1"/>
  <c r="BC229" i="5"/>
  <c r="AF229" i="5"/>
  <c r="BF304" i="5"/>
  <c r="AI304" i="5"/>
  <c r="AN304" i="5"/>
  <c r="BD186" i="5"/>
  <c r="AG186" i="5"/>
  <c r="AN397" i="5"/>
  <c r="BB397" i="5"/>
  <c r="AE397" i="5"/>
  <c r="BD325" i="5"/>
  <c r="K25" i="5" s="1"/>
  <c r="AG325" i="5"/>
  <c r="AL274" i="5"/>
  <c r="BI274" i="5"/>
  <c r="BE54" i="5"/>
  <c r="AH54" i="5"/>
  <c r="BE251" i="5"/>
  <c r="AH251" i="5"/>
  <c r="BD49" i="5"/>
  <c r="AG49" i="5"/>
  <c r="AL266" i="5"/>
  <c r="BI266" i="5"/>
  <c r="AK179" i="5"/>
  <c r="BH179" i="5"/>
  <c r="BG161" i="5"/>
  <c r="AJ161" i="5"/>
  <c r="AF37" i="5"/>
  <c r="BC37" i="5"/>
  <c r="AJ221" i="5"/>
  <c r="BG221" i="5"/>
  <c r="AK45" i="5"/>
  <c r="BH45" i="5"/>
  <c r="BG274" i="5"/>
  <c r="AJ274" i="5"/>
  <c r="AG120" i="5"/>
  <c r="BD120" i="5"/>
  <c r="AG69" i="5"/>
  <c r="BD69" i="5"/>
  <c r="BE323" i="5"/>
  <c r="AH323" i="5"/>
  <c r="AJ286" i="5"/>
  <c r="BG286" i="5"/>
  <c r="BJ206" i="5"/>
  <c r="AM206" i="5"/>
  <c r="AN399" i="5"/>
  <c r="BC399" i="5"/>
  <c r="AF399" i="5"/>
  <c r="BH297" i="5"/>
  <c r="AK297" i="5"/>
  <c r="BI411" i="5"/>
  <c r="AL411" i="5"/>
  <c r="Z411" i="5" s="1"/>
  <c r="BE355" i="5"/>
  <c r="AH355" i="5"/>
  <c r="BH156" i="5"/>
  <c r="AK156" i="5"/>
  <c r="AM125" i="5"/>
  <c r="BJ125" i="5"/>
  <c r="AE150" i="5"/>
  <c r="AN150" i="5"/>
  <c r="BB150" i="5"/>
  <c r="BE65" i="5"/>
  <c r="AH65" i="5"/>
  <c r="AN324" i="5"/>
  <c r="BB324" i="5"/>
  <c r="AE324" i="5"/>
  <c r="BE190" i="5"/>
  <c r="AH190" i="5"/>
  <c r="BJ181" i="5"/>
  <c r="AM181" i="5"/>
  <c r="BC326" i="5"/>
  <c r="AF326" i="5"/>
  <c r="BD165" i="5"/>
  <c r="AG165" i="5"/>
  <c r="BB40" i="5"/>
  <c r="AN40" i="5"/>
  <c r="AE40" i="5"/>
  <c r="BG43" i="5"/>
  <c r="AJ43" i="5"/>
  <c r="AH375" i="5"/>
  <c r="BE375" i="5"/>
  <c r="AJ181" i="5"/>
  <c r="BG181" i="5"/>
  <c r="AN181" i="5"/>
  <c r="BD301" i="5"/>
  <c r="AG301" i="5"/>
  <c r="BJ275" i="5"/>
  <c r="AM275" i="5"/>
  <c r="AM340" i="5"/>
  <c r="BJ340" i="5"/>
  <c r="AI322" i="5"/>
  <c r="BF322" i="5"/>
  <c r="BE286" i="5"/>
  <c r="AH286" i="5"/>
  <c r="BJ326" i="5"/>
  <c r="AM326" i="5"/>
  <c r="AE294" i="5"/>
  <c r="AN294" i="5"/>
  <c r="BB294" i="5"/>
  <c r="AL342" i="5"/>
  <c r="BI342" i="5"/>
  <c r="BE100" i="5"/>
  <c r="AH100" i="5"/>
  <c r="AF383" i="5"/>
  <c r="BC383" i="5"/>
  <c r="BJ63" i="5"/>
  <c r="AM63" i="5"/>
  <c r="I13" i="5"/>
  <c r="BH314" i="5"/>
  <c r="AK314" i="5"/>
  <c r="BG311" i="5"/>
  <c r="AJ311" i="5"/>
  <c r="BH231" i="5"/>
  <c r="AK231" i="5"/>
  <c r="BG84" i="5"/>
  <c r="AJ84" i="5"/>
  <c r="BJ97" i="5"/>
  <c r="AM97" i="5"/>
  <c r="BI150" i="5"/>
  <c r="AL150" i="5"/>
  <c r="AN208" i="5"/>
  <c r="BB208" i="5"/>
  <c r="AE208" i="5"/>
  <c r="Y169" i="5"/>
  <c r="AB169" i="5"/>
  <c r="AA169" i="5"/>
  <c r="AC169" i="5"/>
  <c r="Z169" i="5"/>
  <c r="BB234" i="5"/>
  <c r="AE234" i="5"/>
  <c r="AN234" i="5"/>
  <c r="AF163" i="5"/>
  <c r="BC163" i="5"/>
  <c r="BD340" i="5"/>
  <c r="AG340" i="5"/>
  <c r="BI45" i="5"/>
  <c r="AL45" i="5"/>
  <c r="BE121" i="5"/>
  <c r="AH121" i="5"/>
  <c r="BF131" i="5"/>
  <c r="AI131" i="5"/>
  <c r="BG122" i="5"/>
  <c r="AJ122" i="5"/>
  <c r="BF398" i="5"/>
  <c r="AI398" i="5"/>
  <c r="BH275" i="5"/>
  <c r="AK275" i="5"/>
  <c r="AF178" i="5"/>
  <c r="BC178" i="5"/>
  <c r="BC117" i="5"/>
  <c r="AF117" i="5"/>
  <c r="BH95" i="5"/>
  <c r="AK95" i="5"/>
  <c r="BE279" i="5"/>
  <c r="AH279" i="5"/>
  <c r="AN279" i="5"/>
  <c r="BH221" i="5"/>
  <c r="AK221" i="5"/>
  <c r="BF223" i="5"/>
  <c r="AI223" i="5"/>
  <c r="AN223" i="5"/>
  <c r="AE130" i="5"/>
  <c r="BB130" i="5"/>
  <c r="AN130" i="5"/>
  <c r="BH346" i="5"/>
  <c r="AK346" i="5"/>
  <c r="AJ64" i="5"/>
  <c r="BG64" i="5"/>
  <c r="BH122" i="5"/>
  <c r="AK122" i="5"/>
  <c r="BC232" i="5"/>
  <c r="AF232" i="5"/>
  <c r="BF287" i="5"/>
  <c r="AI287" i="5"/>
  <c r="BD180" i="5"/>
  <c r="AG180" i="5"/>
  <c r="BJ38" i="5"/>
  <c r="AM38" i="5"/>
  <c r="AX404" i="5"/>
  <c r="AY404" i="5"/>
  <c r="AW404" i="5"/>
  <c r="AV404" i="5"/>
  <c r="AU404" i="5"/>
  <c r="AT404" i="5"/>
  <c r="AS404" i="5"/>
  <c r="AR404" i="5"/>
  <c r="AQ404" i="5"/>
  <c r="AP404" i="5"/>
  <c r="AZ404" i="5"/>
  <c r="BD326" i="5"/>
  <c r="AG326" i="5"/>
  <c r="AJ247" i="5"/>
  <c r="BG247" i="5"/>
  <c r="AH46" i="5"/>
  <c r="BE46" i="5"/>
  <c r="AY152" i="5"/>
  <c r="AV152" i="5"/>
  <c r="AX152" i="5"/>
  <c r="AW152" i="5"/>
  <c r="AU152" i="5"/>
  <c r="AT152" i="5"/>
  <c r="AS152" i="5"/>
  <c r="AQ152" i="5"/>
  <c r="AP152" i="5"/>
  <c r="AZ152" i="5"/>
  <c r="AR152" i="5"/>
  <c r="BE246" i="5"/>
  <c r="AH246" i="5"/>
  <c r="BD47" i="5"/>
  <c r="AG47" i="5"/>
  <c r="BI268" i="5"/>
  <c r="AL268" i="5"/>
  <c r="BH191" i="5"/>
  <c r="AK191" i="5"/>
  <c r="BG157" i="5"/>
  <c r="AJ157" i="5"/>
  <c r="AF44" i="5"/>
  <c r="BC44" i="5"/>
  <c r="BI321" i="5"/>
  <c r="AL321" i="5"/>
  <c r="AK47" i="5"/>
  <c r="BH47" i="5"/>
  <c r="AJ279" i="5"/>
  <c r="BG279" i="5"/>
  <c r="BD138" i="5"/>
  <c r="AG138" i="5"/>
  <c r="AH314" i="5"/>
  <c r="BE314" i="5"/>
  <c r="BH268" i="5"/>
  <c r="AK268" i="5"/>
  <c r="AJ287" i="5"/>
  <c r="BG287" i="5"/>
  <c r="AF291" i="5"/>
  <c r="BC291" i="5"/>
  <c r="BC401" i="5"/>
  <c r="AF401" i="5"/>
  <c r="BH292" i="5"/>
  <c r="AK292" i="5"/>
  <c r="BI412" i="5"/>
  <c r="AL412" i="5"/>
  <c r="Y412" i="5" s="1"/>
  <c r="AH349" i="5"/>
  <c r="BE349" i="5"/>
  <c r="AN349" i="5"/>
  <c r="BH157" i="5"/>
  <c r="AK157" i="5"/>
  <c r="AM119" i="5"/>
  <c r="BJ119" i="5"/>
  <c r="AN163" i="5"/>
  <c r="BB163" i="5"/>
  <c r="AE163" i="5"/>
  <c r="AH69" i="5"/>
  <c r="BE69" i="5"/>
  <c r="BB329" i="5"/>
  <c r="AE329" i="5"/>
  <c r="AN329" i="5"/>
  <c r="BE186" i="5"/>
  <c r="AH186" i="5"/>
  <c r="AM190" i="5"/>
  <c r="BJ190" i="5"/>
  <c r="AF311" i="5"/>
  <c r="BC311" i="5"/>
  <c r="BD151" i="5"/>
  <c r="AG151" i="5"/>
  <c r="AN44" i="5"/>
  <c r="BB44" i="5"/>
  <c r="AE44" i="5"/>
  <c r="BG39" i="5"/>
  <c r="AJ39" i="5"/>
  <c r="BC83" i="5"/>
  <c r="AF83" i="5"/>
  <c r="AJ183" i="5"/>
  <c r="BG183" i="5"/>
  <c r="BD288" i="5"/>
  <c r="AG288" i="5"/>
  <c r="BF195" i="5"/>
  <c r="AI195" i="5"/>
  <c r="AN195" i="5"/>
  <c r="BJ349" i="5"/>
  <c r="AM349" i="5"/>
  <c r="AL118" i="5"/>
  <c r="BI118" i="5"/>
  <c r="BF320" i="5"/>
  <c r="AI320" i="5"/>
  <c r="AH295" i="5"/>
  <c r="BE295" i="5"/>
  <c r="AM311" i="5"/>
  <c r="BJ311" i="5"/>
  <c r="BB300" i="5"/>
  <c r="AN300" i="5"/>
  <c r="AE300" i="5"/>
  <c r="AL340" i="5"/>
  <c r="BI340" i="5"/>
  <c r="AH99" i="5"/>
  <c r="BE99" i="5"/>
  <c r="AN99" i="5"/>
  <c r="BC384" i="5"/>
  <c r="AN384" i="5"/>
  <c r="AF384" i="5"/>
  <c r="AM71" i="5"/>
  <c r="BJ71" i="5"/>
  <c r="BH326" i="5"/>
  <c r="AK326" i="5"/>
  <c r="BG315" i="5"/>
  <c r="AJ315" i="5"/>
  <c r="BH235" i="5"/>
  <c r="AK235" i="5"/>
  <c r="BG347" i="5"/>
  <c r="AJ347" i="5"/>
  <c r="AM101" i="5"/>
  <c r="BJ101" i="5"/>
  <c r="AL171" i="5"/>
  <c r="BI171" i="5"/>
  <c r="AN171" i="5"/>
  <c r="AE207" i="5"/>
  <c r="AN207" i="5"/>
  <c r="BB207" i="5"/>
  <c r="BF161" i="5"/>
  <c r="AI161" i="5"/>
  <c r="AN231" i="5"/>
  <c r="BB231" i="5"/>
  <c r="AE231" i="5"/>
  <c r="BC165" i="5"/>
  <c r="AF165" i="5"/>
  <c r="AN165" i="5"/>
  <c r="BD355" i="5"/>
  <c r="AG355" i="5"/>
  <c r="AN355" i="5"/>
  <c r="BI44" i="5"/>
  <c r="AL44" i="5"/>
  <c r="BE116" i="5"/>
  <c r="AH116" i="5"/>
  <c r="BF119" i="5"/>
  <c r="AI119" i="5"/>
  <c r="AJ117" i="5"/>
  <c r="BG117" i="5"/>
  <c r="AI402" i="5"/>
  <c r="BF402" i="5"/>
  <c r="AK278" i="5"/>
  <c r="BH278" i="5"/>
  <c r="BC183" i="5"/>
  <c r="AF183" i="5"/>
  <c r="AF122" i="5"/>
  <c r="BC122" i="5"/>
  <c r="AK96" i="5"/>
  <c r="BH96" i="5"/>
  <c r="AM288" i="5"/>
  <c r="BJ288" i="5"/>
  <c r="AH208" i="5"/>
  <c r="BE208" i="5"/>
  <c r="BB118" i="5"/>
  <c r="AE118" i="5"/>
  <c r="AN118" i="5"/>
  <c r="BB136" i="5"/>
  <c r="AE136" i="5"/>
  <c r="AN136" i="5"/>
  <c r="BH342" i="5"/>
  <c r="AK342" i="5"/>
  <c r="BG66" i="5"/>
  <c r="AJ66" i="5"/>
  <c r="BH117" i="5"/>
  <c r="AK117" i="5"/>
  <c r="BC234" i="5"/>
  <c r="AF234" i="5"/>
  <c r="AI207" i="5"/>
  <c r="BF207" i="5"/>
  <c r="BD182" i="5"/>
  <c r="AG182" i="5"/>
  <c r="BJ47" i="5"/>
  <c r="AM47" i="5"/>
  <c r="AC404" i="5"/>
  <c r="AB404" i="5"/>
  <c r="AA404" i="5"/>
  <c r="Z404" i="5"/>
  <c r="Y404" i="5"/>
  <c r="BD318" i="5"/>
  <c r="AG318" i="5"/>
  <c r="BG253" i="5"/>
  <c r="AJ253" i="5"/>
  <c r="BE40" i="5"/>
  <c r="AH40" i="5"/>
  <c r="AF341" i="5"/>
  <c r="BC341" i="5"/>
  <c r="BE248" i="5"/>
  <c r="AH248" i="5"/>
  <c r="AN248" i="5"/>
  <c r="BD50" i="5"/>
  <c r="AG50" i="5"/>
  <c r="AL267" i="5"/>
  <c r="BI267" i="5"/>
  <c r="BH187" i="5"/>
  <c r="AK187" i="5"/>
  <c r="AJ159" i="5"/>
  <c r="BG159" i="5"/>
  <c r="BC48" i="5"/>
  <c r="AF48" i="5"/>
  <c r="AN48" i="5"/>
  <c r="AL314" i="5"/>
  <c r="BI314" i="5"/>
  <c r="BH49" i="5"/>
  <c r="AK49" i="5"/>
  <c r="AJ94" i="5"/>
  <c r="BG94" i="5"/>
  <c r="BD126" i="5"/>
  <c r="AG126" i="5"/>
  <c r="AH312" i="5"/>
  <c r="BE312" i="5"/>
  <c r="AK267" i="5"/>
  <c r="BH267" i="5"/>
  <c r="AJ301" i="5"/>
  <c r="BG301" i="5"/>
  <c r="AF293" i="5"/>
  <c r="BC293" i="5"/>
  <c r="BC398" i="5"/>
  <c r="AF398" i="5"/>
  <c r="AK296" i="5"/>
  <c r="BH296" i="5"/>
  <c r="BI415" i="5"/>
  <c r="AL415" i="5"/>
  <c r="AB415" i="5" s="1"/>
  <c r="BE343" i="5"/>
  <c r="AH343" i="5"/>
  <c r="BH159" i="5"/>
  <c r="AK159" i="5"/>
  <c r="BJ130" i="5"/>
  <c r="AM130" i="5"/>
  <c r="BC95" i="5"/>
  <c r="AF95" i="5"/>
  <c r="BE76" i="5"/>
  <c r="AH76" i="5"/>
  <c r="AN76" i="5"/>
  <c r="BB322" i="5"/>
  <c r="AE322" i="5"/>
  <c r="AN322" i="5"/>
  <c r="BE180" i="5"/>
  <c r="AH180" i="5"/>
  <c r="BJ185" i="5"/>
  <c r="AM185" i="5"/>
  <c r="BC327" i="5"/>
  <c r="AF327" i="5"/>
  <c r="BD155" i="5"/>
  <c r="AG155" i="5"/>
  <c r="AH400" i="5"/>
  <c r="BE400" i="5"/>
  <c r="BG37" i="5"/>
  <c r="AJ37" i="5"/>
  <c r="BC85" i="5"/>
  <c r="AF85" i="5"/>
  <c r="BG177" i="5"/>
  <c r="AJ177" i="5"/>
  <c r="BD298" i="5"/>
  <c r="AG298" i="5"/>
  <c r="AN298" i="5"/>
  <c r="BF180" i="5"/>
  <c r="AI180" i="5"/>
  <c r="BJ346" i="5"/>
  <c r="AM346" i="5"/>
  <c r="BI123" i="5"/>
  <c r="P26" i="5" s="1"/>
  <c r="AL123" i="5"/>
  <c r="BF311" i="5"/>
  <c r="AI311" i="5"/>
  <c r="BE287" i="5"/>
  <c r="AH287" i="5"/>
  <c r="BJ316" i="5"/>
  <c r="AM316" i="5"/>
  <c r="AE289" i="5"/>
  <c r="BB289" i="5"/>
  <c r="AN289" i="5"/>
  <c r="BI353" i="5"/>
  <c r="AL353" i="5"/>
  <c r="AH103" i="5"/>
  <c r="BE103" i="5"/>
  <c r="BC382" i="5"/>
  <c r="AF382" i="5"/>
  <c r="AN382" i="5"/>
  <c r="AG88" i="5"/>
  <c r="BD88" i="5"/>
  <c r="BH324" i="5"/>
  <c r="AK324" i="5"/>
  <c r="BG321" i="5"/>
  <c r="AJ321" i="5"/>
  <c r="BH229" i="5"/>
  <c r="AK229" i="5"/>
  <c r="AJ343" i="5"/>
  <c r="BG343" i="5"/>
  <c r="BD220" i="5"/>
  <c r="AG220" i="5"/>
  <c r="AE276" i="5"/>
  <c r="AN276" i="5"/>
  <c r="BB276" i="5"/>
  <c r="BI162" i="5"/>
  <c r="AL162" i="5"/>
  <c r="BB206" i="5"/>
  <c r="AN206" i="5"/>
  <c r="AE206" i="5"/>
  <c r="BF167" i="5"/>
  <c r="AI167" i="5"/>
  <c r="AN167" i="5"/>
  <c r="AM153" i="5"/>
  <c r="BJ153" i="5"/>
  <c r="BC155" i="5"/>
  <c r="AF155" i="5"/>
  <c r="AG358" i="5"/>
  <c r="BD358" i="5"/>
  <c r="AL46" i="5"/>
  <c r="BI46" i="5"/>
  <c r="BE124" i="5"/>
  <c r="AH124" i="5"/>
  <c r="AI130" i="5"/>
  <c r="BF130" i="5"/>
  <c r="AJ129" i="5"/>
  <c r="BG129" i="5"/>
  <c r="AI400" i="5"/>
  <c r="BF400" i="5"/>
  <c r="BH277" i="5"/>
  <c r="AK277" i="5"/>
  <c r="BC188" i="5"/>
  <c r="AF188" i="5"/>
  <c r="BC133" i="5"/>
  <c r="AF133" i="5"/>
  <c r="BH97" i="5"/>
  <c r="AK97" i="5"/>
  <c r="AM302" i="5"/>
  <c r="BJ302" i="5"/>
  <c r="BE207" i="5"/>
  <c r="AH207" i="5"/>
  <c r="BB117" i="5"/>
  <c r="AN117" i="5"/>
  <c r="AE117" i="5"/>
  <c r="BB128" i="5"/>
  <c r="AE128" i="5"/>
  <c r="AN128" i="5"/>
  <c r="BH347" i="5"/>
  <c r="AK347" i="5"/>
  <c r="BG69" i="5"/>
  <c r="AJ69" i="5"/>
  <c r="AK131" i="5"/>
  <c r="BH131" i="5"/>
  <c r="BC230" i="5"/>
  <c r="AF230" i="5"/>
  <c r="AN230" i="5"/>
  <c r="BF210" i="5"/>
  <c r="AI210" i="5"/>
  <c r="AN210" i="5"/>
  <c r="BD184" i="5"/>
  <c r="AG184" i="5"/>
  <c r="BJ39" i="5"/>
  <c r="AM39" i="5"/>
  <c r="AG328" i="5"/>
  <c r="BD328" i="5"/>
  <c r="BG249" i="5"/>
  <c r="AJ249" i="5"/>
  <c r="BE42" i="5"/>
  <c r="AH42" i="5"/>
  <c r="AF339" i="5"/>
  <c r="BC339" i="5"/>
  <c r="AH254" i="5"/>
  <c r="BE254" i="5"/>
  <c r="AN254" i="5"/>
  <c r="BI246" i="5"/>
  <c r="AL246" i="5"/>
  <c r="BI388" i="5"/>
  <c r="AL388" i="5"/>
  <c r="BH195" i="5"/>
  <c r="AK195" i="5"/>
  <c r="BG151" i="5"/>
  <c r="AJ151" i="5"/>
  <c r="AN50" i="5"/>
  <c r="BC50" i="5"/>
  <c r="AF50" i="5"/>
  <c r="AL317" i="5"/>
  <c r="BI317" i="5"/>
  <c r="AK55" i="5"/>
  <c r="BH55" i="5"/>
  <c r="BG95" i="5"/>
  <c r="AJ95" i="5"/>
  <c r="AG117" i="5"/>
  <c r="BD117" i="5"/>
  <c r="BE316" i="5"/>
  <c r="AH316" i="5"/>
  <c r="AK266" i="5"/>
  <c r="BH266" i="5"/>
  <c r="BG302" i="5"/>
  <c r="AJ302" i="5"/>
  <c r="AF290" i="5"/>
  <c r="BC290" i="5"/>
  <c r="BC402" i="5"/>
  <c r="AF402" i="5"/>
  <c r="BH299" i="5"/>
  <c r="AK299" i="5"/>
  <c r="AL419" i="5"/>
  <c r="AA419" i="5" s="1"/>
  <c r="BI419" i="5"/>
  <c r="BE364" i="5"/>
  <c r="AH364" i="5"/>
  <c r="AN364" i="5"/>
  <c r="AK153" i="5"/>
  <c r="BH153" i="5"/>
  <c r="BJ136" i="5"/>
  <c r="AM136" i="5"/>
  <c r="AF97" i="5"/>
  <c r="BC97" i="5"/>
  <c r="AE317" i="5"/>
  <c r="BB317" i="5"/>
  <c r="AN317" i="5"/>
  <c r="AI344" i="5"/>
  <c r="BF344" i="5"/>
  <c r="BE184" i="5"/>
  <c r="AH184" i="5"/>
  <c r="AM189" i="5"/>
  <c r="BJ189" i="5"/>
  <c r="AF330" i="5"/>
  <c r="BC330" i="5"/>
  <c r="AN330" i="5"/>
  <c r="BD159" i="5"/>
  <c r="AG159" i="5"/>
  <c r="AH397" i="5"/>
  <c r="BE397" i="5"/>
  <c r="BG44" i="5"/>
  <c r="AJ44" i="5"/>
  <c r="BC87" i="5"/>
  <c r="AF87" i="5"/>
  <c r="BG190" i="5"/>
  <c r="AJ190" i="5"/>
  <c r="BD289" i="5"/>
  <c r="AG289" i="5"/>
  <c r="BF184" i="5"/>
  <c r="AI184" i="5"/>
  <c r="BJ353" i="5"/>
  <c r="AM353" i="5"/>
  <c r="BI117" i="5"/>
  <c r="AL117" i="5"/>
  <c r="AI323" i="5"/>
  <c r="BF323" i="5"/>
  <c r="BE298" i="5"/>
  <c r="AH298" i="5"/>
  <c r="BJ327" i="5"/>
  <c r="AM327" i="5"/>
  <c r="AN299" i="5"/>
  <c r="BB299" i="5"/>
  <c r="AE299" i="5"/>
  <c r="AL359" i="5"/>
  <c r="BI359" i="5"/>
  <c r="AE344" i="5"/>
  <c r="AN344" i="5"/>
  <c r="BB344" i="5"/>
  <c r="BC387" i="5"/>
  <c r="AF387" i="5"/>
  <c r="AN387" i="5"/>
  <c r="BD85" i="5"/>
  <c r="AG85" i="5"/>
  <c r="BH318" i="5"/>
  <c r="AK318" i="5"/>
  <c r="AJ324" i="5"/>
  <c r="BG324" i="5"/>
  <c r="BH233" i="5"/>
  <c r="AK233" i="5"/>
  <c r="AJ342" i="5"/>
  <c r="BG342" i="5"/>
  <c r="BD217" i="5"/>
  <c r="AG217" i="5"/>
  <c r="AN275" i="5"/>
  <c r="BB275" i="5"/>
  <c r="AE275" i="5"/>
  <c r="BI158" i="5"/>
  <c r="AL158" i="5"/>
  <c r="AG97" i="5"/>
  <c r="BD97" i="5"/>
  <c r="BF170" i="5"/>
  <c r="AI170" i="5"/>
  <c r="AN170" i="5"/>
  <c r="BJ150" i="5"/>
  <c r="AM150" i="5"/>
  <c r="BC159" i="5"/>
  <c r="AF159" i="5"/>
  <c r="BD347" i="5"/>
  <c r="AG347" i="5"/>
  <c r="AL42" i="5"/>
  <c r="BI42" i="5"/>
  <c r="AH130" i="5"/>
  <c r="BE130" i="5"/>
  <c r="BF118" i="5"/>
  <c r="AI118" i="5"/>
  <c r="BE267" i="5"/>
  <c r="AH267" i="5"/>
  <c r="AJ121" i="5"/>
  <c r="BG121" i="5"/>
  <c r="BF397" i="5"/>
  <c r="AI397" i="5"/>
  <c r="AF64" i="5"/>
  <c r="BC64" i="5"/>
  <c r="AF192" i="5"/>
  <c r="AN192" i="5"/>
  <c r="BC192" i="5"/>
  <c r="BF374" i="5"/>
  <c r="AI374" i="5"/>
  <c r="BC131" i="5"/>
  <c r="AF131" i="5"/>
  <c r="AK99" i="5"/>
  <c r="BH99" i="5"/>
  <c r="BJ289" i="5"/>
  <c r="AM289" i="5"/>
  <c r="AH206" i="5"/>
  <c r="BE206" i="5"/>
  <c r="AE121" i="5"/>
  <c r="AN121" i="5"/>
  <c r="BB121" i="5"/>
  <c r="BB125" i="5"/>
  <c r="AN125" i="5"/>
  <c r="AE125" i="5"/>
  <c r="AK360" i="5"/>
  <c r="BH360" i="5"/>
  <c r="BG77" i="5"/>
  <c r="AJ77" i="5"/>
  <c r="AN77" i="5"/>
  <c r="BH124" i="5"/>
  <c r="AK124" i="5"/>
  <c r="AI294" i="5"/>
  <c r="BF294" i="5"/>
  <c r="BF208" i="5"/>
  <c r="AI208" i="5"/>
  <c r="AG197" i="5"/>
  <c r="BD197" i="5"/>
  <c r="AN197" i="5"/>
  <c r="AM37" i="5"/>
  <c r="BJ37" i="5"/>
  <c r="AL68" i="5"/>
  <c r="BI68" i="5"/>
  <c r="BG245" i="5"/>
  <c r="AJ245" i="5"/>
  <c r="BE38" i="5"/>
  <c r="AH38" i="5"/>
  <c r="AF340" i="5"/>
  <c r="BC340" i="5"/>
  <c r="BJ84" i="5"/>
  <c r="AM84" i="5"/>
  <c r="BE250" i="5"/>
  <c r="AH250" i="5"/>
  <c r="AN250" i="5"/>
  <c r="AL248" i="5"/>
  <c r="BI248" i="5"/>
  <c r="BI382" i="5"/>
  <c r="AL382" i="5"/>
  <c r="AK183" i="5"/>
  <c r="BH183" i="5"/>
  <c r="BG155" i="5"/>
  <c r="AJ155" i="5"/>
  <c r="BC52" i="5"/>
  <c r="AF52" i="5"/>
  <c r="AN52" i="5"/>
  <c r="BI312" i="5"/>
  <c r="AL312" i="5"/>
  <c r="BH43" i="5"/>
  <c r="AK43" i="5"/>
  <c r="BG97" i="5"/>
  <c r="AJ97" i="5"/>
  <c r="AG122" i="5"/>
  <c r="BD122" i="5"/>
  <c r="BE320" i="5"/>
  <c r="AH320" i="5"/>
  <c r="AN64" i="5"/>
  <c r="BB64" i="5"/>
  <c r="AE64" i="5"/>
  <c r="BG291" i="5"/>
  <c r="AJ291" i="5"/>
  <c r="AZ413" i="5"/>
  <c r="AY413" i="5"/>
  <c r="AX413" i="5"/>
  <c r="AW413" i="5"/>
  <c r="AV413" i="5"/>
  <c r="AU413" i="5"/>
  <c r="AT413" i="5"/>
  <c r="AS413" i="5"/>
  <c r="AR413" i="5"/>
  <c r="AQ413" i="5"/>
  <c r="AP413" i="5"/>
  <c r="AF292" i="5"/>
  <c r="BC292" i="5"/>
  <c r="AF397" i="5"/>
  <c r="BC397" i="5"/>
  <c r="BH287" i="5"/>
  <c r="AK287" i="5"/>
  <c r="BI418" i="5"/>
  <c r="AL418" i="5"/>
  <c r="AC418" i="5" s="1"/>
  <c r="AI88" i="5"/>
  <c r="BF88" i="5"/>
  <c r="BH155" i="5"/>
  <c r="AK155" i="5"/>
  <c r="AM116" i="5"/>
  <c r="BJ116" i="5"/>
  <c r="BC96" i="5"/>
  <c r="AF96" i="5"/>
  <c r="AE313" i="5"/>
  <c r="BB313" i="5"/>
  <c r="AN313" i="5"/>
  <c r="AI341" i="5"/>
  <c r="BF341" i="5"/>
  <c r="BE179" i="5"/>
  <c r="AH179" i="5"/>
  <c r="AF321" i="5"/>
  <c r="BC321" i="5"/>
  <c r="BJ266" i="5"/>
  <c r="AM266" i="5"/>
  <c r="AH403" i="5"/>
  <c r="BE403" i="5"/>
  <c r="BG48" i="5"/>
  <c r="AJ48" i="5"/>
  <c r="BC88" i="5"/>
  <c r="AF88" i="5"/>
  <c r="BG182" i="5"/>
  <c r="AJ182" i="5"/>
  <c r="AG290" i="5"/>
  <c r="BD290" i="5"/>
  <c r="AI196" i="5"/>
  <c r="BF196" i="5"/>
  <c r="AN196" i="5"/>
  <c r="BB383" i="5"/>
  <c r="AE383" i="5"/>
  <c r="AN383" i="5"/>
  <c r="AL127" i="5"/>
  <c r="BI127" i="5"/>
  <c r="BF327" i="5"/>
  <c r="AI327" i="5"/>
  <c r="BE289" i="5"/>
  <c r="AH289" i="5"/>
  <c r="BJ321" i="5"/>
  <c r="AM321" i="5"/>
  <c r="BB287" i="5"/>
  <c r="AN287" i="5"/>
  <c r="AE287" i="5"/>
  <c r="BI346" i="5"/>
  <c r="AL346" i="5"/>
  <c r="AE343" i="5"/>
  <c r="BB343" i="5"/>
  <c r="AN343" i="5"/>
  <c r="BC385" i="5"/>
  <c r="AF385" i="5"/>
  <c r="BD87" i="5"/>
  <c r="AG87" i="5"/>
  <c r="BG268" i="5"/>
  <c r="AJ268" i="5"/>
  <c r="AJ331" i="5"/>
  <c r="BG331" i="5"/>
  <c r="AN331" i="5"/>
  <c r="BI99" i="5"/>
  <c r="AL99" i="5"/>
  <c r="BG340" i="5"/>
  <c r="AJ340" i="5"/>
  <c r="BD218" i="5"/>
  <c r="AG218" i="5"/>
  <c r="AN274" i="5"/>
  <c r="BB274" i="5"/>
  <c r="AE274" i="5"/>
  <c r="BI166" i="5"/>
  <c r="AL166" i="5"/>
  <c r="BD96" i="5"/>
  <c r="AG96" i="5"/>
  <c r="BF159" i="5"/>
  <c r="AI159" i="5"/>
  <c r="AM160" i="5"/>
  <c r="BJ160" i="5"/>
  <c r="BC153" i="5"/>
  <c r="AF153" i="5"/>
  <c r="AG356" i="5"/>
  <c r="BD356" i="5"/>
  <c r="BI37" i="5"/>
  <c r="AL37" i="5"/>
  <c r="AH132" i="5"/>
  <c r="BE132" i="5"/>
  <c r="AN132" i="5"/>
  <c r="BF135" i="5"/>
  <c r="AI135" i="5"/>
  <c r="AN135" i="5"/>
  <c r="BE268" i="5"/>
  <c r="AH268" i="5"/>
  <c r="AJ116" i="5"/>
  <c r="BG116" i="5"/>
  <c r="BF399" i="5"/>
  <c r="AI399" i="5"/>
  <c r="BC66" i="5"/>
  <c r="AF66" i="5"/>
  <c r="AN66" i="5"/>
  <c r="BF375" i="5"/>
  <c r="AI375" i="5"/>
  <c r="BC137" i="5"/>
  <c r="AF137" i="5"/>
  <c r="AN137" i="5"/>
  <c r="AK106" i="5"/>
  <c r="BH106" i="5"/>
  <c r="AN106" i="5"/>
  <c r="AM294" i="5"/>
  <c r="BJ294" i="5"/>
  <c r="AL232" i="5"/>
  <c r="BI232" i="5"/>
  <c r="AE129" i="5"/>
  <c r="AN129" i="5"/>
  <c r="BB129" i="5"/>
  <c r="BF245" i="5"/>
  <c r="AI245" i="5"/>
  <c r="AK351" i="5"/>
  <c r="BH351" i="5"/>
  <c r="BG65" i="5"/>
  <c r="AJ65" i="5"/>
  <c r="BH130" i="5"/>
  <c r="AK130" i="5"/>
  <c r="BF289" i="5"/>
  <c r="AI289" i="5"/>
  <c r="AI206" i="5"/>
  <c r="BF206" i="5"/>
  <c r="BD191" i="5"/>
  <c r="AG191" i="5"/>
  <c r="AN191" i="5"/>
  <c r="BJ50" i="5"/>
  <c r="AM50" i="5"/>
  <c r="BD315" i="5"/>
  <c r="AG315" i="5"/>
  <c r="BI63" i="5"/>
  <c r="AL63" i="5"/>
  <c r="I12" i="5"/>
  <c r="BG246" i="5"/>
  <c r="AJ246" i="5"/>
  <c r="BE51" i="5"/>
  <c r="AH51" i="5"/>
  <c r="BC346" i="5"/>
  <c r="AF346" i="5"/>
  <c r="AN346" i="5"/>
  <c r="BJ88" i="5"/>
  <c r="AM88" i="5"/>
  <c r="BE244" i="5"/>
  <c r="AH244" i="5"/>
  <c r="AL252" i="5"/>
  <c r="BI252" i="5"/>
  <c r="BH178" i="5"/>
  <c r="AK178" i="5"/>
  <c r="AK199" i="5"/>
  <c r="BH199" i="5"/>
  <c r="AN199" i="5"/>
  <c r="BG154" i="5"/>
  <c r="AJ154" i="5"/>
  <c r="AN54" i="5"/>
  <c r="BC54" i="5"/>
  <c r="AF54" i="5"/>
  <c r="BI311" i="5"/>
  <c r="AL311" i="5"/>
  <c r="BH39" i="5"/>
  <c r="AK39" i="5"/>
  <c r="AJ103" i="5"/>
  <c r="BG103" i="5"/>
  <c r="BD137" i="5"/>
  <c r="AG137" i="5"/>
  <c r="BE311" i="5"/>
  <c r="AH311" i="5"/>
  <c r="AN70" i="5"/>
  <c r="AE70" i="5"/>
  <c r="BB70" i="5"/>
  <c r="AJ296" i="5"/>
  <c r="BG296" i="5"/>
  <c r="BC285" i="5"/>
  <c r="AF285" i="5"/>
  <c r="AN285" i="5"/>
  <c r="AK295" i="5"/>
  <c r="BH295" i="5"/>
  <c r="BI420" i="5"/>
  <c r="AL420" i="5"/>
  <c r="Z420" i="5" s="1"/>
  <c r="BF84" i="5"/>
  <c r="AI84" i="5"/>
  <c r="BI217" i="5"/>
  <c r="AL217" i="5"/>
  <c r="BJ131" i="5"/>
  <c r="AM131" i="5"/>
  <c r="BC94" i="5"/>
  <c r="AF94" i="5"/>
  <c r="AN94" i="5"/>
  <c r="AN311" i="5"/>
  <c r="AE311" i="5"/>
  <c r="BB311" i="5"/>
  <c r="AI342" i="5"/>
  <c r="BF342" i="5"/>
  <c r="AH178" i="5"/>
  <c r="BE178" i="5"/>
  <c r="AF317" i="5"/>
  <c r="BC317" i="5"/>
  <c r="BJ268" i="5"/>
  <c r="AM268" i="5"/>
  <c r="BE398" i="5"/>
  <c r="AH398" i="5"/>
  <c r="AJ40" i="5"/>
  <c r="BG40" i="5"/>
  <c r="AN189" i="5"/>
  <c r="AJ179" i="5"/>
  <c r="BG179" i="5"/>
  <c r="AG295" i="5"/>
  <c r="BD295" i="5"/>
  <c r="BF179" i="5"/>
  <c r="AI179" i="5"/>
  <c r="AE386" i="5"/>
  <c r="AN386" i="5"/>
  <c r="BB386" i="5"/>
  <c r="BI128" i="5"/>
  <c r="AL128" i="5"/>
  <c r="AI315" i="5"/>
  <c r="BF315" i="5"/>
  <c r="BE285" i="5"/>
  <c r="AH285" i="5"/>
  <c r="BJ320" i="5"/>
  <c r="AM320" i="5"/>
  <c r="BB303" i="5"/>
  <c r="AN303" i="5"/>
  <c r="AE303" i="5"/>
  <c r="BI349" i="5"/>
  <c r="AL349" i="5"/>
  <c r="AE345" i="5"/>
  <c r="BB345" i="5"/>
  <c r="AN345" i="5"/>
  <c r="Z414" i="5"/>
  <c r="AC414" i="5"/>
  <c r="AB414" i="5"/>
  <c r="AA414" i="5"/>
  <c r="Y414" i="5"/>
  <c r="BD83" i="5"/>
  <c r="AG83" i="5"/>
  <c r="BG267" i="5"/>
  <c r="AJ267" i="5"/>
  <c r="BG325" i="5"/>
  <c r="AJ325" i="5"/>
  <c r="AL95" i="5"/>
  <c r="BI95" i="5"/>
  <c r="AJ339" i="5"/>
  <c r="BG339" i="5"/>
  <c r="BF98" i="5"/>
  <c r="AI98" i="5"/>
  <c r="BB278" i="5"/>
  <c r="AN278" i="5"/>
  <c r="AE278" i="5"/>
  <c r="BI152" i="5"/>
  <c r="AL152" i="5"/>
  <c r="BD101" i="5"/>
  <c r="AG101" i="5"/>
  <c r="AN375" i="5"/>
  <c r="BJ162" i="5"/>
  <c r="AM162" i="5"/>
  <c r="AN158" i="5"/>
  <c r="BC158" i="5"/>
  <c r="AF158" i="5"/>
  <c r="BD345" i="5"/>
  <c r="AG345" i="5"/>
  <c r="BI53" i="5"/>
  <c r="AL53" i="5"/>
  <c r="AH128" i="5"/>
  <c r="BE128" i="5"/>
  <c r="AI141" i="5"/>
  <c r="BF141" i="5"/>
  <c r="AN141" i="5"/>
  <c r="AH266" i="5"/>
  <c r="BE266" i="5"/>
  <c r="AJ130" i="5"/>
  <c r="BG130" i="5"/>
  <c r="BF401" i="5"/>
  <c r="AI401" i="5"/>
  <c r="AF69" i="5"/>
  <c r="BC69" i="5"/>
  <c r="AN69" i="5"/>
  <c r="BC123" i="5"/>
  <c r="AF123" i="5"/>
  <c r="AN123" i="5"/>
  <c r="BC127" i="5"/>
  <c r="AF127" i="5"/>
  <c r="AK103" i="5"/>
  <c r="BH103" i="5"/>
  <c r="BJ300" i="5"/>
  <c r="AM300" i="5"/>
  <c r="AL234" i="5"/>
  <c r="BI234" i="5"/>
  <c r="AH385" i="5"/>
  <c r="BE385" i="5"/>
  <c r="BB120" i="5"/>
  <c r="AN120" i="5"/>
  <c r="AE120" i="5"/>
  <c r="BF246" i="5"/>
  <c r="AI246" i="5"/>
  <c r="AK352" i="5"/>
  <c r="BH352" i="5"/>
  <c r="BG72" i="5"/>
  <c r="AJ72" i="5"/>
  <c r="AN72" i="5"/>
  <c r="AK132" i="5"/>
  <c r="BH132" i="5"/>
  <c r="AI293" i="5"/>
  <c r="BF293" i="5"/>
  <c r="BH64" i="5"/>
  <c r="AK64" i="5"/>
  <c r="BD189" i="5"/>
  <c r="AG189" i="5"/>
  <c r="BD317" i="5"/>
  <c r="AG317" i="5"/>
  <c r="BH244" i="5"/>
  <c r="AK244" i="5"/>
  <c r="BG252" i="5"/>
  <c r="AJ252" i="5"/>
  <c r="BE55" i="5"/>
  <c r="AH55" i="5"/>
  <c r="AN55" i="5"/>
  <c r="AN347" i="5"/>
  <c r="BC347" i="5"/>
  <c r="AF347" i="5"/>
  <c r="BC219" i="5"/>
  <c r="AF219" i="5"/>
  <c r="AN219" i="5"/>
  <c r="BE249" i="5"/>
  <c r="AH249" i="5"/>
  <c r="AN249" i="5"/>
  <c r="AL244" i="5"/>
  <c r="BI244" i="5"/>
  <c r="AK185" i="5"/>
  <c r="BH185" i="5"/>
  <c r="BG153" i="5"/>
  <c r="AJ153" i="5"/>
  <c r="AF40" i="5"/>
  <c r="BC40" i="5"/>
  <c r="BI320" i="5"/>
  <c r="AL320" i="5"/>
  <c r="BH37" i="5"/>
  <c r="AK37" i="5"/>
  <c r="AJ108" i="5"/>
  <c r="BG108" i="5"/>
  <c r="AN108" i="5"/>
  <c r="BD143" i="5"/>
  <c r="AG143" i="5"/>
  <c r="AN143" i="5"/>
  <c r="BE315" i="5"/>
  <c r="AH315" i="5"/>
  <c r="AN65" i="5"/>
  <c r="BB65" i="5"/>
  <c r="AE65" i="5"/>
  <c r="AJ298" i="5"/>
  <c r="BG298" i="5"/>
  <c r="AF287" i="5"/>
  <c r="BC287" i="5"/>
  <c r="AZ374" i="5"/>
  <c r="AV374" i="5"/>
  <c r="AS374" i="5"/>
  <c r="AW374" i="5"/>
  <c r="AU374" i="5"/>
  <c r="AT374" i="5"/>
  <c r="AR374" i="5"/>
  <c r="AQ374" i="5"/>
  <c r="AP374" i="5"/>
  <c r="AY374" i="5"/>
  <c r="AX374" i="5"/>
  <c r="AK286" i="5"/>
  <c r="BH286" i="5"/>
  <c r="AH340" i="5"/>
  <c r="BE340" i="5"/>
  <c r="BF86" i="5"/>
  <c r="AI86" i="5"/>
  <c r="BI219" i="5"/>
  <c r="AL219" i="5"/>
  <c r="BJ135" i="5"/>
  <c r="AM135" i="5"/>
  <c r="BC105" i="5"/>
  <c r="AF105" i="5"/>
  <c r="BB315" i="5"/>
  <c r="AN315" i="5"/>
  <c r="AE315" i="5"/>
  <c r="BF346" i="5"/>
  <c r="AI346" i="5"/>
  <c r="BE185" i="5"/>
  <c r="AH185" i="5"/>
  <c r="AN185" i="5"/>
  <c r="AF312" i="5"/>
  <c r="BC312" i="5"/>
  <c r="AM267" i="5"/>
  <c r="BJ267" i="5"/>
  <c r="BE402" i="5"/>
  <c r="AH402" i="5"/>
  <c r="AJ56" i="5"/>
  <c r="BG56" i="5"/>
  <c r="AN56" i="5"/>
  <c r="BG191" i="5"/>
  <c r="AJ191" i="5"/>
  <c r="AG294" i="5"/>
  <c r="BD294" i="5"/>
  <c r="BF191" i="5"/>
  <c r="AI191" i="5"/>
  <c r="AN385" i="5"/>
  <c r="BB385" i="5"/>
  <c r="AE385" i="5"/>
  <c r="BI120" i="5"/>
  <c r="AL120" i="5"/>
  <c r="BF321" i="5"/>
  <c r="AI321" i="5"/>
  <c r="AH290" i="5"/>
  <c r="BE290" i="5"/>
  <c r="BJ324" i="5"/>
  <c r="AM324" i="5"/>
  <c r="AE302" i="5"/>
  <c r="BB302" i="5"/>
  <c r="AN302" i="5"/>
  <c r="AL350" i="5"/>
  <c r="BI350" i="5"/>
  <c r="BB340" i="5"/>
  <c r="AN340" i="5"/>
  <c r="AE340" i="5"/>
  <c r="AK311" i="5"/>
  <c r="BH311" i="5"/>
  <c r="AJ266" i="5"/>
  <c r="BG266" i="5"/>
  <c r="BG319" i="5"/>
  <c r="AJ319" i="5"/>
  <c r="BI96" i="5"/>
  <c r="AL96" i="5"/>
  <c r="BG348" i="5"/>
  <c r="AJ348" i="5"/>
  <c r="BF94" i="5"/>
  <c r="M23" i="5" s="1"/>
  <c r="AI94" i="5"/>
  <c r="AE277" i="5"/>
  <c r="BB277" i="5"/>
  <c r="AN277" i="5"/>
  <c r="AL154" i="5"/>
  <c r="BI154" i="5"/>
  <c r="AG98" i="5"/>
  <c r="BD98" i="5"/>
  <c r="BJ158" i="5"/>
  <c r="AM158" i="5"/>
  <c r="BC157" i="5"/>
  <c r="AF157" i="5"/>
  <c r="BD346" i="5"/>
  <c r="AG346" i="5"/>
  <c r="BI57" i="5"/>
  <c r="AL57" i="5"/>
  <c r="AN57" i="5"/>
  <c r="BE123" i="5"/>
  <c r="L26" i="5" s="1"/>
  <c r="AH123" i="5"/>
  <c r="BI178" i="5"/>
  <c r="AL178" i="5"/>
  <c r="AJ134" i="5"/>
  <c r="BG134" i="5"/>
  <c r="BB95" i="5"/>
  <c r="AE95" i="5"/>
  <c r="AN95" i="5"/>
  <c r="BC65" i="5"/>
  <c r="AF65" i="5"/>
  <c r="AF124" i="5"/>
  <c r="BC124" i="5"/>
  <c r="AF119" i="5"/>
  <c r="BC119" i="5"/>
  <c r="BH102" i="5"/>
  <c r="AK102" i="5"/>
  <c r="BJ290" i="5"/>
  <c r="AM290" i="5"/>
  <c r="BI230" i="5"/>
  <c r="AL230" i="5"/>
  <c r="AH383" i="5"/>
  <c r="BE383" i="5"/>
  <c r="AE138" i="5"/>
  <c r="AN138" i="5"/>
  <c r="BB138" i="5"/>
  <c r="BF252" i="5"/>
  <c r="AI252" i="5"/>
  <c r="AN252" i="5"/>
  <c r="BH340" i="5"/>
  <c r="AK340" i="5"/>
  <c r="AJ68" i="5"/>
  <c r="BG68" i="5"/>
  <c r="AK118" i="5"/>
  <c r="BH118" i="5"/>
  <c r="BF302" i="5"/>
  <c r="AI302" i="5"/>
  <c r="BH66" i="5"/>
  <c r="AK66" i="5"/>
  <c r="AG178" i="5"/>
  <c r="BD178" i="5"/>
  <c r="AG313" i="5"/>
  <c r="BD313" i="5"/>
  <c r="BH249" i="5"/>
  <c r="AK249" i="5"/>
  <c r="AJ244" i="5"/>
  <c r="BG244" i="5"/>
  <c r="BE41" i="5"/>
  <c r="AH41" i="5"/>
  <c r="AF343" i="5"/>
  <c r="BC343" i="5"/>
  <c r="BC217" i="5"/>
  <c r="AF217" i="5"/>
  <c r="AH253" i="5"/>
  <c r="BE253" i="5"/>
  <c r="AN253" i="5"/>
  <c r="BI255" i="5"/>
  <c r="AL255" i="5"/>
  <c r="AK181" i="5"/>
  <c r="BH181" i="5"/>
  <c r="AM236" i="5"/>
  <c r="BJ236" i="5"/>
  <c r="BC42" i="5"/>
  <c r="AF42" i="5"/>
  <c r="AL315" i="5"/>
  <c r="BI315" i="5"/>
  <c r="BH44" i="5"/>
  <c r="AK44" i="5"/>
  <c r="AJ96" i="5"/>
  <c r="BG96" i="5"/>
  <c r="BD134" i="5"/>
  <c r="AG134" i="5"/>
  <c r="AH321" i="5"/>
  <c r="BE321" i="5"/>
  <c r="AN63" i="5"/>
  <c r="BB63" i="5"/>
  <c r="AE63" i="5"/>
  <c r="AF301" i="5"/>
  <c r="BC301" i="5"/>
  <c r="AK291" i="5"/>
  <c r="BH291" i="5"/>
  <c r="AH344" i="5"/>
  <c r="BE344" i="5"/>
  <c r="BF85" i="5"/>
  <c r="AI85" i="5"/>
  <c r="AL218" i="5"/>
  <c r="BI218" i="5"/>
  <c r="BJ129" i="5"/>
  <c r="AM129" i="5"/>
  <c r="BC107" i="5"/>
  <c r="AF107" i="5"/>
  <c r="AN107" i="5"/>
  <c r="AE321" i="5"/>
  <c r="AN321" i="5"/>
  <c r="BB321" i="5"/>
  <c r="AI340" i="5"/>
  <c r="BF340" i="5"/>
  <c r="AH183" i="5"/>
  <c r="BE183" i="5"/>
  <c r="AF316" i="5"/>
  <c r="BC316" i="5"/>
  <c r="BB266" i="5"/>
  <c r="AE266" i="5"/>
  <c r="AN266" i="5"/>
  <c r="AK384" i="5"/>
  <c r="BH384" i="5"/>
  <c r="BG42" i="5"/>
  <c r="AJ42" i="5"/>
  <c r="BG187" i="5"/>
  <c r="AJ187" i="5"/>
  <c r="BD293" i="5"/>
  <c r="AG293" i="5"/>
  <c r="BF187" i="5"/>
  <c r="AI187" i="5"/>
  <c r="AE83" i="5"/>
  <c r="AN83" i="5"/>
  <c r="BB83" i="5"/>
  <c r="AL119" i="5"/>
  <c r="BI119" i="5"/>
  <c r="AI312" i="5"/>
  <c r="BF312" i="5"/>
  <c r="BE300" i="5"/>
  <c r="AH300" i="5"/>
  <c r="BJ328" i="5"/>
  <c r="AM328" i="5"/>
  <c r="AN291" i="5"/>
  <c r="AE291" i="5"/>
  <c r="BB291" i="5"/>
  <c r="BI345" i="5"/>
  <c r="AL345" i="5"/>
  <c r="AE350" i="5"/>
  <c r="AN350" i="5"/>
  <c r="BB350" i="5"/>
  <c r="AR414" i="5"/>
  <c r="AX414" i="5"/>
  <c r="AW414" i="5"/>
  <c r="AV414" i="5"/>
  <c r="AU414" i="5"/>
  <c r="AT414" i="5"/>
  <c r="AS414" i="5"/>
  <c r="AQ414" i="5"/>
  <c r="AP414" i="5"/>
  <c r="AZ414" i="5"/>
  <c r="AY414" i="5"/>
  <c r="AK315" i="5"/>
  <c r="BH315" i="5"/>
  <c r="AJ314" i="5"/>
  <c r="BG314" i="5"/>
  <c r="BG323" i="5"/>
  <c r="AJ323" i="5"/>
  <c r="BI94" i="5"/>
  <c r="AL94" i="5"/>
  <c r="AJ346" i="5"/>
  <c r="BG346" i="5"/>
  <c r="BF97" i="5"/>
  <c r="AI97" i="5"/>
  <c r="AG401" i="5"/>
  <c r="BD401" i="5"/>
  <c r="BI156" i="5"/>
  <c r="AL156" i="5"/>
  <c r="BD94" i="5"/>
  <c r="AG94" i="5"/>
  <c r="BJ152" i="5"/>
  <c r="AM152" i="5"/>
  <c r="AK400" i="5"/>
  <c r="BH400" i="5"/>
  <c r="BD344" i="5"/>
  <c r="AG344" i="5"/>
  <c r="AG251" i="5"/>
  <c r="BD251" i="5"/>
  <c r="BE138" i="5"/>
  <c r="AH138" i="5"/>
  <c r="AL185" i="5"/>
  <c r="BI185" i="5"/>
  <c r="AJ136" i="5"/>
  <c r="BG136" i="5"/>
  <c r="AN97" i="5"/>
  <c r="AE97" i="5"/>
  <c r="BB97" i="5"/>
  <c r="AF68" i="5"/>
  <c r="BC68" i="5"/>
  <c r="AF126" i="5"/>
  <c r="BC126" i="5"/>
  <c r="AN126" i="5"/>
  <c r="BC134" i="5"/>
  <c r="AF134" i="5"/>
  <c r="BH109" i="5"/>
  <c r="AK109" i="5"/>
  <c r="AN109" i="5"/>
  <c r="BJ285" i="5"/>
  <c r="AM285" i="5"/>
  <c r="BI237" i="5"/>
  <c r="AL237" i="5"/>
  <c r="AN237" i="5"/>
  <c r="BE386" i="5"/>
  <c r="AH386" i="5"/>
  <c r="BB122" i="5"/>
  <c r="AN122" i="5"/>
  <c r="AE122" i="5"/>
  <c r="BF256" i="5"/>
  <c r="AI256" i="5"/>
  <c r="AN256" i="5"/>
  <c r="AK350" i="5"/>
  <c r="BH350" i="5"/>
  <c r="AJ75" i="5"/>
  <c r="BG75" i="5"/>
  <c r="AN75" i="5"/>
  <c r="BH128" i="5"/>
  <c r="AK128" i="5"/>
  <c r="AI290" i="5"/>
  <c r="BF290" i="5"/>
  <c r="AK69" i="5"/>
  <c r="BH69" i="5"/>
  <c r="BD194" i="5"/>
  <c r="AG194" i="5"/>
  <c r="AC194" i="5" s="1"/>
  <c r="BD312" i="5"/>
  <c r="AG312" i="5"/>
  <c r="AK255" i="5"/>
  <c r="BH255" i="5"/>
  <c r="AN255" i="5"/>
  <c r="AH43" i="5"/>
  <c r="BE43" i="5"/>
  <c r="BF231" i="5"/>
  <c r="AI231" i="5"/>
  <c r="BC345" i="5"/>
  <c r="AF345" i="5"/>
  <c r="BC218" i="5"/>
  <c r="AF218" i="5"/>
  <c r="AN218" i="5"/>
  <c r="AG43" i="5"/>
  <c r="BD43" i="5"/>
  <c r="BI257" i="5"/>
  <c r="AL257" i="5"/>
  <c r="AN257" i="5"/>
  <c r="BH177" i="5"/>
  <c r="AK177" i="5"/>
  <c r="BJ230" i="5"/>
  <c r="AM230" i="5"/>
  <c r="BC38" i="5"/>
  <c r="AF38" i="5"/>
  <c r="AL324" i="5"/>
  <c r="BI324" i="5"/>
  <c r="BH40" i="5"/>
  <c r="AK40" i="5"/>
  <c r="AJ99" i="5"/>
  <c r="BG99" i="5"/>
  <c r="BD130" i="5"/>
  <c r="AG130" i="5"/>
  <c r="BD64" i="5"/>
  <c r="AG64" i="5"/>
  <c r="BE324" i="5"/>
  <c r="AH324" i="5"/>
  <c r="AN68" i="5"/>
  <c r="BB68" i="5"/>
  <c r="AE68" i="5"/>
  <c r="BC288" i="5"/>
  <c r="AF288" i="5"/>
  <c r="BJ387" i="5"/>
  <c r="AM387" i="5"/>
  <c r="BH301" i="5"/>
  <c r="AK301" i="5"/>
  <c r="AH346" i="5"/>
  <c r="BE346" i="5"/>
  <c r="AK151" i="5"/>
  <c r="BH151" i="5"/>
  <c r="AM137" i="5"/>
  <c r="BJ137" i="5"/>
  <c r="BC101" i="5"/>
  <c r="AF101" i="5"/>
  <c r="BB318" i="5"/>
  <c r="AN318" i="5"/>
  <c r="AE318" i="5"/>
  <c r="AI349" i="5"/>
  <c r="BF349" i="5"/>
  <c r="AN193" i="5"/>
  <c r="BE193" i="5"/>
  <c r="AH193" i="5"/>
  <c r="BC320" i="5"/>
  <c r="AF320" i="5"/>
  <c r="AN412" i="5"/>
  <c r="BD150" i="5"/>
  <c r="AG150" i="5"/>
  <c r="AN268" i="5"/>
  <c r="BB268" i="5"/>
  <c r="AE268" i="5"/>
  <c r="BH389" i="5"/>
  <c r="AK389" i="5"/>
  <c r="BG38" i="5"/>
  <c r="AJ38" i="5"/>
  <c r="AN410" i="5"/>
  <c r="AN179" i="5"/>
  <c r="BG184" i="5"/>
  <c r="AJ184" i="5"/>
  <c r="AG297" i="5"/>
  <c r="BD297" i="5"/>
  <c r="BF277" i="5"/>
  <c r="AI277" i="5"/>
  <c r="AN85" i="5"/>
  <c r="BB85" i="5"/>
  <c r="AE85" i="5"/>
  <c r="BI130" i="5"/>
  <c r="AL130" i="5"/>
  <c r="BF319" i="5"/>
  <c r="AI319" i="5"/>
  <c r="AN319" i="5"/>
  <c r="BE288" i="5"/>
  <c r="AH288" i="5"/>
  <c r="AE293" i="5"/>
  <c r="BB293" i="5"/>
  <c r="AN293" i="5"/>
  <c r="AI45" i="5"/>
  <c r="BF45" i="5"/>
  <c r="BI352" i="5"/>
  <c r="AL352" i="5"/>
  <c r="BB357" i="5"/>
  <c r="AE357" i="5"/>
  <c r="AN357" i="5"/>
  <c r="AK319" i="5"/>
  <c r="BH319" i="5"/>
  <c r="AJ317" i="5"/>
  <c r="BG317" i="5"/>
  <c r="AF206" i="5"/>
  <c r="BC206" i="5"/>
  <c r="AL106" i="5"/>
  <c r="BI106" i="5"/>
  <c r="BG345" i="5"/>
  <c r="AJ345" i="5"/>
  <c r="AI96" i="5"/>
  <c r="BF96" i="5"/>
  <c r="AG397" i="5"/>
  <c r="BD397" i="5"/>
  <c r="BI161" i="5"/>
  <c r="AL161" i="5"/>
  <c r="AG107" i="5"/>
  <c r="BD107" i="5"/>
  <c r="AN420" i="5"/>
  <c r="AM159" i="5"/>
  <c r="BJ159" i="5"/>
  <c r="AK402" i="5"/>
  <c r="BH402" i="5"/>
  <c r="BD366" i="5"/>
  <c r="AG366" i="5"/>
  <c r="AN366" i="5"/>
  <c r="AG247" i="5"/>
  <c r="BD247" i="5"/>
  <c r="AH117" i="5"/>
  <c r="BE117" i="5"/>
  <c r="BI181" i="5"/>
  <c r="AL181" i="5"/>
  <c r="AJ118" i="5"/>
  <c r="BG118" i="5"/>
  <c r="AE102" i="5"/>
  <c r="AN102" i="5"/>
  <c r="BB102" i="5"/>
  <c r="BC63" i="5"/>
  <c r="AF63" i="5"/>
  <c r="I6" i="5"/>
  <c r="AF121" i="5"/>
  <c r="BC121" i="5"/>
  <c r="BC130" i="5"/>
  <c r="AF130" i="5"/>
  <c r="BH101" i="5"/>
  <c r="AK101" i="5"/>
  <c r="AM286" i="5"/>
  <c r="BJ286" i="5"/>
  <c r="BI231" i="5"/>
  <c r="AL231" i="5"/>
  <c r="BE384" i="5"/>
  <c r="AH384" i="5"/>
  <c r="AN116" i="5"/>
  <c r="AE116" i="5"/>
  <c r="BB116" i="5"/>
  <c r="BF258" i="5"/>
  <c r="AI258" i="5"/>
  <c r="AN258" i="5"/>
  <c r="BH359" i="5"/>
  <c r="AK359" i="5"/>
  <c r="I10" i="5"/>
  <c r="BG63" i="5"/>
  <c r="AJ63" i="5"/>
  <c r="BH121" i="5"/>
  <c r="AK121" i="5"/>
  <c r="AI292" i="5"/>
  <c r="BF292" i="5"/>
  <c r="AK67" i="5"/>
  <c r="BH67" i="5"/>
  <c r="BD183" i="5"/>
  <c r="AG183" i="5"/>
  <c r="I126" i="4"/>
  <c r="J126" i="4" s="1"/>
  <c r="H210" i="4"/>
  <c r="H274" i="4"/>
  <c r="H354" i="4"/>
  <c r="H194" i="4"/>
  <c r="H102" i="4"/>
  <c r="AH218" i="3"/>
  <c r="BE218" i="3"/>
  <c r="AK225" i="3"/>
  <c r="BH225" i="3"/>
  <c r="AJ245" i="3"/>
  <c r="BG245" i="3"/>
  <c r="AK226" i="3"/>
  <c r="BH226" i="3"/>
  <c r="AG256" i="3"/>
  <c r="BD256" i="3"/>
  <c r="AG218" i="3"/>
  <c r="BD218" i="3"/>
  <c r="AJ227" i="3"/>
  <c r="BG227" i="3"/>
  <c r="AE248" i="3"/>
  <c r="BB248" i="3"/>
  <c r="AI245" i="3"/>
  <c r="BF245" i="3"/>
  <c r="AM241" i="3"/>
  <c r="BJ241" i="3"/>
  <c r="AF215" i="3"/>
  <c r="BC215" i="3"/>
  <c r="AH226" i="3"/>
  <c r="BE226" i="3"/>
  <c r="AI221" i="3"/>
  <c r="BF221" i="3"/>
  <c r="AL207" i="3"/>
  <c r="BI207" i="3"/>
  <c r="AE249" i="3"/>
  <c r="BB249" i="3"/>
  <c r="AI246" i="3"/>
  <c r="BF246" i="3"/>
  <c r="AI259" i="3"/>
  <c r="BF259" i="3"/>
  <c r="AK276" i="3"/>
  <c r="BH276" i="3"/>
  <c r="AM287" i="3"/>
  <c r="BJ287" i="3"/>
  <c r="AE331" i="3"/>
  <c r="BB331" i="3"/>
  <c r="AF349" i="3"/>
  <c r="BC349" i="3"/>
  <c r="AI321" i="3"/>
  <c r="BF321" i="3"/>
  <c r="AJ343" i="3"/>
  <c r="BG343" i="3"/>
  <c r="AK347" i="3"/>
  <c r="BH347" i="3"/>
  <c r="AM338" i="3"/>
  <c r="BJ338" i="3"/>
  <c r="AH364" i="3"/>
  <c r="BE364" i="3"/>
  <c r="AJ372" i="3"/>
  <c r="BG372" i="3"/>
  <c r="AE404" i="3"/>
  <c r="BB404" i="3"/>
  <c r="AH402" i="3"/>
  <c r="BE402" i="3"/>
  <c r="AL403" i="3"/>
  <c r="BI403" i="3"/>
  <c r="AG414" i="3"/>
  <c r="BD414" i="3"/>
  <c r="AF218" i="3"/>
  <c r="BC218" i="3"/>
  <c r="AG222" i="3"/>
  <c r="BD222" i="3"/>
  <c r="AH227" i="3"/>
  <c r="BE227" i="3"/>
  <c r="AI222" i="3"/>
  <c r="BF222" i="3"/>
  <c r="AK208" i="3"/>
  <c r="BH208" i="3"/>
  <c r="AL215" i="3"/>
  <c r="BI215" i="3"/>
  <c r="AM221" i="3"/>
  <c r="BJ221" i="3"/>
  <c r="AF238" i="3"/>
  <c r="BC238" i="3"/>
  <c r="AH237" i="3"/>
  <c r="BE237" i="3"/>
  <c r="AI247" i="3"/>
  <c r="BF247" i="3"/>
  <c r="AK246" i="3"/>
  <c r="BH246" i="3"/>
  <c r="AM243" i="3"/>
  <c r="BJ243" i="3"/>
  <c r="AJ259" i="3"/>
  <c r="BG259" i="3"/>
  <c r="H47" i="4"/>
  <c r="H63" i="4"/>
  <c r="H111" i="4"/>
  <c r="H175" i="4"/>
  <c r="H191" i="4"/>
  <c r="H207" i="4"/>
  <c r="H303" i="4"/>
  <c r="H319" i="4"/>
  <c r="H335" i="4"/>
  <c r="H367" i="4"/>
  <c r="H383" i="4"/>
  <c r="H399" i="4"/>
  <c r="I397" i="4"/>
  <c r="J397" i="4" s="1"/>
  <c r="AF276" i="3"/>
  <c r="BC276" i="3"/>
  <c r="AH278" i="3"/>
  <c r="BE278" i="3"/>
  <c r="AK277" i="3"/>
  <c r="BH277" i="3"/>
  <c r="AF288" i="3"/>
  <c r="BC288" i="3"/>
  <c r="AE298" i="3"/>
  <c r="BB298" i="3"/>
  <c r="AH304" i="3"/>
  <c r="BE304" i="3"/>
  <c r="AK307" i="3"/>
  <c r="BH307" i="3"/>
  <c r="AF315" i="3"/>
  <c r="BC315" i="3"/>
  <c r="AE334" i="3"/>
  <c r="BB334" i="3"/>
  <c r="AF333" i="3"/>
  <c r="BC333" i="3"/>
  <c r="AF350" i="3"/>
  <c r="BC350" i="3"/>
  <c r="AH323" i="3"/>
  <c r="BE323" i="3"/>
  <c r="AI325" i="3"/>
  <c r="BF325" i="3"/>
  <c r="AI348" i="3"/>
  <c r="BF348" i="3"/>
  <c r="AJ344" i="3"/>
  <c r="BG344" i="3"/>
  <c r="AK348" i="3"/>
  <c r="BH348" i="3"/>
  <c r="AL346" i="3"/>
  <c r="BI346" i="3"/>
  <c r="AM339" i="3"/>
  <c r="BJ339" i="3"/>
  <c r="AE376" i="3"/>
  <c r="BB376" i="3"/>
  <c r="AH372" i="3"/>
  <c r="BE372" i="3"/>
  <c r="AJ374" i="3"/>
  <c r="BG374" i="3"/>
  <c r="AL375" i="3"/>
  <c r="BI375" i="3"/>
  <c r="AF395" i="3"/>
  <c r="BC395" i="3"/>
  <c r="AH403" i="3"/>
  <c r="BE403" i="3"/>
  <c r="AJ404" i="3"/>
  <c r="BG404" i="3"/>
  <c r="AL404" i="3"/>
  <c r="BI404" i="3"/>
  <c r="AG415" i="3"/>
  <c r="BD415" i="3"/>
  <c r="AG423" i="3"/>
  <c r="BD423" i="3"/>
  <c r="AI248" i="3"/>
  <c r="BF248" i="3"/>
  <c r="AF277" i="3"/>
  <c r="BC277" i="3"/>
  <c r="AH279" i="3"/>
  <c r="BE279" i="3"/>
  <c r="AK278" i="3"/>
  <c r="BH278" i="3"/>
  <c r="AF291" i="3"/>
  <c r="BC291" i="3"/>
  <c r="AE300" i="3"/>
  <c r="BB300" i="3"/>
  <c r="AH305" i="3"/>
  <c r="BE305" i="3"/>
  <c r="AL299" i="3"/>
  <c r="BI299" i="3"/>
  <c r="AG315" i="3"/>
  <c r="BD315" i="3"/>
  <c r="AE335" i="3"/>
  <c r="BB335" i="3"/>
  <c r="AF334" i="3"/>
  <c r="BC334" i="3"/>
  <c r="AG324" i="3"/>
  <c r="BD324" i="3"/>
  <c r="AH324" i="3"/>
  <c r="BE324" i="3"/>
  <c r="AI327" i="3"/>
  <c r="BF327" i="3"/>
  <c r="AI349" i="3"/>
  <c r="BF349" i="3"/>
  <c r="AJ345" i="3"/>
  <c r="BG345" i="3"/>
  <c r="AK350" i="3"/>
  <c r="BH350" i="3"/>
  <c r="AL347" i="3"/>
  <c r="BI347" i="3"/>
  <c r="AM340" i="3"/>
  <c r="BJ340" i="3"/>
  <c r="AE378" i="3"/>
  <c r="BB378" i="3"/>
  <c r="AH374" i="3"/>
  <c r="BE374" i="3"/>
  <c r="AJ375" i="3"/>
  <c r="BG375" i="3"/>
  <c r="AL376" i="3"/>
  <c r="BI376" i="3"/>
  <c r="AF397" i="3"/>
  <c r="BC397" i="3"/>
  <c r="AH404" i="3"/>
  <c r="BE404" i="3"/>
  <c r="AK384" i="3"/>
  <c r="BH384" i="3"/>
  <c r="AM390" i="3"/>
  <c r="BJ390" i="3"/>
  <c r="AH414" i="3"/>
  <c r="BE414" i="3"/>
  <c r="AJ221" i="3"/>
  <c r="BG221" i="3"/>
  <c r="AG223" i="3"/>
  <c r="BD223" i="3"/>
  <c r="AK216" i="3"/>
  <c r="BH216" i="3"/>
  <c r="AF241" i="3"/>
  <c r="BC241" i="3"/>
  <c r="AM223" i="3"/>
  <c r="BJ223" i="3"/>
  <c r="AM245" i="3"/>
  <c r="BJ245" i="3"/>
  <c r="AK279" i="3"/>
  <c r="BH279" i="3"/>
  <c r="AF292" i="3"/>
  <c r="BC292" i="3"/>
  <c r="AE303" i="3"/>
  <c r="BB303" i="3"/>
  <c r="AH306" i="3"/>
  <c r="BE306" i="3"/>
  <c r="AL300" i="3"/>
  <c r="BI300" i="3"/>
  <c r="AH315" i="3"/>
  <c r="BE315" i="3"/>
  <c r="AH327" i="3"/>
  <c r="BE327" i="3"/>
  <c r="AI332" i="3"/>
  <c r="BF332" i="3"/>
  <c r="AI350" i="3"/>
  <c r="BF350" i="3"/>
  <c r="AJ347" i="3"/>
  <c r="BG347" i="3"/>
  <c r="AL321" i="3"/>
  <c r="BI321" i="3"/>
  <c r="AL348" i="3"/>
  <c r="BI348" i="3"/>
  <c r="AM341" i="3"/>
  <c r="BJ341" i="3"/>
  <c r="AF364" i="3"/>
  <c r="BC364" i="3"/>
  <c r="AH375" i="3"/>
  <c r="BE375" i="3"/>
  <c r="AJ378" i="3"/>
  <c r="BG378" i="3"/>
  <c r="AM359" i="3"/>
  <c r="BJ359" i="3"/>
  <c r="AF399" i="3"/>
  <c r="BC399" i="3"/>
  <c r="AI385" i="3"/>
  <c r="BF385" i="3"/>
  <c r="AK387" i="3"/>
  <c r="BH387" i="3"/>
  <c r="AM392" i="3"/>
  <c r="BJ392" i="3"/>
  <c r="AI415" i="3"/>
  <c r="BF415" i="3"/>
  <c r="AE218" i="3"/>
  <c r="BB218" i="3"/>
  <c r="AF219" i="3"/>
  <c r="BC219" i="3"/>
  <c r="AI223" i="3"/>
  <c r="BF223" i="3"/>
  <c r="AM222" i="3"/>
  <c r="BJ222" i="3"/>
  <c r="AK259" i="3"/>
  <c r="BH259" i="3"/>
  <c r="AF221" i="3"/>
  <c r="BC221" i="3"/>
  <c r="AI204" i="3"/>
  <c r="BF204" i="3"/>
  <c r="AL217" i="3"/>
  <c r="BI217" i="3"/>
  <c r="AH243" i="3"/>
  <c r="BE243" i="3"/>
  <c r="AK249" i="3"/>
  <c r="BH249" i="3"/>
  <c r="AI267" i="3"/>
  <c r="BF267" i="3"/>
  <c r="AF335" i="3"/>
  <c r="BC335" i="3"/>
  <c r="AI226" i="3"/>
  <c r="BF226" i="3"/>
  <c r="AM224" i="3"/>
  <c r="BJ224" i="3"/>
  <c r="AH244" i="3"/>
  <c r="BE244" i="3"/>
  <c r="AL237" i="3"/>
  <c r="BI237" i="3"/>
  <c r="AL270" i="3"/>
  <c r="BI270" i="3"/>
  <c r="AH307" i="3"/>
  <c r="BE307" i="3"/>
  <c r="AI315" i="3"/>
  <c r="BF315" i="3"/>
  <c r="AF337" i="3"/>
  <c r="BC337" i="3"/>
  <c r="AH333" i="3"/>
  <c r="BE333" i="3"/>
  <c r="AJ348" i="3"/>
  <c r="BG348" i="3"/>
  <c r="AL349" i="3"/>
  <c r="BI349" i="3"/>
  <c r="AH376" i="3"/>
  <c r="BE376" i="3"/>
  <c r="AM360" i="3"/>
  <c r="BJ360" i="3"/>
  <c r="AM395" i="3"/>
  <c r="BJ395" i="3"/>
  <c r="AG201" i="3"/>
  <c r="BD201" i="3"/>
  <c r="AL216" i="3"/>
  <c r="BI216" i="3"/>
  <c r="AH240" i="3"/>
  <c r="BE240" i="3"/>
  <c r="AM244" i="3"/>
  <c r="BJ244" i="3"/>
  <c r="AK217" i="3"/>
  <c r="BH217" i="3"/>
  <c r="AI249" i="3"/>
  <c r="BF249" i="3"/>
  <c r="AE337" i="3"/>
  <c r="BB337" i="3"/>
  <c r="AF222" i="3"/>
  <c r="BC222" i="3"/>
  <c r="AK218" i="3"/>
  <c r="BH218" i="3"/>
  <c r="AL259" i="3"/>
  <c r="BI259" i="3"/>
  <c r="H29" i="4"/>
  <c r="AG266" i="3"/>
  <c r="BD266" i="3"/>
  <c r="AG292" i="3"/>
  <c r="BD292" i="3"/>
  <c r="AE304" i="3"/>
  <c r="BB304" i="3"/>
  <c r="AL301" i="3"/>
  <c r="BI301" i="3"/>
  <c r="AE341" i="3"/>
  <c r="BB341" i="3"/>
  <c r="AG332" i="3"/>
  <c r="BD332" i="3"/>
  <c r="AI334" i="3"/>
  <c r="BF334" i="3"/>
  <c r="AJ323" i="3"/>
  <c r="BG323" i="3"/>
  <c r="AL323" i="3"/>
  <c r="BI323" i="3"/>
  <c r="AM342" i="3"/>
  <c r="BJ342" i="3"/>
  <c r="AF367" i="3"/>
  <c r="BC367" i="3"/>
  <c r="AK365" i="3"/>
  <c r="BH365" i="3"/>
  <c r="AF401" i="3"/>
  <c r="BC401" i="3"/>
  <c r="AI390" i="3"/>
  <c r="BF390" i="3"/>
  <c r="AJ414" i="3"/>
  <c r="BG414" i="3"/>
  <c r="AF224" i="3"/>
  <c r="BC224" i="3"/>
  <c r="AG227" i="3"/>
  <c r="BD227" i="3"/>
  <c r="AI208" i="3"/>
  <c r="BF208" i="3"/>
  <c r="AI227" i="3"/>
  <c r="BF227" i="3"/>
  <c r="AK219" i="3"/>
  <c r="BH219" i="3"/>
  <c r="AL220" i="3"/>
  <c r="BI220" i="3"/>
  <c r="AM225" i="3"/>
  <c r="BJ225" i="3"/>
  <c r="AF245" i="3"/>
  <c r="BC245" i="3"/>
  <c r="AH245" i="3"/>
  <c r="BE245" i="3"/>
  <c r="AJ239" i="3"/>
  <c r="BG239" i="3"/>
  <c r="AL240" i="3"/>
  <c r="BI240" i="3"/>
  <c r="AM247" i="3"/>
  <c r="BJ247" i="3"/>
  <c r="AM255" i="3"/>
  <c r="BJ255" i="3"/>
  <c r="H83" i="4"/>
  <c r="H99" i="4"/>
  <c r="H131" i="4"/>
  <c r="H147" i="4"/>
  <c r="H179" i="4"/>
  <c r="H227" i="4"/>
  <c r="H243" i="4"/>
  <c r="H259" i="4"/>
  <c r="H291" i="4"/>
  <c r="H339" i="4"/>
  <c r="H355" i="4"/>
  <c r="H371" i="4"/>
  <c r="H387" i="4"/>
  <c r="I113" i="4"/>
  <c r="J113" i="4" s="1"/>
  <c r="I241" i="4"/>
  <c r="J241" i="4" s="1"/>
  <c r="AG269" i="3"/>
  <c r="BD269" i="3"/>
  <c r="AI271" i="3"/>
  <c r="BF271" i="3"/>
  <c r="AL272" i="3"/>
  <c r="BI272" i="3"/>
  <c r="AH287" i="3"/>
  <c r="BE287" i="3"/>
  <c r="AE305" i="3"/>
  <c r="BB305" i="3"/>
  <c r="AI298" i="3"/>
  <c r="BF298" i="3"/>
  <c r="AL302" i="3"/>
  <c r="BI302" i="3"/>
  <c r="AJ314" i="3"/>
  <c r="BG314" i="3"/>
  <c r="AE342" i="3"/>
  <c r="BB342" i="3"/>
  <c r="AF338" i="3"/>
  <c r="BC338" i="3"/>
  <c r="AG334" i="3"/>
  <c r="BD334" i="3"/>
  <c r="AH335" i="3"/>
  <c r="BE335" i="3"/>
  <c r="AI335" i="3"/>
  <c r="BF335" i="3"/>
  <c r="AJ326" i="3"/>
  <c r="BG326" i="3"/>
  <c r="AJ349" i="3"/>
  <c r="BG349" i="3"/>
  <c r="AL325" i="3"/>
  <c r="BI325" i="3"/>
  <c r="AL350" i="3"/>
  <c r="BI350" i="3"/>
  <c r="AM343" i="3"/>
  <c r="BJ343" i="3"/>
  <c r="AF368" i="3"/>
  <c r="BC368" i="3"/>
  <c r="AH378" i="3"/>
  <c r="BE378" i="3"/>
  <c r="AK368" i="3"/>
  <c r="BH368" i="3"/>
  <c r="AM363" i="3"/>
  <c r="BJ363" i="3"/>
  <c r="AF403" i="3"/>
  <c r="BC403" i="3"/>
  <c r="AI394" i="3"/>
  <c r="BF394" i="3"/>
  <c r="AK401" i="3"/>
  <c r="BH401" i="3"/>
  <c r="AM396" i="3"/>
  <c r="BJ396" i="3"/>
  <c r="AK410" i="3"/>
  <c r="BH410" i="3"/>
  <c r="AE238" i="3"/>
  <c r="BB238" i="3"/>
  <c r="AI203" i="3"/>
  <c r="BF203" i="3"/>
  <c r="AK247" i="3"/>
  <c r="BH247" i="3"/>
  <c r="AG224" i="3"/>
  <c r="BD224" i="3"/>
  <c r="AI225" i="3"/>
  <c r="BF225" i="3"/>
  <c r="AF242" i="3"/>
  <c r="BC242" i="3"/>
  <c r="AK260" i="3"/>
  <c r="BH260" i="3"/>
  <c r="AF278" i="3"/>
  <c r="BC278" i="3"/>
  <c r="AG331" i="3"/>
  <c r="BD331" i="3"/>
  <c r="AG225" i="3"/>
  <c r="BD225" i="3"/>
  <c r="AI206" i="3"/>
  <c r="BF206" i="3"/>
  <c r="AL219" i="3"/>
  <c r="BI219" i="3"/>
  <c r="AF243" i="3"/>
  <c r="BC243" i="3"/>
  <c r="AJ237" i="3"/>
  <c r="BG237" i="3"/>
  <c r="AM246" i="3"/>
  <c r="BJ246" i="3"/>
  <c r="AI270" i="3"/>
  <c r="BF270" i="3"/>
  <c r="AK388" i="3"/>
  <c r="BH388" i="3"/>
  <c r="AE206" i="3"/>
  <c r="BB206" i="3"/>
  <c r="K26" i="3" s="1"/>
  <c r="AF225" i="3"/>
  <c r="BC225" i="3"/>
  <c r="AH214" i="3"/>
  <c r="BE214" i="3"/>
  <c r="AI209" i="3"/>
  <c r="BF209" i="3"/>
  <c r="AJ206" i="3"/>
  <c r="BG206" i="3"/>
  <c r="AK220" i="3"/>
  <c r="BH220" i="3"/>
  <c r="AL221" i="3"/>
  <c r="BI221" i="3"/>
  <c r="AM226" i="3"/>
  <c r="BJ226" i="3"/>
  <c r="AF247" i="3"/>
  <c r="BC247" i="3"/>
  <c r="AH246" i="3"/>
  <c r="BE246" i="3"/>
  <c r="AJ240" i="3"/>
  <c r="BG240" i="3"/>
  <c r="AL241" i="3"/>
  <c r="BI241" i="3"/>
  <c r="AM248" i="3"/>
  <c r="BJ248" i="3"/>
  <c r="AM257" i="3"/>
  <c r="BJ257" i="3"/>
  <c r="H84" i="4"/>
  <c r="H100" i="4"/>
  <c r="H132" i="4"/>
  <c r="H148" i="4"/>
  <c r="H164" i="4"/>
  <c r="H228" i="4"/>
  <c r="H244" i="4"/>
  <c r="H292" i="4"/>
  <c r="H372" i="4"/>
  <c r="H388" i="4"/>
  <c r="AG274" i="3"/>
  <c r="BD274" i="3"/>
  <c r="AI272" i="3"/>
  <c r="BF272" i="3"/>
  <c r="AL273" i="3"/>
  <c r="BI273" i="3"/>
  <c r="AH289" i="3"/>
  <c r="BE289" i="3"/>
  <c r="AE306" i="3"/>
  <c r="BB306" i="3"/>
  <c r="AI304" i="3"/>
  <c r="BF304" i="3"/>
  <c r="AL303" i="3"/>
  <c r="BI303" i="3"/>
  <c r="AJ315" i="3"/>
  <c r="BG315" i="3"/>
  <c r="AE343" i="3"/>
  <c r="BB343" i="3"/>
  <c r="AF339" i="3"/>
  <c r="BC339" i="3"/>
  <c r="AG335" i="3"/>
  <c r="BD335" i="3"/>
  <c r="AH336" i="3"/>
  <c r="BE336" i="3"/>
  <c r="AI336" i="3"/>
  <c r="BF336" i="3"/>
  <c r="AJ332" i="3"/>
  <c r="BG332" i="3"/>
  <c r="AJ350" i="3"/>
  <c r="BG350" i="3"/>
  <c r="AL326" i="3"/>
  <c r="BI326" i="3"/>
  <c r="AM321" i="3"/>
  <c r="BJ321" i="3"/>
  <c r="AM344" i="3"/>
  <c r="BJ344" i="3"/>
  <c r="AF369" i="3"/>
  <c r="BC369" i="3"/>
  <c r="AI359" i="3"/>
  <c r="BF359" i="3"/>
  <c r="AK370" i="3"/>
  <c r="BH370" i="3"/>
  <c r="AM364" i="3"/>
  <c r="BJ364" i="3"/>
  <c r="AF404" i="3"/>
  <c r="BC404" i="3"/>
  <c r="AI396" i="3"/>
  <c r="BF396" i="3"/>
  <c r="AK402" i="3"/>
  <c r="BH402" i="3"/>
  <c r="AM397" i="3"/>
  <c r="BJ397" i="3"/>
  <c r="AK412" i="3"/>
  <c r="BH412" i="3"/>
  <c r="AF226" i="3"/>
  <c r="BC226" i="3"/>
  <c r="AK221" i="3"/>
  <c r="BH221" i="3"/>
  <c r="AM227" i="3"/>
  <c r="BJ227" i="3"/>
  <c r="AH247" i="3"/>
  <c r="BE247" i="3"/>
  <c r="AJ241" i="3"/>
  <c r="BG241" i="3"/>
  <c r="AM249" i="3"/>
  <c r="BJ249" i="3"/>
  <c r="AM258" i="3"/>
  <c r="BJ258" i="3"/>
  <c r="AG275" i="3"/>
  <c r="BD275" i="3"/>
  <c r="AI273" i="3"/>
  <c r="BF273" i="3"/>
  <c r="AL279" i="3"/>
  <c r="BI279" i="3"/>
  <c r="AH292" i="3"/>
  <c r="BE292" i="3"/>
  <c r="AE307" i="3"/>
  <c r="BB307" i="3"/>
  <c r="AI305" i="3"/>
  <c r="BF305" i="3"/>
  <c r="AL306" i="3"/>
  <c r="BI306" i="3"/>
  <c r="AK314" i="3"/>
  <c r="BH314" i="3"/>
  <c r="AE344" i="3"/>
  <c r="BB344" i="3"/>
  <c r="AF340" i="3"/>
  <c r="BC340" i="3"/>
  <c r="AG336" i="3"/>
  <c r="BD336" i="3"/>
  <c r="AH338" i="3"/>
  <c r="BE338" i="3"/>
  <c r="AI337" i="3"/>
  <c r="BF337" i="3"/>
  <c r="AJ333" i="3"/>
  <c r="BG333" i="3"/>
  <c r="AK326" i="3"/>
  <c r="BH326" i="3"/>
  <c r="AL329" i="3"/>
  <c r="BI329" i="3"/>
  <c r="AM323" i="3"/>
  <c r="BJ323" i="3"/>
  <c r="AM345" i="3"/>
  <c r="BJ345" i="3"/>
  <c r="AF376" i="3"/>
  <c r="BC376" i="3"/>
  <c r="AI361" i="3"/>
  <c r="BF361" i="3"/>
  <c r="AK373" i="3"/>
  <c r="BH373" i="3"/>
  <c r="AM370" i="3"/>
  <c r="BJ370" i="3"/>
  <c r="AG386" i="3"/>
  <c r="BD386" i="3"/>
  <c r="AI399" i="3"/>
  <c r="BF399" i="3"/>
  <c r="AK403" i="3"/>
  <c r="BH403" i="3"/>
  <c r="AM400" i="3"/>
  <c r="BJ400" i="3"/>
  <c r="AK415" i="3"/>
  <c r="BH415" i="3"/>
  <c r="AE209" i="3"/>
  <c r="BB209" i="3"/>
  <c r="AJ208" i="3"/>
  <c r="BG208" i="3"/>
  <c r="AL222" i="3"/>
  <c r="BI222" i="3"/>
  <c r="AF248" i="3"/>
  <c r="BC248" i="3"/>
  <c r="AL242" i="3"/>
  <c r="BI242" i="3"/>
  <c r="AE215" i="3"/>
  <c r="BB215" i="3"/>
  <c r="AF227" i="3"/>
  <c r="BC227" i="3"/>
  <c r="AH217" i="3"/>
  <c r="BE217" i="3"/>
  <c r="AI211" i="3"/>
  <c r="BF211" i="3"/>
  <c r="AJ220" i="3"/>
  <c r="BG220" i="3"/>
  <c r="AK223" i="3"/>
  <c r="BH223" i="3"/>
  <c r="AL223" i="3"/>
  <c r="BI223" i="3"/>
  <c r="AE233" i="3"/>
  <c r="BB233" i="3"/>
  <c r="AF249" i="3"/>
  <c r="BC249" i="3"/>
  <c r="AH248" i="3"/>
  <c r="BE248" i="3"/>
  <c r="AJ243" i="3"/>
  <c r="BG243" i="3"/>
  <c r="AL244" i="3"/>
  <c r="BI244" i="3"/>
  <c r="AE258" i="3"/>
  <c r="BB258" i="3"/>
  <c r="AM259" i="3"/>
  <c r="BJ259" i="3"/>
  <c r="AE274" i="3"/>
  <c r="BB274" i="3"/>
  <c r="AG276" i="3"/>
  <c r="BD276" i="3"/>
  <c r="AI274" i="3"/>
  <c r="BF274" i="3"/>
  <c r="AM273" i="3"/>
  <c r="BJ273" i="3"/>
  <c r="AI291" i="3"/>
  <c r="BF291" i="3"/>
  <c r="AF302" i="3"/>
  <c r="BC302" i="3"/>
  <c r="AI307" i="3"/>
  <c r="BF307" i="3"/>
  <c r="AL307" i="3"/>
  <c r="BI307" i="3"/>
  <c r="AK315" i="3"/>
  <c r="BH315" i="3"/>
  <c r="AE345" i="3"/>
  <c r="BB345" i="3"/>
  <c r="AF341" i="3"/>
  <c r="BC341" i="3"/>
  <c r="AG339" i="3"/>
  <c r="BD339" i="3"/>
  <c r="AH342" i="3"/>
  <c r="BE342" i="3"/>
  <c r="AI338" i="3"/>
  <c r="BF338" i="3"/>
  <c r="AJ335" i="3"/>
  <c r="BG335" i="3"/>
  <c r="AK331" i="3"/>
  <c r="BH331" i="3"/>
  <c r="AL330" i="3"/>
  <c r="BI330" i="3"/>
  <c r="AM325" i="3"/>
  <c r="BJ325" i="3"/>
  <c r="AM346" i="3"/>
  <c r="BJ346" i="3"/>
  <c r="AF378" i="3"/>
  <c r="BC378" i="3"/>
  <c r="AI362" i="3"/>
  <c r="BF362" i="3"/>
  <c r="AK374" i="3"/>
  <c r="BH374" i="3"/>
  <c r="AM374" i="3"/>
  <c r="BJ374" i="3"/>
  <c r="AG395" i="3"/>
  <c r="BD395" i="3"/>
  <c r="AI402" i="3"/>
  <c r="BF402" i="3"/>
  <c r="AL385" i="3"/>
  <c r="BI385" i="3"/>
  <c r="AM402" i="3"/>
  <c r="BJ402" i="3"/>
  <c r="AL413" i="3"/>
  <c r="BI413" i="3"/>
  <c r="AH249" i="3"/>
  <c r="BE249" i="3"/>
  <c r="AJ244" i="3"/>
  <c r="BG244" i="3"/>
  <c r="AL246" i="3"/>
  <c r="BI246" i="3"/>
  <c r="AF256" i="3"/>
  <c r="BC256" i="3"/>
  <c r="AE275" i="3"/>
  <c r="BB275" i="3"/>
  <c r="AG277" i="3"/>
  <c r="BD277" i="3"/>
  <c r="AI278" i="3"/>
  <c r="BF278" i="3"/>
  <c r="AM275" i="3"/>
  <c r="BJ275" i="3"/>
  <c r="AI292" i="3"/>
  <c r="BF292" i="3"/>
  <c r="AF304" i="3"/>
  <c r="BC304" i="3"/>
  <c r="AJ301" i="3"/>
  <c r="BG301" i="3"/>
  <c r="AM299" i="3"/>
  <c r="BJ299" i="3"/>
  <c r="AL314" i="3"/>
  <c r="BI314" i="3"/>
  <c r="AE346" i="3"/>
  <c r="BB346" i="3"/>
  <c r="AF342" i="3"/>
  <c r="BC342" i="3"/>
  <c r="AG341" i="3"/>
  <c r="BD341" i="3"/>
  <c r="AH343" i="3"/>
  <c r="BE343" i="3"/>
  <c r="AI340" i="3"/>
  <c r="BF340" i="3"/>
  <c r="AJ336" i="3"/>
  <c r="BG336" i="3"/>
  <c r="AK336" i="3"/>
  <c r="BH336" i="3"/>
  <c r="AL336" i="3"/>
  <c r="BI336" i="3"/>
  <c r="AM326" i="3"/>
  <c r="BJ326" i="3"/>
  <c r="AM347" i="3"/>
  <c r="BJ347" i="3"/>
  <c r="AG364" i="3"/>
  <c r="BD364" i="3"/>
  <c r="AI363" i="3"/>
  <c r="BF363" i="3"/>
  <c r="AK375" i="3"/>
  <c r="BH375" i="3"/>
  <c r="AM375" i="3"/>
  <c r="BJ375" i="3"/>
  <c r="AG401" i="3"/>
  <c r="BD401" i="3"/>
  <c r="AI404" i="3"/>
  <c r="BF404" i="3"/>
  <c r="AL386" i="3"/>
  <c r="BI386" i="3"/>
  <c r="AM403" i="3"/>
  <c r="BJ403" i="3"/>
  <c r="AL414" i="3"/>
  <c r="BI414" i="3"/>
  <c r="AI212" i="3"/>
  <c r="BF212" i="3"/>
  <c r="AF258" i="3"/>
  <c r="BC258" i="3"/>
  <c r="AE276" i="3"/>
  <c r="BB276" i="3"/>
  <c r="AG278" i="3"/>
  <c r="BD278" i="3"/>
  <c r="AI279" i="3"/>
  <c r="BF279" i="3"/>
  <c r="AM276" i="3"/>
  <c r="BJ276" i="3"/>
  <c r="AJ290" i="3"/>
  <c r="BG290" i="3"/>
  <c r="AF305" i="3"/>
  <c r="BC305" i="3"/>
  <c r="AJ302" i="3"/>
  <c r="BG302" i="3"/>
  <c r="AM302" i="3"/>
  <c r="BJ302" i="3"/>
  <c r="AL315" i="3"/>
  <c r="BI315" i="3"/>
  <c r="AE347" i="3"/>
  <c r="BB347" i="3"/>
  <c r="AF343" i="3"/>
  <c r="BC343" i="3"/>
  <c r="AG343" i="3"/>
  <c r="BD343" i="3"/>
  <c r="AH344" i="3"/>
  <c r="BE344" i="3"/>
  <c r="AI341" i="3"/>
  <c r="BF341" i="3"/>
  <c r="AJ337" i="3"/>
  <c r="BG337" i="3"/>
  <c r="AK337" i="3"/>
  <c r="BH337" i="3"/>
  <c r="AL337" i="3"/>
  <c r="BI337" i="3"/>
  <c r="AM329" i="3"/>
  <c r="BJ329" i="3"/>
  <c r="AM348" i="3"/>
  <c r="BJ348" i="3"/>
  <c r="AG367" i="3"/>
  <c r="BD367" i="3"/>
  <c r="AI370" i="3"/>
  <c r="BF370" i="3"/>
  <c r="AK376" i="3"/>
  <c r="BH376" i="3"/>
  <c r="AM376" i="3"/>
  <c r="BJ376" i="3"/>
  <c r="AG402" i="3"/>
  <c r="BD402" i="3"/>
  <c r="AJ387" i="3"/>
  <c r="BG387" i="3"/>
  <c r="AL387" i="3"/>
  <c r="BI387" i="3"/>
  <c r="AM404" i="3"/>
  <c r="BJ404" i="3"/>
  <c r="AL415" i="3"/>
  <c r="BI415" i="3"/>
  <c r="AI207" i="3"/>
  <c r="BF207" i="3"/>
  <c r="AE223" i="3"/>
  <c r="BB223" i="3"/>
  <c r="AG243" i="3"/>
  <c r="BD243" i="3"/>
  <c r="AE277" i="3"/>
  <c r="BB277" i="3"/>
  <c r="AG279" i="3"/>
  <c r="BD279" i="3"/>
  <c r="AJ274" i="3"/>
  <c r="BG274" i="3"/>
  <c r="AM277" i="3"/>
  <c r="BJ277" i="3"/>
  <c r="AJ292" i="3"/>
  <c r="BG292" i="3"/>
  <c r="AF306" i="3"/>
  <c r="BC306" i="3"/>
  <c r="AJ303" i="3"/>
  <c r="BG303" i="3"/>
  <c r="AM305" i="3"/>
  <c r="BJ305" i="3"/>
  <c r="AM314" i="3"/>
  <c r="BJ314" i="3"/>
  <c r="AE348" i="3"/>
  <c r="BB348" i="3"/>
  <c r="AF344" i="3"/>
  <c r="BC344" i="3"/>
  <c r="AG344" i="3"/>
  <c r="BD344" i="3"/>
  <c r="AH345" i="3"/>
  <c r="BE345" i="3"/>
  <c r="AI342" i="3"/>
  <c r="BF342" i="3"/>
  <c r="AJ338" i="3"/>
  <c r="BG338" i="3"/>
  <c r="AK338" i="3"/>
  <c r="BH338" i="3"/>
  <c r="AL338" i="3"/>
  <c r="BI338" i="3"/>
  <c r="AM332" i="3"/>
  <c r="BJ332" i="3"/>
  <c r="AM349" i="3"/>
  <c r="BJ349" i="3"/>
  <c r="AG368" i="3"/>
  <c r="BD368" i="3"/>
  <c r="AI374" i="3"/>
  <c r="BF374" i="3"/>
  <c r="AK378" i="3"/>
  <c r="BH378" i="3"/>
  <c r="AM378" i="3"/>
  <c r="BJ378" i="3"/>
  <c r="AG403" i="3"/>
  <c r="BD403" i="3"/>
  <c r="AJ391" i="3"/>
  <c r="BG391" i="3"/>
  <c r="AL388" i="3"/>
  <c r="BI388" i="3"/>
  <c r="AE415" i="3"/>
  <c r="BB415" i="3"/>
  <c r="AM410" i="3"/>
  <c r="BJ410" i="3"/>
  <c r="AK224" i="3"/>
  <c r="BH224" i="3"/>
  <c r="AH219" i="3"/>
  <c r="BE219" i="3"/>
  <c r="AH220" i="3"/>
  <c r="BE220" i="3"/>
  <c r="AE243" i="3"/>
  <c r="BB243" i="3"/>
  <c r="AI216" i="3"/>
  <c r="BF216" i="3"/>
  <c r="AM205" i="3"/>
  <c r="BJ205" i="3"/>
  <c r="AJ248" i="3"/>
  <c r="BG248" i="3"/>
  <c r="AJ277" i="3"/>
  <c r="BG277" i="3"/>
  <c r="AM278" i="3"/>
  <c r="BJ278" i="3"/>
  <c r="AK291" i="3"/>
  <c r="BH291" i="3"/>
  <c r="AF307" i="3"/>
  <c r="BC307" i="3"/>
  <c r="AJ306" i="3"/>
  <c r="BG306" i="3"/>
  <c r="AM306" i="3"/>
  <c r="BJ306" i="3"/>
  <c r="AM315" i="3"/>
  <c r="BJ315" i="3"/>
  <c r="AE349" i="3"/>
  <c r="BB349" i="3"/>
  <c r="AH347" i="3"/>
  <c r="BE347" i="3"/>
  <c r="AI343" i="3"/>
  <c r="BF343" i="3"/>
  <c r="AJ339" i="3"/>
  <c r="BG339" i="3"/>
  <c r="AK339" i="3"/>
  <c r="BH339" i="3"/>
  <c r="AL339" i="3"/>
  <c r="BI339" i="3"/>
  <c r="AM333" i="3"/>
  <c r="BJ333" i="3"/>
  <c r="AM350" i="3"/>
  <c r="BJ350" i="3"/>
  <c r="AG369" i="3"/>
  <c r="BD369" i="3"/>
  <c r="AI375" i="3"/>
  <c r="BF375" i="3"/>
  <c r="AL361" i="3"/>
  <c r="BI361" i="3"/>
  <c r="AE384" i="3"/>
  <c r="BB384" i="3"/>
  <c r="AG404" i="3"/>
  <c r="BD404" i="3"/>
  <c r="AJ393" i="3"/>
  <c r="BG393" i="3"/>
  <c r="AL395" i="3"/>
  <c r="BI395" i="3"/>
  <c r="AF411" i="3"/>
  <c r="BC411" i="3"/>
  <c r="AM414" i="3"/>
  <c r="BJ414" i="3"/>
  <c r="AG238" i="3"/>
  <c r="BD238" i="3"/>
  <c r="AJ222" i="3"/>
  <c r="BG222" i="3"/>
  <c r="AG241" i="3"/>
  <c r="BD241" i="3"/>
  <c r="AL227" i="3"/>
  <c r="BI227" i="3"/>
  <c r="AG214" i="3"/>
  <c r="BD214" i="3"/>
  <c r="AJ224" i="3"/>
  <c r="BG224" i="3"/>
  <c r="AG244" i="3"/>
  <c r="BD244" i="3"/>
  <c r="AL249" i="3"/>
  <c r="BI249" i="3"/>
  <c r="AH273" i="3"/>
  <c r="BE273" i="3"/>
  <c r="AF345" i="3"/>
  <c r="BC345" i="3"/>
  <c r="AE225" i="3"/>
  <c r="BB225" i="3"/>
  <c r="AH223" i="3"/>
  <c r="BE223" i="3"/>
  <c r="AJ225" i="3"/>
  <c r="BG225" i="3"/>
  <c r="AE246" i="3"/>
  <c r="BB246" i="3"/>
  <c r="AI243" i="3"/>
  <c r="BF243" i="3"/>
  <c r="AM234" i="3"/>
  <c r="BJ234" i="3"/>
  <c r="AH274" i="3"/>
  <c r="BE274" i="3"/>
  <c r="AM279" i="3"/>
  <c r="BJ279" i="3"/>
  <c r="AJ307" i="3"/>
  <c r="Z307" i="3" s="1"/>
  <c r="BG307" i="3"/>
  <c r="AE328" i="3"/>
  <c r="BB328" i="3"/>
  <c r="AF346" i="3"/>
  <c r="BC346" i="3"/>
  <c r="AG346" i="3"/>
  <c r="BD346" i="3"/>
  <c r="AI344" i="3"/>
  <c r="BF344" i="3"/>
  <c r="AJ340" i="3"/>
  <c r="BG340" i="3"/>
  <c r="AK340" i="3"/>
  <c r="BH340" i="3"/>
  <c r="AL340" i="3"/>
  <c r="BI340" i="3"/>
  <c r="AM334" i="3"/>
  <c r="BJ334" i="3"/>
  <c r="AE359" i="3"/>
  <c r="BB359" i="3"/>
  <c r="AG372" i="3"/>
  <c r="BD372" i="3"/>
  <c r="AI376" i="3"/>
  <c r="BF376" i="3"/>
  <c r="AL370" i="3"/>
  <c r="BI370" i="3"/>
  <c r="AE395" i="3"/>
  <c r="BB395" i="3"/>
  <c r="AH393" i="3"/>
  <c r="BE393" i="3"/>
  <c r="AJ394" i="3"/>
  <c r="BG394" i="3"/>
  <c r="AL399" i="3"/>
  <c r="BI399" i="3"/>
  <c r="AF413" i="3"/>
  <c r="BC413" i="3"/>
  <c r="AM415" i="3"/>
  <c r="BJ415" i="3"/>
  <c r="AH216" i="3"/>
  <c r="BE216" i="3"/>
  <c r="AG211" i="3"/>
  <c r="BD211" i="3"/>
  <c r="AE239" i="3"/>
  <c r="BB239" i="3"/>
  <c r="AJ223" i="3"/>
  <c r="BG223" i="3"/>
  <c r="AI241" i="3"/>
  <c r="BF241" i="3"/>
  <c r="AE224" i="3"/>
  <c r="BB224" i="3"/>
  <c r="AH222" i="3"/>
  <c r="BE222" i="3"/>
  <c r="AK227" i="3"/>
  <c r="BH227" i="3"/>
  <c r="AE245" i="3"/>
  <c r="BB245" i="3"/>
  <c r="AI242" i="3"/>
  <c r="BF242" i="3"/>
  <c r="AG258" i="3"/>
  <c r="BD258" i="3"/>
  <c r="AE278" i="3"/>
  <c r="BB278" i="3"/>
  <c r="AG345" i="3"/>
  <c r="BD345" i="3"/>
  <c r="AG215" i="3"/>
  <c r="BD215" i="3"/>
  <c r="AI217" i="3"/>
  <c r="BF217" i="3"/>
  <c r="AL205" i="3"/>
  <c r="BI205" i="3"/>
  <c r="AM206" i="3"/>
  <c r="BJ206" i="3"/>
  <c r="AG245" i="3"/>
  <c r="BD245" i="3"/>
  <c r="AJ249" i="3"/>
  <c r="BG249" i="3"/>
  <c r="AH255" i="3"/>
  <c r="BE255" i="3"/>
  <c r="AE279" i="3"/>
  <c r="BB279" i="3"/>
  <c r="AJ278" i="3"/>
  <c r="BG278" i="3"/>
  <c r="AK292" i="3"/>
  <c r="BH292" i="3"/>
  <c r="AG304" i="3"/>
  <c r="BD304" i="3"/>
  <c r="AM307" i="3"/>
  <c r="BJ307" i="3"/>
  <c r="AE350" i="3"/>
  <c r="BB350" i="3"/>
  <c r="AH348" i="3"/>
  <c r="BE348" i="3"/>
  <c r="AE226" i="3"/>
  <c r="BB226" i="3"/>
  <c r="AG216" i="3"/>
  <c r="BD216" i="3"/>
  <c r="AH224" i="3"/>
  <c r="BE224" i="3"/>
  <c r="AI219" i="3"/>
  <c r="BF219" i="3"/>
  <c r="AJ226" i="3"/>
  <c r="BG226" i="3"/>
  <c r="AL208" i="3"/>
  <c r="BI208" i="3"/>
  <c r="AM207" i="3"/>
  <c r="BJ207" i="3"/>
  <c r="AE247" i="3"/>
  <c r="BB247" i="3"/>
  <c r="AG247" i="3"/>
  <c r="BD247" i="3"/>
  <c r="AI244" i="3"/>
  <c r="BF244" i="3"/>
  <c r="AK237" i="3"/>
  <c r="BH237" i="3"/>
  <c r="AM239" i="3"/>
  <c r="BJ239" i="3"/>
  <c r="AH259" i="3"/>
  <c r="BE259" i="3"/>
  <c r="H44" i="4"/>
  <c r="H60" i="4"/>
  <c r="H172" i="4"/>
  <c r="H188" i="4"/>
  <c r="H204" i="4"/>
  <c r="H220" i="4"/>
  <c r="H268" i="4"/>
  <c r="H284" i="4"/>
  <c r="H316" i="4"/>
  <c r="H332" i="4"/>
  <c r="H348" i="4"/>
  <c r="I58" i="4"/>
  <c r="J58" i="4" s="1"/>
  <c r="I282" i="4"/>
  <c r="J282" i="4" s="1"/>
  <c r="AF273" i="3"/>
  <c r="BC273" i="3"/>
  <c r="AH275" i="3"/>
  <c r="BE275" i="3"/>
  <c r="AJ279" i="3"/>
  <c r="BG279" i="3"/>
  <c r="AE287" i="3"/>
  <c r="BB287" i="3"/>
  <c r="AL291" i="3"/>
  <c r="BI291" i="3"/>
  <c r="AG305" i="3"/>
  <c r="BD305" i="3"/>
  <c r="AK301" i="3"/>
  <c r="BH301" i="3"/>
  <c r="AE314" i="3"/>
  <c r="BB314" i="3"/>
  <c r="AE329" i="3"/>
  <c r="BB329" i="3"/>
  <c r="AF324" i="3"/>
  <c r="BC324" i="3"/>
  <c r="AF347" i="3"/>
  <c r="BC347" i="3"/>
  <c r="AG349" i="3"/>
  <c r="BD349" i="3"/>
  <c r="AH349" i="3"/>
  <c r="BE349" i="3"/>
  <c r="AI345" i="3"/>
  <c r="BF345" i="3"/>
  <c r="AJ341" i="3"/>
  <c r="BG341" i="3"/>
  <c r="AK345" i="3"/>
  <c r="BH345" i="3"/>
  <c r="AL342" i="3"/>
  <c r="BI342" i="3"/>
  <c r="AM336" i="3"/>
  <c r="BJ336" i="3"/>
  <c r="AE364" i="3"/>
  <c r="BB364" i="3"/>
  <c r="AG376" i="3"/>
  <c r="BD376" i="3"/>
  <c r="AI378" i="3"/>
  <c r="BF378" i="3"/>
  <c r="AL373" i="3"/>
  <c r="BI373" i="3"/>
  <c r="AE397" i="3"/>
  <c r="BB397" i="3"/>
  <c r="AH400" i="3"/>
  <c r="BE400" i="3"/>
  <c r="AJ398" i="3"/>
  <c r="BG398" i="3"/>
  <c r="AL400" i="3"/>
  <c r="BI400" i="3"/>
  <c r="AF414" i="3"/>
  <c r="BC414" i="3"/>
  <c r="AF422" i="3"/>
  <c r="BC422" i="3"/>
  <c r="AL224" i="3"/>
  <c r="BI224" i="3"/>
  <c r="AL226" i="3"/>
  <c r="BI226" i="3"/>
  <c r="AL247" i="3"/>
  <c r="BI247" i="3"/>
  <c r="AI215" i="3"/>
  <c r="BF215" i="3"/>
  <c r="AL248" i="3"/>
  <c r="BI248" i="3"/>
  <c r="AH225" i="3"/>
  <c r="BE225" i="3"/>
  <c r="AL209" i="3"/>
  <c r="BI209" i="3"/>
  <c r="AG248" i="3"/>
  <c r="BD248" i="3"/>
  <c r="AI255" i="3"/>
  <c r="BF255" i="3"/>
  <c r="AF274" i="3"/>
  <c r="BC274" i="3"/>
  <c r="AH276" i="3"/>
  <c r="BE276" i="3"/>
  <c r="AK275" i="3"/>
  <c r="BH275" i="3"/>
  <c r="AE291" i="3"/>
  <c r="BB291" i="3"/>
  <c r="AL292" i="3"/>
  <c r="BI292" i="3"/>
  <c r="AG306" i="3"/>
  <c r="BD306" i="3"/>
  <c r="AK303" i="3"/>
  <c r="BH303" i="3"/>
  <c r="AE315" i="3"/>
  <c r="Z315" i="3" s="1"/>
  <c r="BB315" i="3"/>
  <c r="AE330" i="3"/>
  <c r="BB330" i="3"/>
  <c r="AF331" i="3"/>
  <c r="BC331" i="3"/>
  <c r="AF348" i="3"/>
  <c r="BC348" i="3"/>
  <c r="AG350" i="3"/>
  <c r="BD350" i="3"/>
  <c r="AH350" i="3"/>
  <c r="AC350" i="3" s="1"/>
  <c r="BE350" i="3"/>
  <c r="AI346" i="3"/>
  <c r="BF346" i="3"/>
  <c r="AJ342" i="3"/>
  <c r="BG342" i="3"/>
  <c r="AK346" i="3"/>
  <c r="BH346" i="3"/>
  <c r="AL343" i="3"/>
  <c r="BI343" i="3"/>
  <c r="AM337" i="3"/>
  <c r="BJ337" i="3"/>
  <c r="AE373" i="3"/>
  <c r="BB373" i="3"/>
  <c r="AG378" i="3"/>
  <c r="BD378" i="3"/>
  <c r="AJ373" i="3"/>
  <c r="BG373" i="3"/>
  <c r="AL372" i="3"/>
  <c r="BI372" i="3"/>
  <c r="AE403" i="3"/>
  <c r="BB403" i="3"/>
  <c r="AH401" i="3"/>
  <c r="BE401" i="3"/>
  <c r="AJ402" i="3"/>
  <c r="BG402" i="3"/>
  <c r="AL402" i="3"/>
  <c r="BI402" i="3"/>
  <c r="AF415" i="3"/>
  <c r="BC415" i="3"/>
  <c r="AF423" i="3"/>
  <c r="BC423" i="3"/>
  <c r="AI210" i="3"/>
  <c r="BF210" i="3"/>
  <c r="AE220" i="3"/>
  <c r="BB220" i="3"/>
  <c r="AI234" i="3"/>
  <c r="BF234" i="3"/>
  <c r="AG212" i="3"/>
  <c r="BD212" i="3"/>
  <c r="AJ246" i="3"/>
  <c r="BG246" i="3"/>
  <c r="AE227" i="3"/>
  <c r="Y227" i="3" s="1"/>
  <c r="BB227" i="3"/>
  <c r="AI220" i="3"/>
  <c r="BF220" i="3"/>
  <c r="AM216" i="3"/>
  <c r="BJ216" i="3"/>
  <c r="AK239" i="3"/>
  <c r="BH239" i="3"/>
  <c r="H24" i="4"/>
  <c r="AG219" i="3"/>
  <c r="BD219" i="3"/>
  <c r="AK199" i="3"/>
  <c r="BH199" i="3"/>
  <c r="AM217" i="3"/>
  <c r="BJ217" i="3"/>
  <c r="AG249" i="3"/>
  <c r="AB249" i="3" s="1"/>
  <c r="BD249" i="3"/>
  <c r="AK244" i="3"/>
  <c r="BH244" i="3"/>
  <c r="AM242" i="3"/>
  <c r="BJ242" i="3"/>
  <c r="AF275" i="3"/>
  <c r="BC275" i="3"/>
  <c r="AH277" i="3"/>
  <c r="BE277" i="3"/>
  <c r="AE292" i="3"/>
  <c r="BB292" i="3"/>
  <c r="AG307" i="3"/>
  <c r="BD307" i="3"/>
  <c r="AK306" i="3"/>
  <c r="BH306" i="3"/>
  <c r="AF314" i="3"/>
  <c r="BC314" i="3"/>
  <c r="AF332" i="3"/>
  <c r="BC332" i="3"/>
  <c r="AH321" i="3"/>
  <c r="BE321" i="3"/>
  <c r="AI347" i="3"/>
  <c r="BF347" i="3"/>
  <c r="AL344" i="3"/>
  <c r="BI344" i="3"/>
  <c r="AE375" i="3"/>
  <c r="BB375" i="3"/>
  <c r="AL374" i="3"/>
  <c r="BI374" i="3"/>
  <c r="AJ403" i="3"/>
  <c r="BG403" i="3"/>
  <c r="AG422" i="3"/>
  <c r="BD422" i="3"/>
  <c r="I190" i="4"/>
  <c r="J190" i="4" s="1"/>
  <c r="H48" i="4"/>
  <c r="H304" i="4"/>
  <c r="I254" i="4"/>
  <c r="J254" i="4" s="1"/>
  <c r="I399" i="4"/>
  <c r="J399" i="4" s="1"/>
  <c r="H98" i="4"/>
  <c r="H146" i="4"/>
  <c r="H338" i="4"/>
  <c r="I161" i="4"/>
  <c r="J161" i="4" s="1"/>
  <c r="H101" i="4"/>
  <c r="I243" i="4"/>
  <c r="J243" i="4" s="1"/>
  <c r="H82" i="4"/>
  <c r="H70" i="4"/>
  <c r="H230" i="4"/>
  <c r="H294" i="4"/>
  <c r="H374" i="4"/>
  <c r="I388" i="4"/>
  <c r="J388" i="4" s="1"/>
  <c r="H88" i="4"/>
  <c r="H42" i="4"/>
  <c r="H58" i="4"/>
  <c r="H122" i="4"/>
  <c r="H202" i="4"/>
  <c r="H218" i="4"/>
  <c r="H346" i="4"/>
  <c r="H362" i="4"/>
  <c r="I281" i="4"/>
  <c r="J281" i="4" s="1"/>
  <c r="H76" i="4"/>
  <c r="H236" i="4"/>
  <c r="H61" i="4"/>
  <c r="H110" i="4"/>
  <c r="H174" i="4"/>
  <c r="H222" i="4"/>
  <c r="H318" i="4"/>
  <c r="H334" i="4"/>
  <c r="I188" i="4"/>
  <c r="J188" i="4" s="1"/>
  <c r="I61" i="4"/>
  <c r="J61" i="4" s="1"/>
  <c r="I189" i="4"/>
  <c r="J189" i="4" s="1"/>
  <c r="I253" i="4"/>
  <c r="J253" i="4" s="1"/>
  <c r="H30" i="4"/>
  <c r="I31" i="4"/>
  <c r="J31" i="4" s="1"/>
  <c r="I98" i="4"/>
  <c r="J98" i="4" s="1"/>
  <c r="I114" i="4"/>
  <c r="J114" i="4" s="1"/>
  <c r="I162" i="4"/>
  <c r="J162" i="4" s="1"/>
  <c r="I242" i="4"/>
  <c r="J242" i="4" s="1"/>
  <c r="H62" i="4"/>
  <c r="H26" i="4"/>
  <c r="I77" i="4"/>
  <c r="J77" i="4" s="1"/>
  <c r="I125" i="4"/>
  <c r="J125" i="4" s="1"/>
  <c r="I221" i="4"/>
  <c r="J221" i="4" s="1"/>
  <c r="H27" i="4"/>
  <c r="H192" i="4"/>
  <c r="H208" i="4"/>
  <c r="H320" i="4"/>
  <c r="H400" i="4"/>
  <c r="H28" i="4"/>
  <c r="H305" i="4"/>
  <c r="I271" i="4"/>
  <c r="J271" i="4" s="1"/>
  <c r="I29" i="4"/>
  <c r="J29" i="4" s="1"/>
  <c r="H114" i="4"/>
  <c r="H258" i="4"/>
  <c r="I30" i="4"/>
  <c r="J30" i="4" s="1"/>
  <c r="H31" i="4"/>
  <c r="H180" i="4"/>
  <c r="H246" i="4"/>
  <c r="I164" i="4"/>
  <c r="J164" i="4" s="1"/>
  <c r="H375" i="4"/>
  <c r="I101" i="4"/>
  <c r="J101" i="4" s="1"/>
  <c r="H389" i="4"/>
  <c r="H152" i="4"/>
  <c r="H296" i="4"/>
  <c r="AN227" i="3"/>
  <c r="AX227" i="3" s="1"/>
  <c r="AN249" i="3"/>
  <c r="H90" i="4"/>
  <c r="I136" i="4"/>
  <c r="J136" i="4" s="1"/>
  <c r="AN307" i="3"/>
  <c r="H36" i="4"/>
  <c r="H235" i="4"/>
  <c r="H347" i="4"/>
  <c r="AN315" i="3"/>
  <c r="I362" i="4"/>
  <c r="J362" i="4" s="1"/>
  <c r="AN350" i="3"/>
  <c r="H50" i="4"/>
  <c r="H51" i="4"/>
  <c r="H81" i="4"/>
  <c r="H97" i="4"/>
  <c r="H129" i="4"/>
  <c r="H225" i="4"/>
  <c r="H241" i="4"/>
  <c r="H289" i="4"/>
  <c r="H353" i="4"/>
  <c r="H68" i="4"/>
  <c r="H32" i="4"/>
  <c r="H69" i="4"/>
  <c r="H277" i="4"/>
  <c r="H118" i="4"/>
  <c r="H198" i="4"/>
  <c r="H214" i="4"/>
  <c r="H310" i="4"/>
  <c r="H326" i="4"/>
  <c r="H275" i="4"/>
  <c r="I338" i="4"/>
  <c r="J338" i="4" s="1"/>
  <c r="H119" i="4"/>
  <c r="H199" i="4"/>
  <c r="H215" i="4"/>
  <c r="H311" i="4"/>
  <c r="H327" i="4"/>
  <c r="H276" i="4"/>
  <c r="H40" i="4"/>
  <c r="H56" i="4"/>
  <c r="H264" i="4"/>
  <c r="H20" i="4"/>
  <c r="H41" i="4"/>
  <c r="H57" i="4"/>
  <c r="H265" i="4"/>
  <c r="H393" i="4"/>
  <c r="H67" i="4"/>
  <c r="H35" i="4"/>
  <c r="H170" i="4"/>
  <c r="H186" i="4"/>
  <c r="H394" i="4"/>
  <c r="H107" i="4"/>
  <c r="H171" i="4"/>
  <c r="H187" i="4"/>
  <c r="H299" i="4"/>
  <c r="H23" i="4"/>
  <c r="H108" i="4"/>
  <c r="H252" i="4"/>
  <c r="H300" i="4"/>
  <c r="H381" i="4"/>
  <c r="I251" i="4"/>
  <c r="J251" i="4" s="1"/>
  <c r="H142" i="4"/>
  <c r="H158" i="4"/>
  <c r="H366" i="4"/>
  <c r="H382" i="4"/>
  <c r="H143" i="4"/>
  <c r="H159" i="4"/>
  <c r="I365" i="4"/>
  <c r="J365" i="4" s="1"/>
  <c r="H80" i="4"/>
  <c r="H96" i="4"/>
  <c r="H224" i="4"/>
  <c r="H240" i="4"/>
  <c r="H288" i="4"/>
  <c r="H402" i="4"/>
  <c r="H115" i="4"/>
  <c r="H52" i="4"/>
  <c r="H116" i="4"/>
  <c r="H196" i="4"/>
  <c r="H212" i="4"/>
  <c r="H260" i="4"/>
  <c r="H308" i="4"/>
  <c r="H324" i="4"/>
  <c r="H53" i="4"/>
  <c r="H117" i="4"/>
  <c r="H197" i="4"/>
  <c r="H213" i="4"/>
  <c r="H261" i="4"/>
  <c r="H309" i="4"/>
  <c r="H325" i="4"/>
  <c r="I34" i="4"/>
  <c r="J34" i="4" s="1"/>
  <c r="I115" i="4"/>
  <c r="J115" i="4" s="1"/>
  <c r="I32" i="4"/>
  <c r="J32" i="4" s="1"/>
  <c r="H166" i="4"/>
  <c r="H182" i="4"/>
  <c r="H262" i="4"/>
  <c r="H390" i="4"/>
  <c r="I35" i="4"/>
  <c r="J35" i="4" s="1"/>
  <c r="I336" i="4"/>
  <c r="J336" i="4" s="1"/>
  <c r="H33" i="4"/>
  <c r="H103" i="4"/>
  <c r="H263" i="4"/>
  <c r="H391" i="4"/>
  <c r="I36" i="4"/>
  <c r="J36" i="4" s="1"/>
  <c r="H307" i="4"/>
  <c r="H403" i="4"/>
  <c r="H104" i="4"/>
  <c r="H248" i="4"/>
  <c r="H392" i="4"/>
  <c r="I390" i="4"/>
  <c r="J390" i="4" s="1"/>
  <c r="H306" i="4"/>
  <c r="H195" i="4"/>
  <c r="H323" i="4"/>
  <c r="I337" i="4"/>
  <c r="J337" i="4" s="1"/>
  <c r="H34" i="4"/>
  <c r="H105" i="4"/>
  <c r="H169" i="4"/>
  <c r="H185" i="4"/>
  <c r="H249" i="4"/>
  <c r="H297" i="4"/>
  <c r="H377" i="4"/>
  <c r="H401" i="4"/>
  <c r="H211" i="4"/>
  <c r="H106" i="4"/>
  <c r="H138" i="4"/>
  <c r="H154" i="4"/>
  <c r="H250" i="4"/>
  <c r="H298" i="4"/>
  <c r="H322" i="4"/>
  <c r="H352" i="4"/>
  <c r="H21" i="4"/>
  <c r="H22" i="4"/>
  <c r="H139" i="4"/>
  <c r="H155" i="4"/>
  <c r="H251" i="4"/>
  <c r="I297" i="4"/>
  <c r="J297" i="4" s="1"/>
  <c r="H37" i="4"/>
  <c r="H92" i="4"/>
  <c r="H140" i="4"/>
  <c r="H156" i="4"/>
  <c r="H380" i="4"/>
  <c r="I298" i="4"/>
  <c r="J298" i="4" s="1"/>
  <c r="H141" i="4"/>
  <c r="H157" i="4"/>
  <c r="H285" i="4"/>
  <c r="H349" i="4"/>
  <c r="H365" i="4"/>
  <c r="I363" i="4"/>
  <c r="J363" i="4" s="1"/>
  <c r="H337" i="4"/>
  <c r="H25" i="4"/>
  <c r="H238" i="4"/>
  <c r="H286" i="4"/>
  <c r="H350" i="4"/>
  <c r="I284" i="4"/>
  <c r="J284" i="4" s="1"/>
  <c r="I272" i="4"/>
  <c r="J272" i="4" s="1"/>
  <c r="H95" i="4"/>
  <c r="H127" i="4"/>
  <c r="H223" i="4"/>
  <c r="H239" i="4"/>
  <c r="H287" i="4"/>
  <c r="AZ227" i="3"/>
  <c r="Y249" i="3"/>
  <c r="AC307" i="3"/>
  <c r="AB307" i="3"/>
  <c r="Y307" i="3"/>
  <c r="AA350" i="3"/>
  <c r="AB315" i="3"/>
  <c r="AA307" i="3"/>
  <c r="Z249" i="3"/>
  <c r="AA249" i="3"/>
  <c r="H6" i="4"/>
  <c r="H14" i="4"/>
  <c r="H8" i="4"/>
  <c r="H16" i="4"/>
  <c r="I9" i="4"/>
  <c r="I17" i="4"/>
  <c r="I3" i="4"/>
  <c r="I11" i="4"/>
  <c r="H3" i="4"/>
  <c r="H11" i="4"/>
  <c r="H10" i="4"/>
  <c r="H18" i="4"/>
  <c r="I2" i="4"/>
  <c r="I10" i="4"/>
  <c r="I4" i="4"/>
  <c r="I12" i="4"/>
  <c r="I7" i="4"/>
  <c r="I15" i="4"/>
  <c r="H4" i="4"/>
  <c r="H12" i="4"/>
  <c r="I13" i="4"/>
  <c r="I8" i="4"/>
  <c r="I16" i="4"/>
  <c r="I5" i="4"/>
  <c r="H2" i="4"/>
  <c r="I6" i="4"/>
  <c r="I14" i="4"/>
  <c r="H5" i="4"/>
  <c r="H13" i="4"/>
  <c r="H9" i="4"/>
  <c r="H17" i="4"/>
  <c r="H7" i="4"/>
  <c r="H15" i="4"/>
  <c r="U193" i="3"/>
  <c r="U192" i="3"/>
  <c r="U191" i="3"/>
  <c r="U190" i="3"/>
  <c r="U189" i="3"/>
  <c r="U188" i="3"/>
  <c r="U187" i="3"/>
  <c r="U186" i="3"/>
  <c r="U185" i="3"/>
  <c r="U179" i="3"/>
  <c r="U178" i="3"/>
  <c r="U177" i="3"/>
  <c r="U173" i="3"/>
  <c r="S192" i="3"/>
  <c r="S191" i="3"/>
  <c r="S190" i="3"/>
  <c r="S189" i="3"/>
  <c r="S187" i="3"/>
  <c r="S186" i="3"/>
  <c r="S185" i="3"/>
  <c r="S173" i="3"/>
  <c r="Q193" i="3"/>
  <c r="Q192" i="3"/>
  <c r="Q191" i="3"/>
  <c r="Q189" i="3"/>
  <c r="Q187" i="3"/>
  <c r="Q186" i="3"/>
  <c r="Q185" i="3"/>
  <c r="Q183" i="3"/>
  <c r="Q182" i="3"/>
  <c r="O193" i="3"/>
  <c r="O192" i="3"/>
  <c r="O191" i="3"/>
  <c r="O190" i="3"/>
  <c r="O189" i="3"/>
  <c r="O187" i="3"/>
  <c r="O186" i="3"/>
  <c r="O185" i="3"/>
  <c r="O174" i="3"/>
  <c r="M193" i="3"/>
  <c r="M190" i="3"/>
  <c r="M188" i="3"/>
  <c r="M187" i="3"/>
  <c r="M186" i="3"/>
  <c r="M185" i="3"/>
  <c r="M182" i="3"/>
  <c r="M180" i="3"/>
  <c r="M179" i="3"/>
  <c r="M178" i="3"/>
  <c r="M177" i="3"/>
  <c r="M175" i="3"/>
  <c r="M173" i="3"/>
  <c r="K193" i="3"/>
  <c r="K192" i="3"/>
  <c r="K191" i="3"/>
  <c r="K190" i="3"/>
  <c r="K189" i="3"/>
  <c r="K188" i="3"/>
  <c r="K185" i="3"/>
  <c r="K184" i="3"/>
  <c r="K180" i="3"/>
  <c r="K173" i="3"/>
  <c r="I193" i="3"/>
  <c r="I192" i="3"/>
  <c r="I191" i="3"/>
  <c r="I190" i="3"/>
  <c r="I189" i="3"/>
  <c r="I188" i="3"/>
  <c r="I182" i="3"/>
  <c r="I176" i="3"/>
  <c r="I175" i="3"/>
  <c r="I174" i="3"/>
  <c r="G193" i="3"/>
  <c r="G192" i="3"/>
  <c r="G191" i="3"/>
  <c r="G190" i="3"/>
  <c r="G189" i="3"/>
  <c r="G188" i="3"/>
  <c r="G182" i="3"/>
  <c r="G178" i="3"/>
  <c r="G176" i="3"/>
  <c r="G174" i="3"/>
  <c r="E193" i="3"/>
  <c r="E192" i="3"/>
  <c r="E191" i="3"/>
  <c r="E190" i="3"/>
  <c r="E189" i="3"/>
  <c r="E188" i="3"/>
  <c r="E187" i="3"/>
  <c r="E186" i="3"/>
  <c r="E184" i="3"/>
  <c r="E183" i="3"/>
  <c r="E182" i="3"/>
  <c r="E180" i="3"/>
  <c r="E178" i="3"/>
  <c r="E174" i="3"/>
  <c r="U166" i="3"/>
  <c r="U165" i="3"/>
  <c r="U164" i="3"/>
  <c r="U163" i="3"/>
  <c r="U162" i="3"/>
  <c r="U161" i="3"/>
  <c r="U160" i="3"/>
  <c r="U159" i="3"/>
  <c r="U158" i="3"/>
  <c r="U157" i="3"/>
  <c r="U154" i="3"/>
  <c r="U152" i="3"/>
  <c r="U150" i="3"/>
  <c r="U148" i="3"/>
  <c r="U146" i="3"/>
  <c r="U145" i="3"/>
  <c r="U143" i="3"/>
  <c r="S166" i="3"/>
  <c r="S165" i="3"/>
  <c r="S163" i="3"/>
  <c r="S162" i="3"/>
  <c r="S161" i="3"/>
  <c r="S160" i="3"/>
  <c r="S159" i="3"/>
  <c r="S158" i="3"/>
  <c r="S155" i="3"/>
  <c r="S154" i="3"/>
  <c r="S153" i="3"/>
  <c r="S152" i="3"/>
  <c r="S150" i="3"/>
  <c r="S149" i="3"/>
  <c r="S148" i="3"/>
  <c r="S146" i="3"/>
  <c r="S145" i="3"/>
  <c r="Q166" i="3"/>
  <c r="Q164" i="3"/>
  <c r="Q163" i="3"/>
  <c r="Q162" i="3"/>
  <c r="Q160" i="3"/>
  <c r="Q158" i="3"/>
  <c r="Q155" i="3"/>
  <c r="O166" i="3"/>
  <c r="O165" i="3"/>
  <c r="O164" i="3"/>
  <c r="O163" i="3"/>
  <c r="O162" i="3"/>
  <c r="O161" i="3"/>
  <c r="O160" i="3"/>
  <c r="O159" i="3"/>
  <c r="O158" i="3"/>
  <c r="O155" i="3"/>
  <c r="O152" i="3"/>
  <c r="O146" i="3"/>
  <c r="M166" i="3"/>
  <c r="M165" i="3"/>
  <c r="M164" i="3"/>
  <c r="M163" i="3"/>
  <c r="M160" i="3"/>
  <c r="M159" i="3"/>
  <c r="M158" i="3"/>
  <c r="M156" i="3"/>
  <c r="M155" i="3"/>
  <c r="M154" i="3"/>
  <c r="M152" i="3"/>
  <c r="M151" i="3"/>
  <c r="M149" i="3"/>
  <c r="M148" i="3"/>
  <c r="M147" i="3"/>
  <c r="M144" i="3"/>
  <c r="M143" i="3"/>
  <c r="K166" i="3"/>
  <c r="K165" i="3"/>
  <c r="K164" i="3"/>
  <c r="K163" i="3"/>
  <c r="K162" i="3"/>
  <c r="K161" i="3"/>
  <c r="K160" i="3"/>
  <c r="K157" i="3"/>
  <c r="K155" i="3"/>
  <c r="K153" i="3"/>
  <c r="K148" i="3"/>
  <c r="K147" i="3"/>
  <c r="I165" i="3"/>
  <c r="I164" i="3"/>
  <c r="I162" i="3"/>
  <c r="I161" i="3"/>
  <c r="I159" i="3"/>
  <c r="I151" i="3"/>
  <c r="I147" i="3"/>
  <c r="I145" i="3"/>
  <c r="G166" i="3"/>
  <c r="G165" i="3"/>
  <c r="G164" i="3"/>
  <c r="G163" i="3"/>
  <c r="G162" i="3"/>
  <c r="G161" i="3"/>
  <c r="G160" i="3"/>
  <c r="G159" i="3"/>
  <c r="G157" i="3"/>
  <c r="G156" i="3"/>
  <c r="G155" i="3"/>
  <c r="G151" i="3"/>
  <c r="G147" i="3"/>
  <c r="G145" i="3"/>
  <c r="G143" i="3"/>
  <c r="E166" i="3"/>
  <c r="E165" i="3"/>
  <c r="E164" i="3"/>
  <c r="E163" i="3"/>
  <c r="E162" i="3"/>
  <c r="E161" i="3"/>
  <c r="E159" i="3"/>
  <c r="E158" i="3"/>
  <c r="E157" i="3"/>
  <c r="E156" i="3"/>
  <c r="E153" i="3"/>
  <c r="E152" i="3"/>
  <c r="E151" i="3"/>
  <c r="E150" i="3"/>
  <c r="E147" i="3"/>
  <c r="E146" i="3"/>
  <c r="U137" i="3"/>
  <c r="U136" i="3"/>
  <c r="U135" i="3"/>
  <c r="U134" i="3"/>
  <c r="S137" i="3"/>
  <c r="S136" i="3"/>
  <c r="S135" i="3"/>
  <c r="S134" i="3"/>
  <c r="Q137" i="3"/>
  <c r="Q136" i="3"/>
  <c r="Q135" i="3"/>
  <c r="Q134" i="3"/>
  <c r="O137" i="3"/>
  <c r="O136" i="3"/>
  <c r="O135" i="3"/>
  <c r="O134" i="3"/>
  <c r="M137" i="3"/>
  <c r="M135" i="3"/>
  <c r="K137" i="3"/>
  <c r="K136" i="3"/>
  <c r="K135" i="3"/>
  <c r="I137" i="3"/>
  <c r="I136" i="3"/>
  <c r="I132" i="3"/>
  <c r="G136" i="3"/>
  <c r="E137" i="3"/>
  <c r="E136" i="3"/>
  <c r="E135" i="3"/>
  <c r="U126" i="3"/>
  <c r="U125" i="3"/>
  <c r="U124" i="3"/>
  <c r="U123" i="3"/>
  <c r="U122" i="3"/>
  <c r="S126" i="3"/>
  <c r="S125" i="3"/>
  <c r="S124" i="3"/>
  <c r="S123" i="3"/>
  <c r="Q126" i="3"/>
  <c r="Q125" i="3"/>
  <c r="Q123" i="3"/>
  <c r="O126" i="3"/>
  <c r="O125" i="3"/>
  <c r="O122" i="3"/>
  <c r="O121" i="3"/>
  <c r="M125" i="3"/>
  <c r="M124" i="3"/>
  <c r="M123" i="3"/>
  <c r="K126" i="3"/>
  <c r="K125" i="3"/>
  <c r="K122" i="3"/>
  <c r="K121" i="3"/>
  <c r="I126" i="3"/>
  <c r="I125" i="3"/>
  <c r="I124" i="3"/>
  <c r="I122" i="3"/>
  <c r="G126" i="3"/>
  <c r="G124" i="3"/>
  <c r="U114" i="3"/>
  <c r="U113" i="3"/>
  <c r="U110" i="3"/>
  <c r="U109" i="3"/>
  <c r="U108" i="3"/>
  <c r="U105" i="3"/>
  <c r="S114" i="3"/>
  <c r="S112" i="3"/>
  <c r="S109" i="3"/>
  <c r="S105" i="3"/>
  <c r="Q114" i="3"/>
  <c r="Q113" i="3"/>
  <c r="Q112" i="3"/>
  <c r="O114" i="3"/>
  <c r="O113" i="3"/>
  <c r="O111" i="3"/>
  <c r="O110" i="3"/>
  <c r="O107" i="3"/>
  <c r="M114" i="3"/>
  <c r="M113" i="3"/>
  <c r="M112" i="3"/>
  <c r="M106" i="3"/>
  <c r="K114" i="3"/>
  <c r="K113" i="3"/>
  <c r="K112" i="3"/>
  <c r="K111" i="3"/>
  <c r="K110" i="3"/>
  <c r="K109" i="3"/>
  <c r="K108" i="3"/>
  <c r="K106" i="3"/>
  <c r="I114" i="3"/>
  <c r="I113" i="3"/>
  <c r="I112" i="3"/>
  <c r="I111" i="3"/>
  <c r="G114" i="3"/>
  <c r="G113" i="3"/>
  <c r="G112" i="3"/>
  <c r="G111" i="3"/>
  <c r="E114" i="3"/>
  <c r="BB114" i="3" s="1"/>
  <c r="E113" i="3"/>
  <c r="E111" i="3"/>
  <c r="E106" i="3"/>
  <c r="U99" i="3"/>
  <c r="AM99" i="3" s="1"/>
  <c r="U98" i="3"/>
  <c r="U97" i="3"/>
  <c r="U95" i="3"/>
  <c r="U89" i="3"/>
  <c r="U94" i="3"/>
  <c r="U93" i="3"/>
  <c r="U92" i="3"/>
  <c r="U91" i="3"/>
  <c r="U90" i="3"/>
  <c r="U88" i="3"/>
  <c r="U87" i="3"/>
  <c r="U86" i="3"/>
  <c r="U85" i="3"/>
  <c r="U84" i="3"/>
  <c r="S99" i="3"/>
  <c r="AL99" i="3" s="1"/>
  <c r="S97" i="3"/>
  <c r="S95" i="3"/>
  <c r="S89" i="3"/>
  <c r="S93" i="3"/>
  <c r="S92" i="3"/>
  <c r="S90" i="3"/>
  <c r="S88" i="3"/>
  <c r="S86" i="3"/>
  <c r="Q99" i="3"/>
  <c r="AK99" i="3" s="1"/>
  <c r="Q98" i="3"/>
  <c r="Q97" i="3"/>
  <c r="Q95" i="3"/>
  <c r="Q96" i="3"/>
  <c r="Q92" i="3"/>
  <c r="Q91" i="3"/>
  <c r="Q90" i="3"/>
  <c r="Q86" i="3"/>
  <c r="O99" i="3"/>
  <c r="AJ99" i="3" s="1"/>
  <c r="O98" i="3"/>
  <c r="O97" i="3"/>
  <c r="O95" i="3"/>
  <c r="O96" i="3"/>
  <c r="O89" i="3"/>
  <c r="O94" i="3"/>
  <c r="O93" i="3"/>
  <c r="O90" i="3"/>
  <c r="O87" i="3"/>
  <c r="M99" i="3"/>
  <c r="AI99" i="3" s="1"/>
  <c r="M98" i="3"/>
  <c r="M96" i="3"/>
  <c r="M89" i="3"/>
  <c r="M94" i="3"/>
  <c r="M93" i="3"/>
  <c r="M92" i="3"/>
  <c r="M90" i="3"/>
  <c r="M88" i="3"/>
  <c r="M87" i="3"/>
  <c r="M86" i="3"/>
  <c r="K99" i="3"/>
  <c r="AH99" i="3" s="1"/>
  <c r="K98" i="3"/>
  <c r="K97" i="3"/>
  <c r="K95" i="3"/>
  <c r="K96" i="3"/>
  <c r="K94" i="3"/>
  <c r="K91" i="3"/>
  <c r="I99" i="3"/>
  <c r="AG99" i="3" s="1"/>
  <c r="I98" i="3"/>
  <c r="I97" i="3"/>
  <c r="I95" i="3"/>
  <c r="I96" i="3"/>
  <c r="I89" i="3"/>
  <c r="I94" i="3"/>
  <c r="I93" i="3"/>
  <c r="I92" i="3"/>
  <c r="I91" i="3"/>
  <c r="I88" i="3"/>
  <c r="I87" i="3"/>
  <c r="G99" i="3"/>
  <c r="AF99" i="3" s="1"/>
  <c r="G98" i="3"/>
  <c r="G97" i="3"/>
  <c r="G95" i="3"/>
  <c r="G96" i="3"/>
  <c r="G89" i="3"/>
  <c r="G94" i="3"/>
  <c r="G93" i="3"/>
  <c r="G92" i="3"/>
  <c r="G91" i="3"/>
  <c r="G90" i="3"/>
  <c r="G88" i="3"/>
  <c r="G87" i="3"/>
  <c r="E99" i="3"/>
  <c r="E98" i="3"/>
  <c r="E97" i="3"/>
  <c r="E95" i="3"/>
  <c r="E96" i="3"/>
  <c r="E89" i="3"/>
  <c r="E94" i="3"/>
  <c r="E93" i="3"/>
  <c r="E92" i="3"/>
  <c r="E91" i="3"/>
  <c r="E88" i="3"/>
  <c r="E87" i="3"/>
  <c r="U77" i="3"/>
  <c r="U76" i="3"/>
  <c r="U75" i="3"/>
  <c r="U74" i="3"/>
  <c r="U73" i="3"/>
  <c r="U72" i="3"/>
  <c r="U70" i="3"/>
  <c r="U68" i="3"/>
  <c r="U67" i="3"/>
  <c r="U65" i="3"/>
  <c r="U64" i="3"/>
  <c r="S77" i="3"/>
  <c r="S76" i="3"/>
  <c r="S75" i="3"/>
  <c r="S74" i="3"/>
  <c r="S73" i="3"/>
  <c r="S72" i="3"/>
  <c r="S71" i="3"/>
  <c r="S70" i="3"/>
  <c r="S69" i="3"/>
  <c r="S67" i="3"/>
  <c r="S66" i="3"/>
  <c r="S65" i="3"/>
  <c r="S64" i="3"/>
  <c r="Q77" i="3"/>
  <c r="Q76" i="3"/>
  <c r="Q75" i="3"/>
  <c r="Q74" i="3"/>
  <c r="Q73" i="3"/>
  <c r="Q71" i="3"/>
  <c r="Q70" i="3"/>
  <c r="Q68" i="3"/>
  <c r="Q65" i="3"/>
  <c r="O76" i="3"/>
  <c r="O74" i="3"/>
  <c r="O73" i="3"/>
  <c r="O71" i="3"/>
  <c r="M77" i="3"/>
  <c r="M76" i="3"/>
  <c r="M75" i="3"/>
  <c r="M74" i="3"/>
  <c r="M73" i="3"/>
  <c r="M72" i="3"/>
  <c r="M71" i="3"/>
  <c r="M69" i="3"/>
  <c r="M68" i="3"/>
  <c r="M66" i="3"/>
  <c r="M65" i="3"/>
  <c r="K77" i="3"/>
  <c r="K75" i="3"/>
  <c r="K74" i="3"/>
  <c r="K73" i="3"/>
  <c r="K72" i="3"/>
  <c r="K68" i="3"/>
  <c r="K64" i="3"/>
  <c r="I77" i="3"/>
  <c r="I76" i="3"/>
  <c r="I75" i="3"/>
  <c r="I72" i="3"/>
  <c r="I71" i="3"/>
  <c r="I70" i="3"/>
  <c r="G77" i="3"/>
  <c r="G76" i="3"/>
  <c r="G75" i="3"/>
  <c r="G74" i="3"/>
  <c r="G72" i="3"/>
  <c r="G71" i="3"/>
  <c r="G70" i="3"/>
  <c r="E77" i="3"/>
  <c r="E76" i="3"/>
  <c r="E75" i="3"/>
  <c r="E73" i="3"/>
  <c r="E72" i="3"/>
  <c r="E71" i="3"/>
  <c r="E69" i="3"/>
  <c r="E67" i="3"/>
  <c r="E66" i="3"/>
  <c r="U57" i="3"/>
  <c r="U55" i="3"/>
  <c r="U54" i="3"/>
  <c r="U56" i="3"/>
  <c r="U52" i="3"/>
  <c r="U53" i="3"/>
  <c r="U49" i="3"/>
  <c r="U48" i="3"/>
  <c r="U51" i="3"/>
  <c r="U46" i="3"/>
  <c r="U45" i="3"/>
  <c r="U44" i="3"/>
  <c r="U43" i="3"/>
  <c r="U42" i="3"/>
  <c r="U41" i="3"/>
  <c r="U40" i="3"/>
  <c r="S55" i="3"/>
  <c r="S54" i="3"/>
  <c r="S56" i="3"/>
  <c r="S52" i="3"/>
  <c r="S50" i="3"/>
  <c r="S49" i="3"/>
  <c r="S48" i="3"/>
  <c r="S51" i="3"/>
  <c r="S43" i="3"/>
  <c r="S41" i="3"/>
  <c r="S40" i="3"/>
  <c r="S39" i="3"/>
  <c r="S38" i="3"/>
  <c r="Q57" i="3"/>
  <c r="Q54" i="3"/>
  <c r="Q52" i="3"/>
  <c r="Q50" i="3"/>
  <c r="Q53" i="3"/>
  <c r="Q48" i="3"/>
  <c r="Q51" i="3"/>
  <c r="Q41" i="3"/>
  <c r="O57" i="3"/>
  <c r="O54" i="3"/>
  <c r="O52" i="3"/>
  <c r="O50" i="3"/>
  <c r="O53" i="3"/>
  <c r="O49" i="3"/>
  <c r="O51" i="3"/>
  <c r="O46" i="3"/>
  <c r="M57" i="3"/>
  <c r="M55" i="3"/>
  <c r="M54" i="3"/>
  <c r="M56" i="3"/>
  <c r="M52" i="3"/>
  <c r="M50" i="3"/>
  <c r="M49" i="3"/>
  <c r="M48" i="3"/>
  <c r="M43" i="3"/>
  <c r="M42" i="3"/>
  <c r="M39" i="3"/>
  <c r="M38" i="3"/>
  <c r="M37" i="3"/>
  <c r="BF37" i="3" s="1"/>
  <c r="K57" i="3"/>
  <c r="K56" i="3"/>
  <c r="K50" i="3"/>
  <c r="K49" i="3"/>
  <c r="K45" i="3"/>
  <c r="I57" i="3"/>
  <c r="I55" i="3"/>
  <c r="I54" i="3"/>
  <c r="I56" i="3"/>
  <c r="I52" i="3"/>
  <c r="I53" i="3"/>
  <c r="I48" i="3"/>
  <c r="I46" i="3"/>
  <c r="I45" i="3"/>
  <c r="I41" i="3"/>
  <c r="G57" i="3"/>
  <c r="G55" i="3"/>
  <c r="G56" i="3"/>
  <c r="G53" i="3"/>
  <c r="G46" i="3"/>
  <c r="G45" i="3"/>
  <c r="G41" i="3"/>
  <c r="E57" i="3"/>
  <c r="E55" i="3"/>
  <c r="E54" i="3"/>
  <c r="E56" i="3"/>
  <c r="E52" i="3"/>
  <c r="E50" i="3"/>
  <c r="E49" i="3"/>
  <c r="E48" i="3"/>
  <c r="E47" i="3"/>
  <c r="E43" i="3"/>
  <c r="E39" i="3"/>
  <c r="C420" i="3" a="1"/>
  <c r="C420" i="3" s="1"/>
  <c r="B420" i="3"/>
  <c r="C409" i="3" a="1"/>
  <c r="C409" i="3" s="1"/>
  <c r="B409" i="3"/>
  <c r="C383" i="3" a="1"/>
  <c r="C383" i="3" s="1"/>
  <c r="B383" i="3"/>
  <c r="C355" i="3" a="1"/>
  <c r="C355" i="3" s="1"/>
  <c r="B355" i="3"/>
  <c r="C320" i="3" a="1"/>
  <c r="C320" i="3" s="1"/>
  <c r="B320" i="3"/>
  <c r="C312" i="3" a="1"/>
  <c r="C312" i="3" s="1"/>
  <c r="B312" i="3"/>
  <c r="C297" i="3" a="1"/>
  <c r="C297" i="3" s="1"/>
  <c r="B297" i="3"/>
  <c r="C284" i="3" a="1"/>
  <c r="C284" i="3" s="1"/>
  <c r="B284" i="3"/>
  <c r="C265" i="3" a="1"/>
  <c r="C265" i="3" s="1"/>
  <c r="B265" i="3"/>
  <c r="C254" i="3" a="1"/>
  <c r="C254" i="3" s="1"/>
  <c r="B254" i="3"/>
  <c r="C232" i="3" a="1"/>
  <c r="C232" i="3" s="1"/>
  <c r="B232" i="3"/>
  <c r="C198" i="3" a="1"/>
  <c r="C198" i="3" s="1"/>
  <c r="B198" i="3"/>
  <c r="C171" i="3" a="1"/>
  <c r="C171" i="3" s="1"/>
  <c r="B171" i="3"/>
  <c r="C142" i="3" a="1"/>
  <c r="C142" i="3" s="1"/>
  <c r="B142" i="3"/>
  <c r="C131" i="3" a="1"/>
  <c r="C131" i="3" s="1"/>
  <c r="B131" i="3"/>
  <c r="C119" i="3" a="1"/>
  <c r="C119" i="3" s="1"/>
  <c r="B119" i="3"/>
  <c r="C104" i="3" a="1"/>
  <c r="C104" i="3" s="1"/>
  <c r="B104" i="3"/>
  <c r="C82" i="3" a="1"/>
  <c r="C82" i="3" s="1"/>
  <c r="B82" i="3"/>
  <c r="C62" i="3" a="1"/>
  <c r="C62" i="3" s="1"/>
  <c r="B62" i="3"/>
  <c r="C36" i="3" a="1"/>
  <c r="C36" i="3" s="1"/>
  <c r="B36" i="3"/>
  <c r="E31" i="3"/>
  <c r="E36" i="2"/>
  <c r="F17" i="2"/>
  <c r="Z110" i="2"/>
  <c r="AK110" i="2" s="1"/>
  <c r="N36" i="3"/>
  <c r="R232" i="3"/>
  <c r="P36" i="3"/>
  <c r="T420" i="3"/>
  <c r="T36" i="3"/>
  <c r="L36" i="3"/>
  <c r="T198" i="3"/>
  <c r="D36" i="3"/>
  <c r="J36" i="3"/>
  <c r="F36" i="3"/>
  <c r="F409" i="3"/>
  <c r="R142" i="3"/>
  <c r="F104" i="3"/>
  <c r="F284" i="3"/>
  <c r="R36" i="3"/>
  <c r="T104" i="3"/>
  <c r="T62" i="3"/>
  <c r="T171" i="3"/>
  <c r="T383" i="3"/>
  <c r="T82" i="3"/>
  <c r="T409" i="3"/>
  <c r="F383" i="3"/>
  <c r="F265" i="3"/>
  <c r="H36" i="3"/>
  <c r="H383" i="3"/>
  <c r="Q21" i="5" l="1"/>
  <c r="P25" i="5"/>
  <c r="Z177" i="5"/>
  <c r="Q22" i="5"/>
  <c r="Z412" i="5"/>
  <c r="AA412" i="5"/>
  <c r="AB412" i="5"/>
  <c r="AA375" i="5"/>
  <c r="AQ178" i="5"/>
  <c r="I25" i="5"/>
  <c r="AV188" i="5"/>
  <c r="AP178" i="5"/>
  <c r="AV178" i="5"/>
  <c r="Q23" i="5"/>
  <c r="V169" i="5"/>
  <c r="AW178" i="5"/>
  <c r="AZ178" i="5"/>
  <c r="AP183" i="5"/>
  <c r="AQ183" i="5"/>
  <c r="AR183" i="5"/>
  <c r="AS183" i="5"/>
  <c r="AU182" i="5"/>
  <c r="AT183" i="5"/>
  <c r="AU183" i="5"/>
  <c r="AB152" i="5"/>
  <c r="AV183" i="5"/>
  <c r="AW183" i="5"/>
  <c r="AC189" i="5"/>
  <c r="AX183" i="5"/>
  <c r="AZ183" i="5"/>
  <c r="I22" i="5"/>
  <c r="Y375" i="5"/>
  <c r="AX178" i="5"/>
  <c r="AB375" i="5"/>
  <c r="AC183" i="5"/>
  <c r="AB217" i="5"/>
  <c r="P22" i="5"/>
  <c r="AZ188" i="5"/>
  <c r="Q20" i="5"/>
  <c r="AR188" i="5"/>
  <c r="AT188" i="5"/>
  <c r="AS178" i="5"/>
  <c r="AA374" i="5"/>
  <c r="AU178" i="5"/>
  <c r="AB374" i="5"/>
  <c r="Z375" i="5"/>
  <c r="AR178" i="5"/>
  <c r="AW182" i="5"/>
  <c r="AC374" i="5"/>
  <c r="AC375" i="5"/>
  <c r="AX182" i="5"/>
  <c r="Y374" i="5"/>
  <c r="AT178" i="5"/>
  <c r="AY182" i="5"/>
  <c r="AP182" i="5"/>
  <c r="AQ182" i="5"/>
  <c r="Y411" i="5"/>
  <c r="AR182" i="5"/>
  <c r="AB411" i="5"/>
  <c r="AS182" i="5"/>
  <c r="AT182" i="5"/>
  <c r="AV182" i="5"/>
  <c r="AC217" i="5"/>
  <c r="Y217" i="5"/>
  <c r="Y178" i="5"/>
  <c r="AB182" i="5"/>
  <c r="AC179" i="5"/>
  <c r="P23" i="5"/>
  <c r="AC413" i="5"/>
  <c r="M19" i="5"/>
  <c r="AU188" i="5"/>
  <c r="AT217" i="5"/>
  <c r="AU217" i="5"/>
  <c r="AC412" i="5"/>
  <c r="V412" i="5" s="1"/>
  <c r="AW188" i="5"/>
  <c r="AW217" i="5"/>
  <c r="AA183" i="5"/>
  <c r="AY188" i="5"/>
  <c r="AX217" i="5"/>
  <c r="Z374" i="5"/>
  <c r="AA217" i="5"/>
  <c r="AC188" i="5"/>
  <c r="Z178" i="5"/>
  <c r="AA411" i="5"/>
  <c r="Y160" i="5"/>
  <c r="AX188" i="5"/>
  <c r="AY217" i="5"/>
  <c r="AP217" i="5"/>
  <c r="AQ217" i="5"/>
  <c r="AA177" i="5"/>
  <c r="AR217" i="5"/>
  <c r="O23" i="5"/>
  <c r="AB189" i="5"/>
  <c r="AB177" i="5"/>
  <c r="AS217" i="5"/>
  <c r="AV217" i="5"/>
  <c r="AA152" i="5"/>
  <c r="AA182" i="5"/>
  <c r="L19" i="5"/>
  <c r="AC152" i="5"/>
  <c r="AP188" i="5"/>
  <c r="AQ188" i="5"/>
  <c r="Z182" i="5"/>
  <c r="Z217" i="5"/>
  <c r="AA413" i="5"/>
  <c r="AB413" i="5"/>
  <c r="AC258" i="5"/>
  <c r="AB258" i="5"/>
  <c r="AA258" i="5"/>
  <c r="Z258" i="5"/>
  <c r="Y258" i="5"/>
  <c r="Y366" i="5"/>
  <c r="AB366" i="5"/>
  <c r="AC366" i="5"/>
  <c r="AA366" i="5"/>
  <c r="Z366" i="5"/>
  <c r="AY293" i="5"/>
  <c r="AU293" i="5"/>
  <c r="AS293" i="5"/>
  <c r="AR293" i="5"/>
  <c r="AZ293" i="5"/>
  <c r="AX293" i="5"/>
  <c r="AW293" i="5"/>
  <c r="AV293" i="5"/>
  <c r="AT293" i="5"/>
  <c r="AQ293" i="5"/>
  <c r="AP293" i="5"/>
  <c r="AQ122" i="5"/>
  <c r="AP122" i="5"/>
  <c r="AY122" i="5"/>
  <c r="AX122" i="5"/>
  <c r="AW122" i="5"/>
  <c r="AT122" i="5"/>
  <c r="AZ122" i="5"/>
  <c r="AV122" i="5"/>
  <c r="AU122" i="5"/>
  <c r="AS122" i="5"/>
  <c r="AR122" i="5"/>
  <c r="AC126" i="5"/>
  <c r="AB126" i="5"/>
  <c r="Y126" i="5"/>
  <c r="AA126" i="5"/>
  <c r="Z126" i="5"/>
  <c r="AA252" i="5"/>
  <c r="AB252" i="5"/>
  <c r="AC252" i="5"/>
  <c r="Y252" i="5"/>
  <c r="Z252" i="5"/>
  <c r="AC70" i="5"/>
  <c r="Y70" i="5"/>
  <c r="AB70" i="5"/>
  <c r="AA70" i="5"/>
  <c r="Z70" i="5"/>
  <c r="AZ106" i="5"/>
  <c r="AY106" i="5"/>
  <c r="AX106" i="5"/>
  <c r="AW106" i="5"/>
  <c r="AV106" i="5"/>
  <c r="AT106" i="5"/>
  <c r="AS106" i="5"/>
  <c r="AR106" i="5"/>
  <c r="AQ106" i="5"/>
  <c r="AP106" i="5"/>
  <c r="AU106" i="5"/>
  <c r="Y331" i="5"/>
  <c r="AB331" i="5"/>
  <c r="Z331" i="5"/>
  <c r="AC331" i="5"/>
  <c r="AA331" i="5"/>
  <c r="AZ313" i="5"/>
  <c r="AX313" i="5"/>
  <c r="AV313" i="5"/>
  <c r="AU313" i="5"/>
  <c r="AT313" i="5"/>
  <c r="AY313" i="5"/>
  <c r="AW313" i="5"/>
  <c r="AS313" i="5"/>
  <c r="AR313" i="5"/>
  <c r="AQ313" i="5"/>
  <c r="AP313" i="5"/>
  <c r="AC64" i="5"/>
  <c r="AB64" i="5"/>
  <c r="AA64" i="5"/>
  <c r="Z64" i="5"/>
  <c r="Y64" i="5"/>
  <c r="AC293" i="5"/>
  <c r="AA293" i="5"/>
  <c r="Z293" i="5"/>
  <c r="AB293" i="5"/>
  <c r="Y293" i="5"/>
  <c r="Y218" i="5"/>
  <c r="Z218" i="5"/>
  <c r="AB218" i="5"/>
  <c r="AA218" i="5"/>
  <c r="AC218" i="5"/>
  <c r="AV350" i="5"/>
  <c r="AY350" i="5"/>
  <c r="AX350" i="5"/>
  <c r="AW350" i="5"/>
  <c r="AU350" i="5"/>
  <c r="AT350" i="5"/>
  <c r="AS350" i="5"/>
  <c r="AR350" i="5"/>
  <c r="AQ350" i="5"/>
  <c r="AP350" i="5"/>
  <c r="AZ350" i="5"/>
  <c r="AY83" i="5"/>
  <c r="AV83" i="5"/>
  <c r="AR83" i="5"/>
  <c r="AQ83" i="5"/>
  <c r="AP83" i="5"/>
  <c r="AZ83" i="5"/>
  <c r="AX83" i="5"/>
  <c r="AW83" i="5"/>
  <c r="AU83" i="5"/>
  <c r="AT83" i="5"/>
  <c r="AS83" i="5"/>
  <c r="AC57" i="5"/>
  <c r="AB57" i="5"/>
  <c r="AA57" i="5"/>
  <c r="Z57" i="5"/>
  <c r="Y57" i="5"/>
  <c r="Y340" i="5"/>
  <c r="AC340" i="5"/>
  <c r="AB340" i="5"/>
  <c r="AA340" i="5"/>
  <c r="Z340" i="5"/>
  <c r="AA385" i="5"/>
  <c r="AC385" i="5"/>
  <c r="AB385" i="5"/>
  <c r="Z385" i="5"/>
  <c r="Y385" i="5"/>
  <c r="Z143" i="5"/>
  <c r="Y143" i="5"/>
  <c r="AC143" i="5"/>
  <c r="AB143" i="5"/>
  <c r="AA143" i="5"/>
  <c r="AC123" i="5"/>
  <c r="AA123" i="5"/>
  <c r="Y123" i="5"/>
  <c r="Z123" i="5"/>
  <c r="AB123" i="5"/>
  <c r="AB106" i="5"/>
  <c r="Z106" i="5"/>
  <c r="AC106" i="5"/>
  <c r="AA106" i="5"/>
  <c r="Y106" i="5"/>
  <c r="AC135" i="5"/>
  <c r="Y135" i="5"/>
  <c r="AB135" i="5"/>
  <c r="AA135" i="5"/>
  <c r="Z135" i="5"/>
  <c r="AC313" i="5"/>
  <c r="AB313" i="5"/>
  <c r="AA313" i="5"/>
  <c r="Z313" i="5"/>
  <c r="Y313" i="5"/>
  <c r="AY64" i="5"/>
  <c r="AX64" i="5"/>
  <c r="AW64" i="5"/>
  <c r="AV64" i="5"/>
  <c r="AU64" i="5"/>
  <c r="AT64" i="5"/>
  <c r="AS64" i="5"/>
  <c r="AR64" i="5"/>
  <c r="AQ64" i="5"/>
  <c r="AP64" i="5"/>
  <c r="AZ64" i="5"/>
  <c r="N24" i="5"/>
  <c r="AY387" i="5"/>
  <c r="AU387" i="5"/>
  <c r="AZ387" i="5"/>
  <c r="AX387" i="5"/>
  <c r="AW387" i="5"/>
  <c r="AV387" i="5"/>
  <c r="AT387" i="5"/>
  <c r="AS387" i="5"/>
  <c r="AR387" i="5"/>
  <c r="AQ387" i="5"/>
  <c r="AP387" i="5"/>
  <c r="J25" i="5"/>
  <c r="AC207" i="5"/>
  <c r="AB207" i="5"/>
  <c r="AA207" i="5"/>
  <c r="Z207" i="5"/>
  <c r="Y207" i="5"/>
  <c r="AB384" i="5"/>
  <c r="AA384" i="5"/>
  <c r="Y384" i="5"/>
  <c r="Z384" i="5"/>
  <c r="AC384" i="5"/>
  <c r="AA44" i="5"/>
  <c r="Y44" i="5"/>
  <c r="AC44" i="5"/>
  <c r="AB44" i="5"/>
  <c r="Z44" i="5"/>
  <c r="AC163" i="5"/>
  <c r="AB163" i="5"/>
  <c r="AA163" i="5"/>
  <c r="Z163" i="5"/>
  <c r="Y163" i="5"/>
  <c r="J21" i="5"/>
  <c r="AC134" i="5"/>
  <c r="Z134" i="5"/>
  <c r="AB134" i="5"/>
  <c r="AA134" i="5"/>
  <c r="Y134" i="5"/>
  <c r="AB327" i="5"/>
  <c r="AC327" i="5"/>
  <c r="AA327" i="5"/>
  <c r="Z327" i="5"/>
  <c r="Y327" i="5"/>
  <c r="AX353" i="5"/>
  <c r="AV353" i="5"/>
  <c r="AT353" i="5"/>
  <c r="AQ353" i="5"/>
  <c r="AP353" i="5"/>
  <c r="AZ353" i="5"/>
  <c r="AY353" i="5"/>
  <c r="AW353" i="5"/>
  <c r="AU353" i="5"/>
  <c r="AS353" i="5"/>
  <c r="AR353" i="5"/>
  <c r="AB184" i="5"/>
  <c r="AA184" i="5"/>
  <c r="Z184" i="5"/>
  <c r="Y184" i="5"/>
  <c r="AC184" i="5"/>
  <c r="AW342" i="5"/>
  <c r="AS342" i="5"/>
  <c r="AR342" i="5"/>
  <c r="AZ342" i="5"/>
  <c r="AY342" i="5"/>
  <c r="AX342" i="5"/>
  <c r="AV342" i="5"/>
  <c r="AU342" i="5"/>
  <c r="AT342" i="5"/>
  <c r="AQ342" i="5"/>
  <c r="AP342" i="5"/>
  <c r="Z415" i="5"/>
  <c r="AZ45" i="5"/>
  <c r="AV45" i="5"/>
  <c r="AY45" i="5"/>
  <c r="AX45" i="5"/>
  <c r="AW45" i="5"/>
  <c r="AU45" i="5"/>
  <c r="AT45" i="5"/>
  <c r="AS45" i="5"/>
  <c r="AR45" i="5"/>
  <c r="AQ45" i="5"/>
  <c r="AP45" i="5"/>
  <c r="AC157" i="5"/>
  <c r="AB157" i="5"/>
  <c r="AA157" i="5"/>
  <c r="Z157" i="5"/>
  <c r="Y157" i="5"/>
  <c r="AB403" i="5"/>
  <c r="Y403" i="5"/>
  <c r="Z403" i="5"/>
  <c r="AC403" i="5"/>
  <c r="AA403" i="5"/>
  <c r="AS401" i="5"/>
  <c r="AU401" i="5"/>
  <c r="AT401" i="5"/>
  <c r="AR401" i="5"/>
  <c r="AP401" i="5"/>
  <c r="AZ401" i="5"/>
  <c r="AY401" i="5"/>
  <c r="AX401" i="5"/>
  <c r="AW401" i="5"/>
  <c r="AV401" i="5"/>
  <c r="AQ401" i="5"/>
  <c r="Y156" i="5"/>
  <c r="AB156" i="5"/>
  <c r="AC156" i="5"/>
  <c r="Z156" i="5"/>
  <c r="AA156" i="5"/>
  <c r="AV151" i="5"/>
  <c r="AS151" i="5"/>
  <c r="AZ151" i="5"/>
  <c r="AX151" i="5"/>
  <c r="AW151" i="5"/>
  <c r="AU151" i="5"/>
  <c r="AT151" i="5"/>
  <c r="AQ151" i="5"/>
  <c r="AY151" i="5"/>
  <c r="AR151" i="5"/>
  <c r="AP151" i="5"/>
  <c r="AQ314" i="5"/>
  <c r="AY314" i="5"/>
  <c r="AX314" i="5"/>
  <c r="AW314" i="5"/>
  <c r="AZ314" i="5"/>
  <c r="AV314" i="5"/>
  <c r="AU314" i="5"/>
  <c r="AT314" i="5"/>
  <c r="AS314" i="5"/>
  <c r="AR314" i="5"/>
  <c r="AP314" i="5"/>
  <c r="AC67" i="5"/>
  <c r="Z67" i="5"/>
  <c r="AB67" i="5"/>
  <c r="AA67" i="5"/>
  <c r="Y67" i="5"/>
  <c r="AC419" i="5"/>
  <c r="Z53" i="5"/>
  <c r="AC53" i="5"/>
  <c r="AB53" i="5"/>
  <c r="AA53" i="5"/>
  <c r="Y53" i="5"/>
  <c r="AC104" i="5"/>
  <c r="AB104" i="5"/>
  <c r="AA104" i="5"/>
  <c r="Z104" i="5"/>
  <c r="Y104" i="5"/>
  <c r="Y410" i="5"/>
  <c r="AA259" i="5"/>
  <c r="Y259" i="5"/>
  <c r="Z259" i="5"/>
  <c r="AB259" i="5"/>
  <c r="AC259" i="5"/>
  <c r="AC116" i="5"/>
  <c r="Z116" i="5"/>
  <c r="AB116" i="5"/>
  <c r="AA116" i="5"/>
  <c r="Y116" i="5"/>
  <c r="AQ138" i="5"/>
  <c r="AY138" i="5"/>
  <c r="AX138" i="5"/>
  <c r="AW138" i="5"/>
  <c r="AV138" i="5"/>
  <c r="AT138" i="5"/>
  <c r="AS138" i="5"/>
  <c r="AR138" i="5"/>
  <c r="AP138" i="5"/>
  <c r="AZ138" i="5"/>
  <c r="AU138" i="5"/>
  <c r="AY277" i="5"/>
  <c r="AX277" i="5"/>
  <c r="AW277" i="5"/>
  <c r="AV277" i="5"/>
  <c r="AU277" i="5"/>
  <c r="AT277" i="5"/>
  <c r="AR277" i="5"/>
  <c r="AQ277" i="5"/>
  <c r="AP277" i="5"/>
  <c r="AZ277" i="5"/>
  <c r="AS277" i="5"/>
  <c r="AQ340" i="5"/>
  <c r="AZ340" i="5"/>
  <c r="AR340" i="5"/>
  <c r="AW340" i="5"/>
  <c r="AV340" i="5"/>
  <c r="AU340" i="5"/>
  <c r="AT340" i="5"/>
  <c r="AS340" i="5"/>
  <c r="AP340" i="5"/>
  <c r="AY340" i="5"/>
  <c r="AX340" i="5"/>
  <c r="AZ249" i="5"/>
  <c r="AW249" i="5"/>
  <c r="AV249" i="5"/>
  <c r="AU249" i="5"/>
  <c r="AT249" i="5"/>
  <c r="AS249" i="5"/>
  <c r="AR249" i="5"/>
  <c r="AQ249" i="5"/>
  <c r="AP249" i="5"/>
  <c r="AY249" i="5"/>
  <c r="AX249" i="5"/>
  <c r="AC199" i="5"/>
  <c r="AB199" i="5"/>
  <c r="Z199" i="5"/>
  <c r="Y199" i="5"/>
  <c r="AA199" i="5"/>
  <c r="AQ137" i="5"/>
  <c r="AP137" i="5"/>
  <c r="AZ137" i="5"/>
  <c r="AY137" i="5"/>
  <c r="AX137" i="5"/>
  <c r="AW137" i="5"/>
  <c r="AV137" i="5"/>
  <c r="AU137" i="5"/>
  <c r="AT137" i="5"/>
  <c r="AS137" i="5"/>
  <c r="AR137" i="5"/>
  <c r="P19" i="5"/>
  <c r="AA275" i="5"/>
  <c r="Z275" i="5"/>
  <c r="Y275" i="5"/>
  <c r="AC275" i="5"/>
  <c r="AB275" i="5"/>
  <c r="Y387" i="5"/>
  <c r="AA387" i="5"/>
  <c r="AB387" i="5"/>
  <c r="Z387" i="5"/>
  <c r="AC387" i="5"/>
  <c r="AZ317" i="5"/>
  <c r="AX317" i="5"/>
  <c r="AV317" i="5"/>
  <c r="AW317" i="5"/>
  <c r="AT317" i="5"/>
  <c r="AS317" i="5"/>
  <c r="AR317" i="5"/>
  <c r="AQ317" i="5"/>
  <c r="AP317" i="5"/>
  <c r="AY317" i="5"/>
  <c r="AU317" i="5"/>
  <c r="AA178" i="5"/>
  <c r="AQ171" i="5"/>
  <c r="AP171" i="5"/>
  <c r="AY171" i="5"/>
  <c r="AX171" i="5"/>
  <c r="AW171" i="5"/>
  <c r="AT171" i="5"/>
  <c r="AZ171" i="5"/>
  <c r="AV171" i="5"/>
  <c r="AU171" i="5"/>
  <c r="AS171" i="5"/>
  <c r="AR171" i="5"/>
  <c r="AP384" i="5"/>
  <c r="AS384" i="5"/>
  <c r="AR384" i="5"/>
  <c r="AQ384" i="5"/>
  <c r="AZ384" i="5"/>
  <c r="AY384" i="5"/>
  <c r="AX384" i="5"/>
  <c r="AW384" i="5"/>
  <c r="AV384" i="5"/>
  <c r="AU384" i="5"/>
  <c r="AT384" i="5"/>
  <c r="I21" i="5"/>
  <c r="AQ208" i="5"/>
  <c r="AP208" i="5"/>
  <c r="AZ208" i="5"/>
  <c r="AY208" i="5"/>
  <c r="AX208" i="5"/>
  <c r="AW208" i="5"/>
  <c r="AV208" i="5"/>
  <c r="AU208" i="5"/>
  <c r="AT208" i="5"/>
  <c r="AS208" i="5"/>
  <c r="AR208" i="5"/>
  <c r="AS397" i="5"/>
  <c r="AZ397" i="5"/>
  <c r="AY397" i="5"/>
  <c r="AX397" i="5"/>
  <c r="AV397" i="5"/>
  <c r="AU397" i="5"/>
  <c r="AT397" i="5"/>
  <c r="AR397" i="5"/>
  <c r="AP397" i="5"/>
  <c r="AW397" i="5"/>
  <c r="AQ397" i="5"/>
  <c r="AZ232" i="5"/>
  <c r="AV232" i="5"/>
  <c r="AY232" i="5"/>
  <c r="AX232" i="5"/>
  <c r="AW232" i="5"/>
  <c r="AU232" i="5"/>
  <c r="AT232" i="5"/>
  <c r="AS232" i="5"/>
  <c r="AR232" i="5"/>
  <c r="AQ232" i="5"/>
  <c r="AP232" i="5"/>
  <c r="AC177" i="5"/>
  <c r="AB353" i="5"/>
  <c r="AC353" i="5"/>
  <c r="AA353" i="5"/>
  <c r="Z353" i="5"/>
  <c r="Y353" i="5"/>
  <c r="AP184" i="5"/>
  <c r="AV184" i="5"/>
  <c r="AU184" i="5"/>
  <c r="AT184" i="5"/>
  <c r="AS184" i="5"/>
  <c r="AR184" i="5"/>
  <c r="AQ184" i="5"/>
  <c r="AZ184" i="5"/>
  <c r="AY184" i="5"/>
  <c r="AX184" i="5"/>
  <c r="AW184" i="5"/>
  <c r="AZ164" i="5"/>
  <c r="AY164" i="5"/>
  <c r="AX164" i="5"/>
  <c r="AW164" i="5"/>
  <c r="AV164" i="5"/>
  <c r="AU164" i="5"/>
  <c r="AT164" i="5"/>
  <c r="AS164" i="5"/>
  <c r="AR164" i="5"/>
  <c r="AQ164" i="5"/>
  <c r="AP164" i="5"/>
  <c r="AC415" i="5"/>
  <c r="V423" i="5"/>
  <c r="AC38" i="5"/>
  <c r="Y38" i="5"/>
  <c r="AB38" i="5"/>
  <c r="AA38" i="5"/>
  <c r="Z38" i="5"/>
  <c r="Z155" i="5"/>
  <c r="AC155" i="5"/>
  <c r="AB155" i="5"/>
  <c r="AA155" i="5"/>
  <c r="Y155" i="5"/>
  <c r="AX39" i="5"/>
  <c r="AT39" i="5"/>
  <c r="AZ39" i="5"/>
  <c r="AY39" i="5"/>
  <c r="AW39" i="5"/>
  <c r="AV39" i="5"/>
  <c r="AU39" i="5"/>
  <c r="AS39" i="5"/>
  <c r="AR39" i="5"/>
  <c r="AQ39" i="5"/>
  <c r="AP39" i="5"/>
  <c r="AY233" i="5"/>
  <c r="AV233" i="5"/>
  <c r="AU233" i="5"/>
  <c r="AT233" i="5"/>
  <c r="AS233" i="5"/>
  <c r="AR233" i="5"/>
  <c r="AQ233" i="5"/>
  <c r="AP233" i="5"/>
  <c r="AZ233" i="5"/>
  <c r="AX233" i="5"/>
  <c r="AW233" i="5"/>
  <c r="L23" i="5"/>
  <c r="Y419" i="5"/>
  <c r="AB339" i="5"/>
  <c r="AC339" i="5"/>
  <c r="AA339" i="5"/>
  <c r="Z339" i="5"/>
  <c r="Y339" i="5"/>
  <c r="AY84" i="5"/>
  <c r="AZ84" i="5"/>
  <c r="AX84" i="5"/>
  <c r="AW84" i="5"/>
  <c r="AV84" i="5"/>
  <c r="AU84" i="5"/>
  <c r="AT84" i="5"/>
  <c r="AS84" i="5"/>
  <c r="AR84" i="5"/>
  <c r="AQ84" i="5"/>
  <c r="AP84" i="5"/>
  <c r="AX362" i="5"/>
  <c r="AT362" i="5"/>
  <c r="AR362" i="5"/>
  <c r="AP362" i="5"/>
  <c r="AZ362" i="5"/>
  <c r="AY362" i="5"/>
  <c r="AW362" i="5"/>
  <c r="AV362" i="5"/>
  <c r="AU362" i="5"/>
  <c r="AS362" i="5"/>
  <c r="AQ362" i="5"/>
  <c r="AZ142" i="5"/>
  <c r="AV142" i="5"/>
  <c r="AU142" i="5"/>
  <c r="AT142" i="5"/>
  <c r="AS142" i="5"/>
  <c r="AQ142" i="5"/>
  <c r="AP142" i="5"/>
  <c r="AY142" i="5"/>
  <c r="AX142" i="5"/>
  <c r="AW142" i="5"/>
  <c r="AR142" i="5"/>
  <c r="Z410" i="5"/>
  <c r="AZ179" i="5"/>
  <c r="AY179" i="5"/>
  <c r="AX179" i="5"/>
  <c r="AW179" i="5"/>
  <c r="AV179" i="5"/>
  <c r="AU179" i="5"/>
  <c r="AT179" i="5"/>
  <c r="AS179" i="5"/>
  <c r="AR179" i="5"/>
  <c r="AQ179" i="5"/>
  <c r="AP179" i="5"/>
  <c r="AS193" i="5"/>
  <c r="AZ193" i="5"/>
  <c r="AW193" i="5"/>
  <c r="AR193" i="5"/>
  <c r="AQ193" i="5"/>
  <c r="AP193" i="5"/>
  <c r="AY193" i="5"/>
  <c r="AX193" i="5"/>
  <c r="AV193" i="5"/>
  <c r="AU193" i="5"/>
  <c r="AT193" i="5"/>
  <c r="AW116" i="5"/>
  <c r="AV116" i="5"/>
  <c r="AU116" i="5"/>
  <c r="AR116" i="5"/>
  <c r="AX116" i="5"/>
  <c r="AT116" i="5"/>
  <c r="AS116" i="5"/>
  <c r="AQ116" i="5"/>
  <c r="AP116" i="5"/>
  <c r="AZ116" i="5"/>
  <c r="AY116" i="5"/>
  <c r="AV410" i="5"/>
  <c r="AS410" i="5"/>
  <c r="AZ410" i="5"/>
  <c r="AY410" i="5"/>
  <c r="AX410" i="5"/>
  <c r="AW410" i="5"/>
  <c r="AU410" i="5"/>
  <c r="AT410" i="5"/>
  <c r="AR410" i="5"/>
  <c r="AQ410" i="5"/>
  <c r="AP410" i="5"/>
  <c r="AY237" i="5"/>
  <c r="AU237" i="5"/>
  <c r="AW237" i="5"/>
  <c r="AV237" i="5"/>
  <c r="AT237" i="5"/>
  <c r="AS237" i="5"/>
  <c r="AR237" i="5"/>
  <c r="AQ237" i="5"/>
  <c r="AP237" i="5"/>
  <c r="AZ237" i="5"/>
  <c r="AX237" i="5"/>
  <c r="AC97" i="5"/>
  <c r="AB97" i="5"/>
  <c r="AA97" i="5"/>
  <c r="Z97" i="5"/>
  <c r="Y97" i="5"/>
  <c r="AZ253" i="5"/>
  <c r="AV253" i="5"/>
  <c r="AY253" i="5"/>
  <c r="AX253" i="5"/>
  <c r="AW253" i="5"/>
  <c r="AU253" i="5"/>
  <c r="AT253" i="5"/>
  <c r="AS253" i="5"/>
  <c r="AR253" i="5"/>
  <c r="AQ253" i="5"/>
  <c r="AP253" i="5"/>
  <c r="Y138" i="5"/>
  <c r="AC138" i="5"/>
  <c r="AB138" i="5"/>
  <c r="Z138" i="5"/>
  <c r="AA138" i="5"/>
  <c r="AS385" i="5"/>
  <c r="AZ385" i="5"/>
  <c r="AY385" i="5"/>
  <c r="AX385" i="5"/>
  <c r="AW385" i="5"/>
  <c r="AV385" i="5"/>
  <c r="AU385" i="5"/>
  <c r="AT385" i="5"/>
  <c r="AR385" i="5"/>
  <c r="AQ385" i="5"/>
  <c r="AP385" i="5"/>
  <c r="AU108" i="5"/>
  <c r="AR108" i="5"/>
  <c r="AZ108" i="5"/>
  <c r="AY108" i="5"/>
  <c r="AX108" i="5"/>
  <c r="AW108" i="5"/>
  <c r="AT108" i="5"/>
  <c r="AS108" i="5"/>
  <c r="AQ108" i="5"/>
  <c r="AP108" i="5"/>
  <c r="AV108" i="5"/>
  <c r="AC249" i="5"/>
  <c r="AB249" i="5"/>
  <c r="AA249" i="5"/>
  <c r="Y249" i="5"/>
  <c r="Z249" i="5"/>
  <c r="AA120" i="5"/>
  <c r="Z120" i="5"/>
  <c r="Y120" i="5"/>
  <c r="AC120" i="5"/>
  <c r="AB120" i="5"/>
  <c r="AY69" i="5"/>
  <c r="AU69" i="5"/>
  <c r="AR69" i="5"/>
  <c r="AZ69" i="5"/>
  <c r="AX69" i="5"/>
  <c r="AW69" i="5"/>
  <c r="AV69" i="5"/>
  <c r="AT69" i="5"/>
  <c r="AS69" i="5"/>
  <c r="AQ69" i="5"/>
  <c r="AP69" i="5"/>
  <c r="AP345" i="5"/>
  <c r="AT345" i="5"/>
  <c r="AQ345" i="5"/>
  <c r="AZ345" i="5"/>
  <c r="AY345" i="5"/>
  <c r="AX345" i="5"/>
  <c r="AV345" i="5"/>
  <c r="AU345" i="5"/>
  <c r="AW345" i="5"/>
  <c r="AS345" i="5"/>
  <c r="AR345" i="5"/>
  <c r="Z137" i="5"/>
  <c r="AC137" i="5"/>
  <c r="AA137" i="5"/>
  <c r="Y137" i="5"/>
  <c r="AB137" i="5"/>
  <c r="AZ132" i="5"/>
  <c r="AY132" i="5"/>
  <c r="AW132" i="5"/>
  <c r="AV132" i="5"/>
  <c r="AU132" i="5"/>
  <c r="AT132" i="5"/>
  <c r="AS132" i="5"/>
  <c r="AR132" i="5"/>
  <c r="AQ132" i="5"/>
  <c r="AP132" i="5"/>
  <c r="AX132" i="5"/>
  <c r="P18" i="5"/>
  <c r="AX298" i="5"/>
  <c r="AU298" i="5"/>
  <c r="AT298" i="5"/>
  <c r="AR298" i="5"/>
  <c r="AQ298" i="5"/>
  <c r="AZ298" i="5"/>
  <c r="AY298" i="5"/>
  <c r="AW298" i="5"/>
  <c r="AV298" i="5"/>
  <c r="AS298" i="5"/>
  <c r="AP298" i="5"/>
  <c r="AB178" i="5"/>
  <c r="P21" i="5"/>
  <c r="AW44" i="5"/>
  <c r="AS44" i="5"/>
  <c r="AU44" i="5"/>
  <c r="AT44" i="5"/>
  <c r="AR44" i="5"/>
  <c r="AQ44" i="5"/>
  <c r="AP44" i="5"/>
  <c r="AZ44" i="5"/>
  <c r="AY44" i="5"/>
  <c r="AX44" i="5"/>
  <c r="AV44" i="5"/>
  <c r="AZ163" i="5"/>
  <c r="AW163" i="5"/>
  <c r="AQ163" i="5"/>
  <c r="AP163" i="5"/>
  <c r="AY163" i="5"/>
  <c r="AX163" i="5"/>
  <c r="AV163" i="5"/>
  <c r="AU163" i="5"/>
  <c r="AT163" i="5"/>
  <c r="AS163" i="5"/>
  <c r="AR163" i="5"/>
  <c r="AW296" i="5"/>
  <c r="AV296" i="5"/>
  <c r="AR296" i="5"/>
  <c r="AZ296" i="5"/>
  <c r="AY296" i="5"/>
  <c r="AX296" i="5"/>
  <c r="AU296" i="5"/>
  <c r="AT296" i="5"/>
  <c r="AS296" i="5"/>
  <c r="AQ296" i="5"/>
  <c r="AP296" i="5"/>
  <c r="Y177" i="5"/>
  <c r="AP400" i="5"/>
  <c r="AZ400" i="5"/>
  <c r="AX400" i="5"/>
  <c r="AW400" i="5"/>
  <c r="AV400" i="5"/>
  <c r="AU400" i="5"/>
  <c r="AS400" i="5"/>
  <c r="AR400" i="5"/>
  <c r="AQ400" i="5"/>
  <c r="AY400" i="5"/>
  <c r="AT400" i="5"/>
  <c r="Y415" i="5"/>
  <c r="AC45" i="5"/>
  <c r="AB45" i="5"/>
  <c r="AA45" i="5"/>
  <c r="Z45" i="5"/>
  <c r="Y45" i="5"/>
  <c r="AX157" i="5"/>
  <c r="AU157" i="5"/>
  <c r="AP157" i="5"/>
  <c r="AZ157" i="5"/>
  <c r="AY157" i="5"/>
  <c r="AW157" i="5"/>
  <c r="AV157" i="5"/>
  <c r="AT157" i="5"/>
  <c r="AS157" i="5"/>
  <c r="AR157" i="5"/>
  <c r="AQ157" i="5"/>
  <c r="AS166" i="5"/>
  <c r="AP166" i="5"/>
  <c r="AZ166" i="5"/>
  <c r="AY166" i="5"/>
  <c r="AX166" i="5"/>
  <c r="AW166" i="5"/>
  <c r="AV166" i="5"/>
  <c r="AU166" i="5"/>
  <c r="AT166" i="5"/>
  <c r="AR166" i="5"/>
  <c r="AQ166" i="5"/>
  <c r="K23" i="5"/>
  <c r="AY403" i="5"/>
  <c r="AU403" i="5"/>
  <c r="AV403" i="5"/>
  <c r="AT403" i="5"/>
  <c r="AS403" i="5"/>
  <c r="AQ403" i="5"/>
  <c r="AP403" i="5"/>
  <c r="AZ403" i="5"/>
  <c r="AX403" i="5"/>
  <c r="AW403" i="5"/>
  <c r="AR403" i="5"/>
  <c r="AR354" i="5"/>
  <c r="AY354" i="5"/>
  <c r="AW354" i="5"/>
  <c r="AZ354" i="5"/>
  <c r="AX354" i="5"/>
  <c r="AV354" i="5"/>
  <c r="AU354" i="5"/>
  <c r="AT354" i="5"/>
  <c r="AS354" i="5"/>
  <c r="AQ354" i="5"/>
  <c r="AP354" i="5"/>
  <c r="I19" i="5"/>
  <c r="J17" i="5"/>
  <c r="AU156" i="5"/>
  <c r="AR156" i="5"/>
  <c r="AY156" i="5"/>
  <c r="AX156" i="5"/>
  <c r="AW156" i="5"/>
  <c r="AV156" i="5"/>
  <c r="AT156" i="5"/>
  <c r="AS156" i="5"/>
  <c r="AQ156" i="5"/>
  <c r="AP156" i="5"/>
  <c r="AZ156" i="5"/>
  <c r="AA151" i="5"/>
  <c r="AC151" i="5"/>
  <c r="AB151" i="5"/>
  <c r="Z151" i="5"/>
  <c r="Y151" i="5"/>
  <c r="AB314" i="5"/>
  <c r="Z314" i="5"/>
  <c r="Y314" i="5"/>
  <c r="AC314" i="5"/>
  <c r="AA314" i="5"/>
  <c r="V416" i="5"/>
  <c r="AX247" i="5"/>
  <c r="AT247" i="5"/>
  <c r="AZ247" i="5"/>
  <c r="AY247" i="5"/>
  <c r="AW247" i="5"/>
  <c r="AV247" i="5"/>
  <c r="AU247" i="5"/>
  <c r="AS247" i="5"/>
  <c r="AR247" i="5"/>
  <c r="AQ247" i="5"/>
  <c r="AP247" i="5"/>
  <c r="AY200" i="5"/>
  <c r="AX200" i="5"/>
  <c r="AW200" i="5"/>
  <c r="AV200" i="5"/>
  <c r="AQ200" i="5"/>
  <c r="AP200" i="5"/>
  <c r="AZ200" i="5"/>
  <c r="AU200" i="5"/>
  <c r="AT200" i="5"/>
  <c r="AS200" i="5"/>
  <c r="AR200" i="5"/>
  <c r="AY131" i="5"/>
  <c r="AS131" i="5"/>
  <c r="AR131" i="5"/>
  <c r="AQ131" i="5"/>
  <c r="AP131" i="5"/>
  <c r="AZ131" i="5"/>
  <c r="AX131" i="5"/>
  <c r="AW131" i="5"/>
  <c r="AV131" i="5"/>
  <c r="AU131" i="5"/>
  <c r="AT131" i="5"/>
  <c r="Z96" i="5"/>
  <c r="AB96" i="5"/>
  <c r="AC96" i="5"/>
  <c r="AA96" i="5"/>
  <c r="Y96" i="5"/>
  <c r="Z419" i="5"/>
  <c r="AZ339" i="5"/>
  <c r="AQ339" i="5"/>
  <c r="AY339" i="5"/>
  <c r="AV339" i="5"/>
  <c r="AR339" i="5"/>
  <c r="AT339" i="5"/>
  <c r="AS339" i="5"/>
  <c r="AP339" i="5"/>
  <c r="AX339" i="5"/>
  <c r="AW339" i="5"/>
  <c r="AU339" i="5"/>
  <c r="AC84" i="5"/>
  <c r="AB84" i="5"/>
  <c r="AA84" i="5"/>
  <c r="Z84" i="5"/>
  <c r="Y84" i="5"/>
  <c r="AB410" i="5"/>
  <c r="AR305" i="5"/>
  <c r="AQ305" i="5"/>
  <c r="AP305" i="5"/>
  <c r="AZ305" i="5"/>
  <c r="AY305" i="5"/>
  <c r="AW305" i="5"/>
  <c r="AV305" i="5"/>
  <c r="AX305" i="5"/>
  <c r="AU305" i="5"/>
  <c r="AT305" i="5"/>
  <c r="AS305" i="5"/>
  <c r="K17" i="5"/>
  <c r="AC83" i="5"/>
  <c r="AB83" i="5"/>
  <c r="AA83" i="5"/>
  <c r="Z83" i="5"/>
  <c r="Y83" i="5"/>
  <c r="AP319" i="5"/>
  <c r="AQ319" i="5"/>
  <c r="AZ319" i="5"/>
  <c r="AY319" i="5"/>
  <c r="AX319" i="5"/>
  <c r="AW319" i="5"/>
  <c r="AR319" i="5"/>
  <c r="AV319" i="5"/>
  <c r="AU319" i="5"/>
  <c r="AT319" i="5"/>
  <c r="AS319" i="5"/>
  <c r="Z237" i="5"/>
  <c r="AC237" i="5"/>
  <c r="AA237" i="5"/>
  <c r="AB237" i="5"/>
  <c r="Y237" i="5"/>
  <c r="AC277" i="5"/>
  <c r="AB277" i="5"/>
  <c r="Z277" i="5"/>
  <c r="Y277" i="5"/>
  <c r="AA277" i="5"/>
  <c r="AZ120" i="5"/>
  <c r="AS120" i="5"/>
  <c r="AR120" i="5"/>
  <c r="AQ120" i="5"/>
  <c r="AT120" i="5"/>
  <c r="AP120" i="5"/>
  <c r="AY120" i="5"/>
  <c r="AX120" i="5"/>
  <c r="AW120" i="5"/>
  <c r="AV120" i="5"/>
  <c r="AU120" i="5"/>
  <c r="AV386" i="5"/>
  <c r="AR386" i="5"/>
  <c r="AT386" i="5"/>
  <c r="AS386" i="5"/>
  <c r="AQ386" i="5"/>
  <c r="AP386" i="5"/>
  <c r="AZ386" i="5"/>
  <c r="AY386" i="5"/>
  <c r="AX386" i="5"/>
  <c r="AW386" i="5"/>
  <c r="AU386" i="5"/>
  <c r="AC274" i="5"/>
  <c r="AB274" i="5"/>
  <c r="AA274" i="5"/>
  <c r="Z274" i="5"/>
  <c r="Y274" i="5"/>
  <c r="AB125" i="5"/>
  <c r="AA125" i="5"/>
  <c r="Z125" i="5"/>
  <c r="AC125" i="5"/>
  <c r="Y125" i="5"/>
  <c r="AS275" i="5"/>
  <c r="AR275" i="5"/>
  <c r="AQ275" i="5"/>
  <c r="AP275" i="5"/>
  <c r="AZ275" i="5"/>
  <c r="AX275" i="5"/>
  <c r="AW275" i="5"/>
  <c r="AY275" i="5"/>
  <c r="AV275" i="5"/>
  <c r="AU275" i="5"/>
  <c r="AT275" i="5"/>
  <c r="N21" i="5"/>
  <c r="AB317" i="5"/>
  <c r="AA317" i="5"/>
  <c r="Z317" i="5"/>
  <c r="Y317" i="5"/>
  <c r="AC317" i="5"/>
  <c r="AY254" i="5"/>
  <c r="AP254" i="5"/>
  <c r="AZ254" i="5"/>
  <c r="AX254" i="5"/>
  <c r="AW254" i="5"/>
  <c r="AV254" i="5"/>
  <c r="AU254" i="5"/>
  <c r="AS254" i="5"/>
  <c r="AR254" i="5"/>
  <c r="AQ254" i="5"/>
  <c r="AT254" i="5"/>
  <c r="AS128" i="5"/>
  <c r="AP128" i="5"/>
  <c r="AZ128" i="5"/>
  <c r="AY128" i="5"/>
  <c r="AX128" i="5"/>
  <c r="AU128" i="5"/>
  <c r="AT128" i="5"/>
  <c r="AW128" i="5"/>
  <c r="AV128" i="5"/>
  <c r="AR128" i="5"/>
  <c r="AQ128" i="5"/>
  <c r="AQ289" i="5"/>
  <c r="AW289" i="5"/>
  <c r="AV289" i="5"/>
  <c r="AZ289" i="5"/>
  <c r="AY289" i="5"/>
  <c r="AX289" i="5"/>
  <c r="AU289" i="5"/>
  <c r="AT289" i="5"/>
  <c r="AS289" i="5"/>
  <c r="AR289" i="5"/>
  <c r="AP289" i="5"/>
  <c r="AB298" i="5"/>
  <c r="Z298" i="5"/>
  <c r="Y298" i="5"/>
  <c r="AA298" i="5"/>
  <c r="AC298" i="5"/>
  <c r="AC178" i="5"/>
  <c r="AU355" i="5"/>
  <c r="AZ355" i="5"/>
  <c r="AY355" i="5"/>
  <c r="AX355" i="5"/>
  <c r="AW355" i="5"/>
  <c r="AV355" i="5"/>
  <c r="AT355" i="5"/>
  <c r="AS355" i="5"/>
  <c r="AR355" i="5"/>
  <c r="AQ355" i="5"/>
  <c r="AP355" i="5"/>
  <c r="AA171" i="5"/>
  <c r="AB171" i="5"/>
  <c r="AC171" i="5"/>
  <c r="Y171" i="5"/>
  <c r="Z171" i="5"/>
  <c r="AZ99" i="5"/>
  <c r="AY99" i="5"/>
  <c r="AX99" i="5"/>
  <c r="AW99" i="5"/>
  <c r="AV99" i="5"/>
  <c r="AU99" i="5"/>
  <c r="AT99" i="5"/>
  <c r="AR99" i="5"/>
  <c r="AP99" i="5"/>
  <c r="AS99" i="5"/>
  <c r="AQ99" i="5"/>
  <c r="AC232" i="5"/>
  <c r="AB232" i="5"/>
  <c r="AA232" i="5"/>
  <c r="Z232" i="5"/>
  <c r="Y232" i="5"/>
  <c r="AC296" i="5"/>
  <c r="AB296" i="5"/>
  <c r="AA296" i="5"/>
  <c r="Y296" i="5"/>
  <c r="Z296" i="5"/>
  <c r="AZ41" i="5"/>
  <c r="AY41" i="5"/>
  <c r="AX41" i="5"/>
  <c r="AW41" i="5"/>
  <c r="AV41" i="5"/>
  <c r="AU41" i="5"/>
  <c r="AT41" i="5"/>
  <c r="AS41" i="5"/>
  <c r="AR41" i="5"/>
  <c r="AQ41" i="5"/>
  <c r="AP41" i="5"/>
  <c r="AC400" i="5"/>
  <c r="AB400" i="5"/>
  <c r="AA400" i="5"/>
  <c r="Y400" i="5"/>
  <c r="Z400" i="5"/>
  <c r="AC164" i="5"/>
  <c r="AB164" i="5"/>
  <c r="AA164" i="5"/>
  <c r="Z164" i="5"/>
  <c r="Y164" i="5"/>
  <c r="AA166" i="5"/>
  <c r="AC166" i="5"/>
  <c r="AB166" i="5"/>
  <c r="Z166" i="5"/>
  <c r="Y166" i="5"/>
  <c r="Z354" i="5"/>
  <c r="AC354" i="5"/>
  <c r="AB354" i="5"/>
  <c r="AA354" i="5"/>
  <c r="Y354" i="5"/>
  <c r="AU38" i="5"/>
  <c r="AQ38" i="5"/>
  <c r="AR38" i="5"/>
  <c r="AP38" i="5"/>
  <c r="AZ38" i="5"/>
  <c r="AY38" i="5"/>
  <c r="AX38" i="5"/>
  <c r="AW38" i="5"/>
  <c r="AV38" i="5"/>
  <c r="AT38" i="5"/>
  <c r="AS38" i="5"/>
  <c r="AR155" i="5"/>
  <c r="AZ155" i="5"/>
  <c r="AY155" i="5"/>
  <c r="AX155" i="5"/>
  <c r="AW155" i="5"/>
  <c r="AV155" i="5"/>
  <c r="AU155" i="5"/>
  <c r="AT155" i="5"/>
  <c r="AS155" i="5"/>
  <c r="AQ155" i="5"/>
  <c r="AP155" i="5"/>
  <c r="AC39" i="5"/>
  <c r="AA39" i="5"/>
  <c r="Z39" i="5"/>
  <c r="Y39" i="5"/>
  <c r="AB39" i="5"/>
  <c r="Z351" i="5"/>
  <c r="AA351" i="5"/>
  <c r="Y351" i="5"/>
  <c r="AC351" i="5"/>
  <c r="AB351" i="5"/>
  <c r="AR86" i="5"/>
  <c r="AZ86" i="5"/>
  <c r="AY86" i="5"/>
  <c r="AX86" i="5"/>
  <c r="AW86" i="5"/>
  <c r="AV86" i="5"/>
  <c r="AU86" i="5"/>
  <c r="AT86" i="5"/>
  <c r="AS86" i="5"/>
  <c r="AQ86" i="5"/>
  <c r="AP86" i="5"/>
  <c r="AB247" i="5"/>
  <c r="AC247" i="5"/>
  <c r="AA247" i="5"/>
  <c r="Z247" i="5"/>
  <c r="Y247" i="5"/>
  <c r="Y131" i="5"/>
  <c r="AC131" i="5"/>
  <c r="AB131" i="5"/>
  <c r="AA131" i="5"/>
  <c r="Z131" i="5"/>
  <c r="AR96" i="5"/>
  <c r="AW96" i="5"/>
  <c r="AT96" i="5"/>
  <c r="AZ96" i="5"/>
  <c r="AY96" i="5"/>
  <c r="AX96" i="5"/>
  <c r="AV96" i="5"/>
  <c r="AU96" i="5"/>
  <c r="AS96" i="5"/>
  <c r="AQ96" i="5"/>
  <c r="AP96" i="5"/>
  <c r="AB419" i="5"/>
  <c r="AW363" i="5"/>
  <c r="AU363" i="5"/>
  <c r="AS363" i="5"/>
  <c r="AR363" i="5"/>
  <c r="AQ363" i="5"/>
  <c r="AZ363" i="5"/>
  <c r="AY363" i="5"/>
  <c r="AX363" i="5"/>
  <c r="AV363" i="5"/>
  <c r="AT363" i="5"/>
  <c r="AP363" i="5"/>
  <c r="Y362" i="5"/>
  <c r="AB362" i="5"/>
  <c r="Z362" i="5"/>
  <c r="AA362" i="5"/>
  <c r="AC362" i="5"/>
  <c r="K24" i="5"/>
  <c r="Z356" i="5"/>
  <c r="Y356" i="5"/>
  <c r="AA356" i="5"/>
  <c r="AC356" i="5"/>
  <c r="AB356" i="5"/>
  <c r="Z142" i="5"/>
  <c r="AB142" i="5"/>
  <c r="Y142" i="5"/>
  <c r="AC142" i="5"/>
  <c r="AA142" i="5"/>
  <c r="AC410" i="5"/>
  <c r="AB305" i="5"/>
  <c r="Y305" i="5"/>
  <c r="AC305" i="5"/>
  <c r="AA305" i="5"/>
  <c r="Z305" i="5"/>
  <c r="AU97" i="5"/>
  <c r="AT97" i="5"/>
  <c r="AS97" i="5"/>
  <c r="AZ97" i="5"/>
  <c r="AW97" i="5"/>
  <c r="AY97" i="5"/>
  <c r="AX97" i="5"/>
  <c r="AV97" i="5"/>
  <c r="AR97" i="5"/>
  <c r="AQ97" i="5"/>
  <c r="AP97" i="5"/>
  <c r="AA102" i="5"/>
  <c r="AC102" i="5"/>
  <c r="AB102" i="5"/>
  <c r="Z102" i="5"/>
  <c r="Y102" i="5"/>
  <c r="AP420" i="5"/>
  <c r="AW420" i="5"/>
  <c r="AV420" i="5"/>
  <c r="AU420" i="5"/>
  <c r="AT420" i="5"/>
  <c r="AQ420" i="5"/>
  <c r="AZ420" i="5"/>
  <c r="AY420" i="5"/>
  <c r="AX420" i="5"/>
  <c r="AS420" i="5"/>
  <c r="AR420" i="5"/>
  <c r="AA319" i="5"/>
  <c r="Y319" i="5"/>
  <c r="Z319" i="5"/>
  <c r="AB319" i="5"/>
  <c r="AC319" i="5"/>
  <c r="N19" i="5"/>
  <c r="Z318" i="5"/>
  <c r="Y318" i="5"/>
  <c r="AC318" i="5"/>
  <c r="AB318" i="5"/>
  <c r="AA318" i="5"/>
  <c r="Z253" i="5"/>
  <c r="AC253" i="5"/>
  <c r="Y253" i="5"/>
  <c r="AA253" i="5"/>
  <c r="AB253" i="5"/>
  <c r="AC108" i="5"/>
  <c r="Z108" i="5"/>
  <c r="AA108" i="5"/>
  <c r="AB108" i="5"/>
  <c r="Y108" i="5"/>
  <c r="AY219" i="5"/>
  <c r="AV219" i="5"/>
  <c r="AR219" i="5"/>
  <c r="AQ219" i="5"/>
  <c r="AZ219" i="5"/>
  <c r="AX219" i="5"/>
  <c r="AW219" i="5"/>
  <c r="AU219" i="5"/>
  <c r="AT219" i="5"/>
  <c r="AS219" i="5"/>
  <c r="AP219" i="5"/>
  <c r="K22" i="5"/>
  <c r="AC69" i="5"/>
  <c r="Z69" i="5"/>
  <c r="Y69" i="5"/>
  <c r="AB69" i="5"/>
  <c r="AA69" i="5"/>
  <c r="Y158" i="5"/>
  <c r="Z158" i="5"/>
  <c r="AA158" i="5"/>
  <c r="AC158" i="5"/>
  <c r="AB158" i="5"/>
  <c r="Z345" i="5"/>
  <c r="AB345" i="5"/>
  <c r="AA345" i="5"/>
  <c r="AC345" i="5"/>
  <c r="Y345" i="5"/>
  <c r="Z386" i="5"/>
  <c r="Y386" i="5"/>
  <c r="AC386" i="5"/>
  <c r="AB386" i="5"/>
  <c r="AA386" i="5"/>
  <c r="Z132" i="5"/>
  <c r="Y132" i="5"/>
  <c r="AB132" i="5"/>
  <c r="AA132" i="5"/>
  <c r="AC132" i="5"/>
  <c r="AZ125" i="5"/>
  <c r="AW125" i="5"/>
  <c r="AV125" i="5"/>
  <c r="AU125" i="5"/>
  <c r="AT125" i="5"/>
  <c r="AQ125" i="5"/>
  <c r="AX125" i="5"/>
  <c r="AS125" i="5"/>
  <c r="AR125" i="5"/>
  <c r="AP125" i="5"/>
  <c r="AY125" i="5"/>
  <c r="AX192" i="5"/>
  <c r="AT192" i="5"/>
  <c r="AZ192" i="5"/>
  <c r="AY192" i="5"/>
  <c r="AW192" i="5"/>
  <c r="AV192" i="5"/>
  <c r="AU192" i="5"/>
  <c r="AS192" i="5"/>
  <c r="AR192" i="5"/>
  <c r="AQ192" i="5"/>
  <c r="AP192" i="5"/>
  <c r="AY344" i="5"/>
  <c r="AX344" i="5"/>
  <c r="AT344" i="5"/>
  <c r="AS344" i="5"/>
  <c r="AP344" i="5"/>
  <c r="AZ344" i="5"/>
  <c r="AW344" i="5"/>
  <c r="AV344" i="5"/>
  <c r="AU344" i="5"/>
  <c r="AR344" i="5"/>
  <c r="AQ344" i="5"/>
  <c r="Q17" i="5"/>
  <c r="AA128" i="5"/>
  <c r="Z128" i="5"/>
  <c r="Y128" i="5"/>
  <c r="AC128" i="5"/>
  <c r="AB128" i="5"/>
  <c r="V404" i="5"/>
  <c r="AC355" i="5"/>
  <c r="Y355" i="5"/>
  <c r="Z355" i="5"/>
  <c r="AA355" i="5"/>
  <c r="AB355" i="5"/>
  <c r="AZ304" i="5"/>
  <c r="AX304" i="5"/>
  <c r="AW304" i="5"/>
  <c r="AV304" i="5"/>
  <c r="AT304" i="5"/>
  <c r="AS304" i="5"/>
  <c r="AY304" i="5"/>
  <c r="AU304" i="5"/>
  <c r="AR304" i="5"/>
  <c r="AQ304" i="5"/>
  <c r="AP304" i="5"/>
  <c r="AC41" i="5"/>
  <c r="AB41" i="5"/>
  <c r="AA41" i="5"/>
  <c r="Z41" i="5"/>
  <c r="Y41" i="5"/>
  <c r="AC159" i="5"/>
  <c r="AB159" i="5"/>
  <c r="AA159" i="5"/>
  <c r="Z159" i="5"/>
  <c r="Y159" i="5"/>
  <c r="Y183" i="5"/>
  <c r="AW124" i="5"/>
  <c r="AV124" i="5"/>
  <c r="AS124" i="5"/>
  <c r="AR124" i="5"/>
  <c r="AZ124" i="5"/>
  <c r="AY124" i="5"/>
  <c r="AX124" i="5"/>
  <c r="AU124" i="5"/>
  <c r="AT124" i="5"/>
  <c r="AQ124" i="5"/>
  <c r="AP124" i="5"/>
  <c r="Q18" i="5"/>
  <c r="AV236" i="5"/>
  <c r="AR236" i="5"/>
  <c r="AZ236" i="5"/>
  <c r="AY236" i="5"/>
  <c r="AX236" i="5"/>
  <c r="AW236" i="5"/>
  <c r="AU236" i="5"/>
  <c r="AT236" i="5"/>
  <c r="AS236" i="5"/>
  <c r="AQ236" i="5"/>
  <c r="AP236" i="5"/>
  <c r="L21" i="5"/>
  <c r="J24" i="5"/>
  <c r="AB328" i="5"/>
  <c r="AA328" i="5"/>
  <c r="Y328" i="5"/>
  <c r="Z328" i="5"/>
  <c r="AC328" i="5"/>
  <c r="Z86" i="5"/>
  <c r="AB86" i="5"/>
  <c r="AC86" i="5"/>
  <c r="AA86" i="5"/>
  <c r="Y86" i="5"/>
  <c r="AC200" i="5"/>
  <c r="Y200" i="5"/>
  <c r="AA200" i="5"/>
  <c r="Z200" i="5"/>
  <c r="AB200" i="5"/>
  <c r="AB363" i="5"/>
  <c r="AC363" i="5"/>
  <c r="AA363" i="5"/>
  <c r="Y363" i="5"/>
  <c r="Z363" i="5"/>
  <c r="P24" i="5"/>
  <c r="AR360" i="5"/>
  <c r="AZ360" i="5"/>
  <c r="AX360" i="5"/>
  <c r="AY360" i="5"/>
  <c r="AW360" i="5"/>
  <c r="AV360" i="5"/>
  <c r="AU360" i="5"/>
  <c r="AQ360" i="5"/>
  <c r="AP360" i="5"/>
  <c r="AT360" i="5"/>
  <c r="AS360" i="5"/>
  <c r="AC87" i="5"/>
  <c r="Z87" i="5"/>
  <c r="AB87" i="5"/>
  <c r="AA87" i="5"/>
  <c r="Y87" i="5"/>
  <c r="Z325" i="5"/>
  <c r="AC325" i="5"/>
  <c r="AB325" i="5"/>
  <c r="Y325" i="5"/>
  <c r="AA325" i="5"/>
  <c r="AY318" i="5"/>
  <c r="AU318" i="5"/>
  <c r="AQ318" i="5"/>
  <c r="AZ318" i="5"/>
  <c r="AX318" i="5"/>
  <c r="AW318" i="5"/>
  <c r="AV318" i="5"/>
  <c r="AT318" i="5"/>
  <c r="AS318" i="5"/>
  <c r="AR318" i="5"/>
  <c r="AP318" i="5"/>
  <c r="AC68" i="5"/>
  <c r="AB68" i="5"/>
  <c r="AA68" i="5"/>
  <c r="Z68" i="5"/>
  <c r="Y68" i="5"/>
  <c r="J19" i="5"/>
  <c r="AZ75" i="5"/>
  <c r="AY75" i="5"/>
  <c r="AX75" i="5"/>
  <c r="AW75" i="5"/>
  <c r="AV75" i="5"/>
  <c r="AT75" i="5"/>
  <c r="AS75" i="5"/>
  <c r="AR75" i="5"/>
  <c r="AP75" i="5"/>
  <c r="AU75" i="5"/>
  <c r="AQ75" i="5"/>
  <c r="AA291" i="5"/>
  <c r="AC291" i="5"/>
  <c r="AB291" i="5"/>
  <c r="Z291" i="5"/>
  <c r="Y291" i="5"/>
  <c r="AY302" i="5"/>
  <c r="AX302" i="5"/>
  <c r="AW302" i="5"/>
  <c r="AV302" i="5"/>
  <c r="AU302" i="5"/>
  <c r="AT302" i="5"/>
  <c r="AR302" i="5"/>
  <c r="AQ302" i="5"/>
  <c r="AP302" i="5"/>
  <c r="AZ302" i="5"/>
  <c r="AS302" i="5"/>
  <c r="AC219" i="5"/>
  <c r="AB219" i="5"/>
  <c r="AA219" i="5"/>
  <c r="Y219" i="5"/>
  <c r="Z219" i="5"/>
  <c r="AP274" i="5"/>
  <c r="AY274" i="5"/>
  <c r="AX274" i="5"/>
  <c r="AW274" i="5"/>
  <c r="AU274" i="5"/>
  <c r="AT274" i="5"/>
  <c r="AZ274" i="5"/>
  <c r="AV274" i="5"/>
  <c r="AS274" i="5"/>
  <c r="AR274" i="5"/>
  <c r="AQ274" i="5"/>
  <c r="AZ343" i="5"/>
  <c r="AV343" i="5"/>
  <c r="AS343" i="5"/>
  <c r="AP343" i="5"/>
  <c r="AY343" i="5"/>
  <c r="AT343" i="5"/>
  <c r="AX343" i="5"/>
  <c r="AW343" i="5"/>
  <c r="AU343" i="5"/>
  <c r="AR343" i="5"/>
  <c r="AQ343" i="5"/>
  <c r="AY383" i="5"/>
  <c r="AZ383" i="5"/>
  <c r="AX383" i="5"/>
  <c r="AV383" i="5"/>
  <c r="AU383" i="5"/>
  <c r="AT383" i="5"/>
  <c r="AS383" i="5"/>
  <c r="AR383" i="5"/>
  <c r="AQ383" i="5"/>
  <c r="AP383" i="5"/>
  <c r="AW383" i="5"/>
  <c r="AP197" i="5"/>
  <c r="AX197" i="5"/>
  <c r="AW197" i="5"/>
  <c r="AV197" i="5"/>
  <c r="AS197" i="5"/>
  <c r="AZ197" i="5"/>
  <c r="AY197" i="5"/>
  <c r="AU197" i="5"/>
  <c r="AT197" i="5"/>
  <c r="AR197" i="5"/>
  <c r="AQ197" i="5"/>
  <c r="AC192" i="5"/>
  <c r="Y192" i="5"/>
  <c r="Z192" i="5"/>
  <c r="AA192" i="5"/>
  <c r="AB192" i="5"/>
  <c r="Z344" i="5"/>
  <c r="Y344" i="5"/>
  <c r="AC344" i="5"/>
  <c r="AB344" i="5"/>
  <c r="AA344" i="5"/>
  <c r="Y413" i="5"/>
  <c r="AC254" i="5"/>
  <c r="AB254" i="5"/>
  <c r="Y254" i="5"/>
  <c r="AA254" i="5"/>
  <c r="Z254" i="5"/>
  <c r="AV167" i="5"/>
  <c r="AS167" i="5"/>
  <c r="AR167" i="5"/>
  <c r="AQ167" i="5"/>
  <c r="AP167" i="5"/>
  <c r="AZ167" i="5"/>
  <c r="AY167" i="5"/>
  <c r="AX167" i="5"/>
  <c r="AW167" i="5"/>
  <c r="AU167" i="5"/>
  <c r="AT167" i="5"/>
  <c r="Y289" i="5"/>
  <c r="AC289" i="5"/>
  <c r="AB289" i="5"/>
  <c r="AA289" i="5"/>
  <c r="Z289" i="5"/>
  <c r="AC99" i="5"/>
  <c r="Y99" i="5"/>
  <c r="AB99" i="5"/>
  <c r="Z99" i="5"/>
  <c r="AA99" i="5"/>
  <c r="AY195" i="5"/>
  <c r="AQ195" i="5"/>
  <c r="AP195" i="5"/>
  <c r="AZ195" i="5"/>
  <c r="AX195" i="5"/>
  <c r="AW195" i="5"/>
  <c r="AV195" i="5"/>
  <c r="AU195" i="5"/>
  <c r="AT195" i="5"/>
  <c r="AS195" i="5"/>
  <c r="AR195" i="5"/>
  <c r="Y304" i="5"/>
  <c r="AA304" i="5"/>
  <c r="AB304" i="5"/>
  <c r="AC304" i="5"/>
  <c r="Z304" i="5"/>
  <c r="AQ159" i="5"/>
  <c r="AP159" i="5"/>
  <c r="AZ159" i="5"/>
  <c r="AY159" i="5"/>
  <c r="AX159" i="5"/>
  <c r="AW159" i="5"/>
  <c r="AV159" i="5"/>
  <c r="AU159" i="5"/>
  <c r="AT159" i="5"/>
  <c r="AS159" i="5"/>
  <c r="AR159" i="5"/>
  <c r="Z183" i="5"/>
  <c r="AC244" i="5"/>
  <c r="AB244" i="5"/>
  <c r="Z244" i="5"/>
  <c r="Y244" i="5"/>
  <c r="AA244" i="5"/>
  <c r="AB190" i="5"/>
  <c r="Y190" i="5"/>
  <c r="AC190" i="5"/>
  <c r="AA190" i="5"/>
  <c r="Z190" i="5"/>
  <c r="AA124" i="5"/>
  <c r="Z124" i="5"/>
  <c r="AC124" i="5"/>
  <c r="AB124" i="5"/>
  <c r="Y124" i="5"/>
  <c r="Y188" i="5"/>
  <c r="AY351" i="5"/>
  <c r="AR351" i="5"/>
  <c r="AP351" i="5"/>
  <c r="AW351" i="5"/>
  <c r="AV351" i="5"/>
  <c r="AU351" i="5"/>
  <c r="AT351" i="5"/>
  <c r="AS351" i="5"/>
  <c r="AQ351" i="5"/>
  <c r="AZ351" i="5"/>
  <c r="AX351" i="5"/>
  <c r="AR328" i="5"/>
  <c r="AY328" i="5"/>
  <c r="AW328" i="5"/>
  <c r="AZ328" i="5"/>
  <c r="AX328" i="5"/>
  <c r="AV328" i="5"/>
  <c r="AU328" i="5"/>
  <c r="AT328" i="5"/>
  <c r="AS328" i="5"/>
  <c r="AQ328" i="5"/>
  <c r="AP328" i="5"/>
  <c r="Y194" i="5"/>
  <c r="AT251" i="5"/>
  <c r="AP251" i="5"/>
  <c r="AY251" i="5"/>
  <c r="AX251" i="5"/>
  <c r="AW251" i="5"/>
  <c r="AV251" i="5"/>
  <c r="AU251" i="5"/>
  <c r="AS251" i="5"/>
  <c r="AR251" i="5"/>
  <c r="AQ251" i="5"/>
  <c r="AZ251" i="5"/>
  <c r="AU361" i="5"/>
  <c r="AQ361" i="5"/>
  <c r="AZ361" i="5"/>
  <c r="AY361" i="5"/>
  <c r="AX361" i="5"/>
  <c r="AW361" i="5"/>
  <c r="AV361" i="5"/>
  <c r="AT361" i="5"/>
  <c r="AP361" i="5"/>
  <c r="AS361" i="5"/>
  <c r="AR361" i="5"/>
  <c r="AC297" i="5"/>
  <c r="Z297" i="5"/>
  <c r="Y297" i="5"/>
  <c r="AB297" i="5"/>
  <c r="AA297" i="5"/>
  <c r="O18" i="5"/>
  <c r="K21" i="5"/>
  <c r="K20" i="5"/>
  <c r="AZ356" i="5"/>
  <c r="AX356" i="5"/>
  <c r="AR356" i="5"/>
  <c r="AQ356" i="5"/>
  <c r="AY356" i="5"/>
  <c r="AW356" i="5"/>
  <c r="AV356" i="5"/>
  <c r="AU356" i="5"/>
  <c r="AT356" i="5"/>
  <c r="AS356" i="5"/>
  <c r="AP356" i="5"/>
  <c r="AC220" i="5"/>
  <c r="AB220" i="5"/>
  <c r="Z220" i="5"/>
  <c r="AA220" i="5"/>
  <c r="Y220" i="5"/>
  <c r="AB350" i="5"/>
  <c r="AA350" i="5"/>
  <c r="Z350" i="5"/>
  <c r="Y350" i="5"/>
  <c r="AC350" i="5"/>
  <c r="AS102" i="5"/>
  <c r="AW102" i="5"/>
  <c r="AV102" i="5"/>
  <c r="AU102" i="5"/>
  <c r="AT102" i="5"/>
  <c r="AR102" i="5"/>
  <c r="AQ102" i="5"/>
  <c r="AP102" i="5"/>
  <c r="AZ102" i="5"/>
  <c r="AY102" i="5"/>
  <c r="AX102" i="5"/>
  <c r="AW291" i="5"/>
  <c r="AS291" i="5"/>
  <c r="AZ291" i="5"/>
  <c r="AY291" i="5"/>
  <c r="AX291" i="5"/>
  <c r="AV291" i="5"/>
  <c r="AU291" i="5"/>
  <c r="AT291" i="5"/>
  <c r="AR291" i="5"/>
  <c r="AQ291" i="5"/>
  <c r="AP291" i="5"/>
  <c r="AV321" i="5"/>
  <c r="AT321" i="5"/>
  <c r="AR321" i="5"/>
  <c r="AY321" i="5"/>
  <c r="AS321" i="5"/>
  <c r="AP321" i="5"/>
  <c r="AZ321" i="5"/>
  <c r="AX321" i="5"/>
  <c r="AW321" i="5"/>
  <c r="AU321" i="5"/>
  <c r="AQ321" i="5"/>
  <c r="AY95" i="5"/>
  <c r="AX95" i="5"/>
  <c r="AT95" i="5"/>
  <c r="AQ95" i="5"/>
  <c r="AZ95" i="5"/>
  <c r="AW95" i="5"/>
  <c r="AV95" i="5"/>
  <c r="AU95" i="5"/>
  <c r="AS95" i="5"/>
  <c r="AR95" i="5"/>
  <c r="AP95" i="5"/>
  <c r="O20" i="5"/>
  <c r="AX158" i="5"/>
  <c r="AY158" i="5"/>
  <c r="AW158" i="5"/>
  <c r="AV158" i="5"/>
  <c r="AU158" i="5"/>
  <c r="AT158" i="5"/>
  <c r="AS158" i="5"/>
  <c r="AR158" i="5"/>
  <c r="AQ158" i="5"/>
  <c r="AP158" i="5"/>
  <c r="AZ158" i="5"/>
  <c r="M24" i="5"/>
  <c r="AY66" i="5"/>
  <c r="AU66" i="5"/>
  <c r="AQ66" i="5"/>
  <c r="AZ66" i="5"/>
  <c r="AX66" i="5"/>
  <c r="AW66" i="5"/>
  <c r="AV66" i="5"/>
  <c r="AT66" i="5"/>
  <c r="AS66" i="5"/>
  <c r="AR66" i="5"/>
  <c r="AP66" i="5"/>
  <c r="P20" i="5"/>
  <c r="AB383" i="5"/>
  <c r="AA383" i="5"/>
  <c r="Z383" i="5"/>
  <c r="Y383" i="5"/>
  <c r="AC383" i="5"/>
  <c r="AQ250" i="5"/>
  <c r="AZ250" i="5"/>
  <c r="AY250" i="5"/>
  <c r="AX250" i="5"/>
  <c r="AW250" i="5"/>
  <c r="AU250" i="5"/>
  <c r="AS250" i="5"/>
  <c r="AR250" i="5"/>
  <c r="AP250" i="5"/>
  <c r="AV250" i="5"/>
  <c r="AT250" i="5"/>
  <c r="Y152" i="5"/>
  <c r="Z117" i="5"/>
  <c r="Y117" i="5"/>
  <c r="AC117" i="5"/>
  <c r="AA117" i="5"/>
  <c r="AB117" i="5"/>
  <c r="AA167" i="5"/>
  <c r="AC167" i="5"/>
  <c r="Z167" i="5"/>
  <c r="AB167" i="5"/>
  <c r="Y167" i="5"/>
  <c r="AP165" i="5"/>
  <c r="AR165" i="5"/>
  <c r="AQ165" i="5"/>
  <c r="AZ165" i="5"/>
  <c r="AY165" i="5"/>
  <c r="AX165" i="5"/>
  <c r="AW165" i="5"/>
  <c r="AV165" i="5"/>
  <c r="AU165" i="5"/>
  <c r="AT165" i="5"/>
  <c r="AS165" i="5"/>
  <c r="AB195" i="5"/>
  <c r="AA195" i="5"/>
  <c r="Z195" i="5"/>
  <c r="Y195" i="5"/>
  <c r="AC195" i="5"/>
  <c r="AY130" i="5"/>
  <c r="AV130" i="5"/>
  <c r="AZ130" i="5"/>
  <c r="AU130" i="5"/>
  <c r="AT130" i="5"/>
  <c r="AS130" i="5"/>
  <c r="AR130" i="5"/>
  <c r="AQ130" i="5"/>
  <c r="AP130" i="5"/>
  <c r="AX130" i="5"/>
  <c r="AW130" i="5"/>
  <c r="AW181" i="5"/>
  <c r="AS181" i="5"/>
  <c r="AZ181" i="5"/>
  <c r="AY181" i="5"/>
  <c r="AX181" i="5"/>
  <c r="AV181" i="5"/>
  <c r="AU181" i="5"/>
  <c r="AT181" i="5"/>
  <c r="AR181" i="5"/>
  <c r="AQ181" i="5"/>
  <c r="AP181" i="5"/>
  <c r="AC358" i="5"/>
  <c r="AA358" i="5"/>
  <c r="AB358" i="5"/>
  <c r="Z358" i="5"/>
  <c r="Y358" i="5"/>
  <c r="Z236" i="5"/>
  <c r="AC236" i="5"/>
  <c r="AB236" i="5"/>
  <c r="AA236" i="5"/>
  <c r="Y236" i="5"/>
  <c r="AV301" i="5"/>
  <c r="AU301" i="5"/>
  <c r="AT301" i="5"/>
  <c r="AS301" i="5"/>
  <c r="AR301" i="5"/>
  <c r="AQ301" i="5"/>
  <c r="AZ301" i="5"/>
  <c r="AY301" i="5"/>
  <c r="AX301" i="5"/>
  <c r="AW301" i="5"/>
  <c r="AP301" i="5"/>
  <c r="Y418" i="5"/>
  <c r="Z188" i="5"/>
  <c r="AY168" i="5"/>
  <c r="AV168" i="5"/>
  <c r="AZ168" i="5"/>
  <c r="AX168" i="5"/>
  <c r="AW168" i="5"/>
  <c r="AU168" i="5"/>
  <c r="AT168" i="5"/>
  <c r="AS168" i="5"/>
  <c r="AR168" i="5"/>
  <c r="AQ168" i="5"/>
  <c r="AP168" i="5"/>
  <c r="Z194" i="5"/>
  <c r="AB251" i="5"/>
  <c r="AC251" i="5"/>
  <c r="AA251" i="5"/>
  <c r="Z251" i="5"/>
  <c r="Y251" i="5"/>
  <c r="Y361" i="5"/>
  <c r="AB361" i="5"/>
  <c r="AC361" i="5"/>
  <c r="Z361" i="5"/>
  <c r="AA361" i="5"/>
  <c r="AZ297" i="5"/>
  <c r="AY297" i="5"/>
  <c r="AU297" i="5"/>
  <c r="AR297" i="5"/>
  <c r="AQ297" i="5"/>
  <c r="AT297" i="5"/>
  <c r="AP297" i="5"/>
  <c r="AX297" i="5"/>
  <c r="AW297" i="5"/>
  <c r="AV297" i="5"/>
  <c r="AS297" i="5"/>
  <c r="AZ389" i="5"/>
  <c r="AY389" i="5"/>
  <c r="AX389" i="5"/>
  <c r="AW389" i="5"/>
  <c r="AV389" i="5"/>
  <c r="AU389" i="5"/>
  <c r="AT389" i="5"/>
  <c r="AS389" i="5"/>
  <c r="AR389" i="5"/>
  <c r="AQ389" i="5"/>
  <c r="AP389" i="5"/>
  <c r="Z133" i="5"/>
  <c r="Y133" i="5"/>
  <c r="AC133" i="5"/>
  <c r="AB133" i="5"/>
  <c r="AA133" i="5"/>
  <c r="AU73" i="5"/>
  <c r="AT73" i="5"/>
  <c r="AS73" i="5"/>
  <c r="AR73" i="5"/>
  <c r="AQ73" i="5"/>
  <c r="AP73" i="5"/>
  <c r="AZ73" i="5"/>
  <c r="AX73" i="5"/>
  <c r="AW73" i="5"/>
  <c r="AV73" i="5"/>
  <c r="AY73" i="5"/>
  <c r="Z360" i="5"/>
  <c r="AC360" i="5"/>
  <c r="AB360" i="5"/>
  <c r="AA360" i="5"/>
  <c r="Y360" i="5"/>
  <c r="AU87" i="5"/>
  <c r="AR87" i="5"/>
  <c r="AQ87" i="5"/>
  <c r="AP87" i="5"/>
  <c r="AZ87" i="5"/>
  <c r="AY87" i="5"/>
  <c r="AX87" i="5"/>
  <c r="AW87" i="5"/>
  <c r="AV87" i="5"/>
  <c r="AT87" i="5"/>
  <c r="AS87" i="5"/>
  <c r="AR325" i="5"/>
  <c r="AP325" i="5"/>
  <c r="AX325" i="5"/>
  <c r="AW325" i="5"/>
  <c r="AU325" i="5"/>
  <c r="AT325" i="5"/>
  <c r="AS325" i="5"/>
  <c r="AQ325" i="5"/>
  <c r="AZ325" i="5"/>
  <c r="AY325" i="5"/>
  <c r="AV325" i="5"/>
  <c r="AP220" i="5"/>
  <c r="AZ220" i="5"/>
  <c r="AV220" i="5"/>
  <c r="AU220" i="5"/>
  <c r="AT220" i="5"/>
  <c r="AR220" i="5"/>
  <c r="AQ220" i="5"/>
  <c r="AY220" i="5"/>
  <c r="AX220" i="5"/>
  <c r="AW220" i="5"/>
  <c r="AS220" i="5"/>
  <c r="AC75" i="5"/>
  <c r="Y75" i="5"/>
  <c r="AA75" i="5"/>
  <c r="AB75" i="5"/>
  <c r="Z75" i="5"/>
  <c r="AX109" i="5"/>
  <c r="AU109" i="5"/>
  <c r="AV109" i="5"/>
  <c r="AT109" i="5"/>
  <c r="AS109" i="5"/>
  <c r="AR109" i="5"/>
  <c r="AQ109" i="5"/>
  <c r="AP109" i="5"/>
  <c r="AZ109" i="5"/>
  <c r="AY109" i="5"/>
  <c r="AW109" i="5"/>
  <c r="AB321" i="5"/>
  <c r="Z321" i="5"/>
  <c r="AC321" i="5"/>
  <c r="AA321" i="5"/>
  <c r="Y321" i="5"/>
  <c r="AS185" i="5"/>
  <c r="AZ185" i="5"/>
  <c r="AY185" i="5"/>
  <c r="AX185" i="5"/>
  <c r="AW185" i="5"/>
  <c r="AV185" i="5"/>
  <c r="AU185" i="5"/>
  <c r="AT185" i="5"/>
  <c r="AR185" i="5"/>
  <c r="AQ185" i="5"/>
  <c r="AP185" i="5"/>
  <c r="AA347" i="5"/>
  <c r="Y347" i="5"/>
  <c r="AC347" i="5"/>
  <c r="AB347" i="5"/>
  <c r="Z347" i="5"/>
  <c r="AC303" i="5"/>
  <c r="AB303" i="5"/>
  <c r="AA303" i="5"/>
  <c r="Y303" i="5"/>
  <c r="Z303" i="5"/>
  <c r="O17" i="5"/>
  <c r="AB66" i="5"/>
  <c r="AA66" i="5"/>
  <c r="Z66" i="5"/>
  <c r="AC66" i="5"/>
  <c r="Y66" i="5"/>
  <c r="Y343" i="5"/>
  <c r="Z343" i="5"/>
  <c r="AC343" i="5"/>
  <c r="AB343" i="5"/>
  <c r="AA343" i="5"/>
  <c r="AA250" i="5"/>
  <c r="AB250" i="5"/>
  <c r="Z250" i="5"/>
  <c r="Y250" i="5"/>
  <c r="AC250" i="5"/>
  <c r="Y197" i="5"/>
  <c r="AC197" i="5"/>
  <c r="AB197" i="5"/>
  <c r="Z197" i="5"/>
  <c r="AA197" i="5"/>
  <c r="AV121" i="5"/>
  <c r="AU121" i="5"/>
  <c r="AT121" i="5"/>
  <c r="AQ121" i="5"/>
  <c r="AY121" i="5"/>
  <c r="AX121" i="5"/>
  <c r="AW121" i="5"/>
  <c r="AS121" i="5"/>
  <c r="AR121" i="5"/>
  <c r="AP121" i="5"/>
  <c r="AZ121" i="5"/>
  <c r="Z152" i="5"/>
  <c r="AW210" i="5"/>
  <c r="AV210" i="5"/>
  <c r="AU210" i="5"/>
  <c r="AS210" i="5"/>
  <c r="AQ210" i="5"/>
  <c r="AP210" i="5"/>
  <c r="AZ210" i="5"/>
  <c r="AY210" i="5"/>
  <c r="AX210" i="5"/>
  <c r="AT210" i="5"/>
  <c r="AR210" i="5"/>
  <c r="AR117" i="5"/>
  <c r="AQ117" i="5"/>
  <c r="AZ117" i="5"/>
  <c r="AY117" i="5"/>
  <c r="AX117" i="5"/>
  <c r="AU117" i="5"/>
  <c r="AW117" i="5"/>
  <c r="AV117" i="5"/>
  <c r="AT117" i="5"/>
  <c r="AS117" i="5"/>
  <c r="AP117" i="5"/>
  <c r="AX136" i="5"/>
  <c r="AZ136" i="5"/>
  <c r="AY136" i="5"/>
  <c r="AW136" i="5"/>
  <c r="AU136" i="5"/>
  <c r="AT136" i="5"/>
  <c r="AS136" i="5"/>
  <c r="AR136" i="5"/>
  <c r="AQ136" i="5"/>
  <c r="AP136" i="5"/>
  <c r="AV136" i="5"/>
  <c r="AC165" i="5"/>
  <c r="Y165" i="5"/>
  <c r="AB165" i="5"/>
  <c r="AA165" i="5"/>
  <c r="Z165" i="5"/>
  <c r="AS349" i="5"/>
  <c r="AZ349" i="5"/>
  <c r="AX349" i="5"/>
  <c r="AY349" i="5"/>
  <c r="AW349" i="5"/>
  <c r="AV349" i="5"/>
  <c r="AU349" i="5"/>
  <c r="AT349" i="5"/>
  <c r="AR349" i="5"/>
  <c r="AQ349" i="5"/>
  <c r="AP349" i="5"/>
  <c r="AP234" i="5"/>
  <c r="AZ234" i="5"/>
  <c r="AY234" i="5"/>
  <c r="AX234" i="5"/>
  <c r="AW234" i="5"/>
  <c r="AV234" i="5"/>
  <c r="AU234" i="5"/>
  <c r="AT234" i="5"/>
  <c r="AS234" i="5"/>
  <c r="AR234" i="5"/>
  <c r="AQ234" i="5"/>
  <c r="AB183" i="5"/>
  <c r="AZ244" i="5"/>
  <c r="AY244" i="5"/>
  <c r="AX244" i="5"/>
  <c r="AW244" i="5"/>
  <c r="AV244" i="5"/>
  <c r="AT244" i="5"/>
  <c r="AR244" i="5"/>
  <c r="AQ244" i="5"/>
  <c r="AP244" i="5"/>
  <c r="AU244" i="5"/>
  <c r="AS244" i="5"/>
  <c r="AR190" i="5"/>
  <c r="AY190" i="5"/>
  <c r="AX190" i="5"/>
  <c r="AW190" i="5"/>
  <c r="AV190" i="5"/>
  <c r="AU190" i="5"/>
  <c r="AT190" i="5"/>
  <c r="AS190" i="5"/>
  <c r="AQ190" i="5"/>
  <c r="AP190" i="5"/>
  <c r="AZ190" i="5"/>
  <c r="AC301" i="5"/>
  <c r="AB301" i="5"/>
  <c r="AA301" i="5"/>
  <c r="Z301" i="5"/>
  <c r="Y301" i="5"/>
  <c r="Z418" i="5"/>
  <c r="AC246" i="5"/>
  <c r="Y246" i="5"/>
  <c r="AA246" i="5"/>
  <c r="AB246" i="5"/>
  <c r="Z246" i="5"/>
  <c r="AW162" i="5"/>
  <c r="AT162" i="5"/>
  <c r="AZ162" i="5"/>
  <c r="AY162" i="5"/>
  <c r="AX162" i="5"/>
  <c r="AV162" i="5"/>
  <c r="AU162" i="5"/>
  <c r="AS162" i="5"/>
  <c r="AR162" i="5"/>
  <c r="AQ162" i="5"/>
  <c r="AP162" i="5"/>
  <c r="AA188" i="5"/>
  <c r="AC168" i="5"/>
  <c r="AB168" i="5"/>
  <c r="AA168" i="5"/>
  <c r="Y168" i="5"/>
  <c r="Z168" i="5"/>
  <c r="AA194" i="5"/>
  <c r="AV186" i="5"/>
  <c r="AR186" i="5"/>
  <c r="AX186" i="5"/>
  <c r="AW186" i="5"/>
  <c r="AU186" i="5"/>
  <c r="AT186" i="5"/>
  <c r="AS186" i="5"/>
  <c r="AQ186" i="5"/>
  <c r="AP186" i="5"/>
  <c r="AZ186" i="5"/>
  <c r="AY186" i="5"/>
  <c r="AS198" i="5"/>
  <c r="AR198" i="5"/>
  <c r="AZ198" i="5"/>
  <c r="AY198" i="5"/>
  <c r="AV198" i="5"/>
  <c r="AX198" i="5"/>
  <c r="AW198" i="5"/>
  <c r="AU198" i="5"/>
  <c r="AT198" i="5"/>
  <c r="AQ198" i="5"/>
  <c r="AP198" i="5"/>
  <c r="AC312" i="5"/>
  <c r="AA312" i="5"/>
  <c r="Z312" i="5"/>
  <c r="Y312" i="5"/>
  <c r="AB312" i="5"/>
  <c r="O19" i="5"/>
  <c r="J26" i="5"/>
  <c r="AN26" i="5" s="1"/>
  <c r="C26" i="5" s="1"/>
  <c r="AA73" i="5"/>
  <c r="Z73" i="5"/>
  <c r="Y73" i="5"/>
  <c r="AB73" i="5"/>
  <c r="AC73" i="5"/>
  <c r="AB100" i="5"/>
  <c r="AC100" i="5"/>
  <c r="AA100" i="5"/>
  <c r="Z100" i="5"/>
  <c r="Y100" i="5"/>
  <c r="AP348" i="5"/>
  <c r="AY348" i="5"/>
  <c r="AW348" i="5"/>
  <c r="AU348" i="5"/>
  <c r="AZ348" i="5"/>
  <c r="AX348" i="5"/>
  <c r="AV348" i="5"/>
  <c r="AT348" i="5"/>
  <c r="AS348" i="5"/>
  <c r="AR348" i="5"/>
  <c r="AQ348" i="5"/>
  <c r="AU357" i="5"/>
  <c r="AT357" i="5"/>
  <c r="AR357" i="5"/>
  <c r="AP357" i="5"/>
  <c r="AZ357" i="5"/>
  <c r="AY357" i="5"/>
  <c r="AX357" i="5"/>
  <c r="AW357" i="5"/>
  <c r="AV357" i="5"/>
  <c r="AS357" i="5"/>
  <c r="AQ357" i="5"/>
  <c r="O21" i="5"/>
  <c r="AB95" i="5"/>
  <c r="Y95" i="5"/>
  <c r="AC95" i="5"/>
  <c r="AA95" i="5"/>
  <c r="Z95" i="5"/>
  <c r="AC302" i="5"/>
  <c r="AB302" i="5"/>
  <c r="Z302" i="5"/>
  <c r="Y302" i="5"/>
  <c r="AA302" i="5"/>
  <c r="AC357" i="5"/>
  <c r="AB357" i="5"/>
  <c r="Z357" i="5"/>
  <c r="AA357" i="5"/>
  <c r="Y357" i="5"/>
  <c r="AC85" i="5"/>
  <c r="AB85" i="5"/>
  <c r="AA85" i="5"/>
  <c r="Z85" i="5"/>
  <c r="Y85" i="5"/>
  <c r="AP255" i="5"/>
  <c r="AX255" i="5"/>
  <c r="AW255" i="5"/>
  <c r="AV255" i="5"/>
  <c r="AU255" i="5"/>
  <c r="AT255" i="5"/>
  <c r="AS255" i="5"/>
  <c r="AR255" i="5"/>
  <c r="AQ255" i="5"/>
  <c r="AZ255" i="5"/>
  <c r="AY255" i="5"/>
  <c r="Z109" i="5"/>
  <c r="AA109" i="5"/>
  <c r="AC109" i="5"/>
  <c r="Y109" i="5"/>
  <c r="AB109" i="5"/>
  <c r="AR107" i="5"/>
  <c r="AV107" i="5"/>
  <c r="AU107" i="5"/>
  <c r="AT107" i="5"/>
  <c r="AS107" i="5"/>
  <c r="AQ107" i="5"/>
  <c r="AP107" i="5"/>
  <c r="AZ107" i="5"/>
  <c r="AY107" i="5"/>
  <c r="AX107" i="5"/>
  <c r="AW107" i="5"/>
  <c r="AC185" i="5"/>
  <c r="Y185" i="5"/>
  <c r="AB185" i="5"/>
  <c r="Z185" i="5"/>
  <c r="AA185" i="5"/>
  <c r="AZ303" i="5"/>
  <c r="AY303" i="5"/>
  <c r="AX303" i="5"/>
  <c r="AW303" i="5"/>
  <c r="AU303" i="5"/>
  <c r="AT303" i="5"/>
  <c r="AS303" i="5"/>
  <c r="AQ303" i="5"/>
  <c r="AP303" i="5"/>
  <c r="AV303" i="5"/>
  <c r="AR303" i="5"/>
  <c r="AU285" i="5"/>
  <c r="AQ285" i="5"/>
  <c r="AZ285" i="5"/>
  <c r="AY285" i="5"/>
  <c r="AX285" i="5"/>
  <c r="AW285" i="5"/>
  <c r="AV285" i="5"/>
  <c r="AT285" i="5"/>
  <c r="AS285" i="5"/>
  <c r="AR285" i="5"/>
  <c r="AP285" i="5"/>
  <c r="AU191" i="5"/>
  <c r="AQ191" i="5"/>
  <c r="AP191" i="5"/>
  <c r="AZ191" i="5"/>
  <c r="AY191" i="5"/>
  <c r="AX191" i="5"/>
  <c r="AW191" i="5"/>
  <c r="AV191" i="5"/>
  <c r="AT191" i="5"/>
  <c r="AS191" i="5"/>
  <c r="AR191" i="5"/>
  <c r="AV129" i="5"/>
  <c r="AS129" i="5"/>
  <c r="AR129" i="5"/>
  <c r="AQ129" i="5"/>
  <c r="AP129" i="5"/>
  <c r="AZ129" i="5"/>
  <c r="AY129" i="5"/>
  <c r="AX129" i="5"/>
  <c r="AW129" i="5"/>
  <c r="AT129" i="5"/>
  <c r="AU129" i="5"/>
  <c r="AT196" i="5"/>
  <c r="AS196" i="5"/>
  <c r="AP196" i="5"/>
  <c r="AY196" i="5"/>
  <c r="AX196" i="5"/>
  <c r="AW196" i="5"/>
  <c r="AV196" i="5"/>
  <c r="AU196" i="5"/>
  <c r="AR196" i="5"/>
  <c r="AQ196" i="5"/>
  <c r="AZ196" i="5"/>
  <c r="AC121" i="5"/>
  <c r="AB121" i="5"/>
  <c r="Y121" i="5"/>
  <c r="AA121" i="5"/>
  <c r="Z121" i="5"/>
  <c r="AC299" i="5"/>
  <c r="AB299" i="5"/>
  <c r="AA299" i="5"/>
  <c r="Z299" i="5"/>
  <c r="Y299" i="5"/>
  <c r="AX330" i="5"/>
  <c r="AU330" i="5"/>
  <c r="AQ330" i="5"/>
  <c r="AZ330" i="5"/>
  <c r="AY330" i="5"/>
  <c r="AW330" i="5"/>
  <c r="AV330" i="5"/>
  <c r="AT330" i="5"/>
  <c r="AS330" i="5"/>
  <c r="AR330" i="5"/>
  <c r="AP330" i="5"/>
  <c r="AB50" i="5"/>
  <c r="Z50" i="5"/>
  <c r="Y50" i="5"/>
  <c r="AC50" i="5"/>
  <c r="AA50" i="5"/>
  <c r="AA210" i="5"/>
  <c r="AB210" i="5"/>
  <c r="Z210" i="5"/>
  <c r="AC210" i="5"/>
  <c r="Y210" i="5"/>
  <c r="AC206" i="5"/>
  <c r="AB206" i="5"/>
  <c r="AA206" i="5"/>
  <c r="Z206" i="5"/>
  <c r="Y206" i="5"/>
  <c r="AC136" i="5"/>
  <c r="AA136" i="5"/>
  <c r="Z136" i="5"/>
  <c r="Y136" i="5"/>
  <c r="AB136" i="5"/>
  <c r="AA300" i="5"/>
  <c r="Z300" i="5"/>
  <c r="AC300" i="5"/>
  <c r="AB300" i="5"/>
  <c r="Y300" i="5"/>
  <c r="AA130" i="5"/>
  <c r="Z130" i="5"/>
  <c r="Y130" i="5"/>
  <c r="AC130" i="5"/>
  <c r="AB130" i="5"/>
  <c r="AC234" i="5"/>
  <c r="AB234" i="5"/>
  <c r="AA234" i="5"/>
  <c r="Z234" i="5"/>
  <c r="Y234" i="5"/>
  <c r="AQ294" i="5"/>
  <c r="AP294" i="5"/>
  <c r="AY294" i="5"/>
  <c r="AX294" i="5"/>
  <c r="AV294" i="5"/>
  <c r="AU294" i="5"/>
  <c r="AS294" i="5"/>
  <c r="AR294" i="5"/>
  <c r="AZ294" i="5"/>
  <c r="AW294" i="5"/>
  <c r="AT294" i="5"/>
  <c r="AC181" i="5"/>
  <c r="Z181" i="5"/>
  <c r="Y181" i="5"/>
  <c r="AB181" i="5"/>
  <c r="AA181" i="5"/>
  <c r="AC324" i="5"/>
  <c r="AB324" i="5"/>
  <c r="AA324" i="5"/>
  <c r="Y324" i="5"/>
  <c r="Z324" i="5"/>
  <c r="AX358" i="5"/>
  <c r="AT358" i="5"/>
  <c r="AR358" i="5"/>
  <c r="AP358" i="5"/>
  <c r="AY358" i="5"/>
  <c r="AV358" i="5"/>
  <c r="AZ358" i="5"/>
  <c r="AW358" i="5"/>
  <c r="AU358" i="5"/>
  <c r="AS358" i="5"/>
  <c r="AQ358" i="5"/>
  <c r="AA418" i="5"/>
  <c r="AC119" i="5"/>
  <c r="AB119" i="5"/>
  <c r="AA119" i="5"/>
  <c r="Z119" i="5"/>
  <c r="Y119" i="5"/>
  <c r="AX98" i="5"/>
  <c r="AW98" i="5"/>
  <c r="AV98" i="5"/>
  <c r="AS98" i="5"/>
  <c r="AR98" i="5"/>
  <c r="AQ98" i="5"/>
  <c r="AZ98" i="5"/>
  <c r="AY98" i="5"/>
  <c r="AU98" i="5"/>
  <c r="AT98" i="5"/>
  <c r="AP98" i="5"/>
  <c r="AC162" i="5"/>
  <c r="AA162" i="5"/>
  <c r="Z162" i="5"/>
  <c r="Y162" i="5"/>
  <c r="AB162" i="5"/>
  <c r="AB188" i="5"/>
  <c r="AQ365" i="5"/>
  <c r="AY365" i="5"/>
  <c r="AX365" i="5"/>
  <c r="AW365" i="5"/>
  <c r="AZ365" i="5"/>
  <c r="AV365" i="5"/>
  <c r="AU365" i="5"/>
  <c r="AT365" i="5"/>
  <c r="AS365" i="5"/>
  <c r="AR365" i="5"/>
  <c r="AP365" i="5"/>
  <c r="AB194" i="5"/>
  <c r="AC186" i="5"/>
  <c r="AB186" i="5"/>
  <c r="AA186" i="5"/>
  <c r="Y186" i="5"/>
  <c r="Z186" i="5"/>
  <c r="Y389" i="5"/>
  <c r="AC389" i="5"/>
  <c r="AB389" i="5"/>
  <c r="AA389" i="5"/>
  <c r="Z389" i="5"/>
  <c r="AU326" i="5"/>
  <c r="AS326" i="5"/>
  <c r="AQ326" i="5"/>
  <c r="AR326" i="5"/>
  <c r="AP326" i="5"/>
  <c r="AZ326" i="5"/>
  <c r="AY326" i="5"/>
  <c r="AX326" i="5"/>
  <c r="AW326" i="5"/>
  <c r="AV326" i="5"/>
  <c r="AT326" i="5"/>
  <c r="Z160" i="5"/>
  <c r="AP47" i="5"/>
  <c r="AZ47" i="5"/>
  <c r="AY47" i="5"/>
  <c r="AX47" i="5"/>
  <c r="AW47" i="5"/>
  <c r="AV47" i="5"/>
  <c r="AU47" i="5"/>
  <c r="AT47" i="5"/>
  <c r="AS47" i="5"/>
  <c r="AR47" i="5"/>
  <c r="AQ47" i="5"/>
  <c r="AA198" i="5"/>
  <c r="Z198" i="5"/>
  <c r="AC198" i="5"/>
  <c r="AB198" i="5"/>
  <c r="Y198" i="5"/>
  <c r="AW312" i="5"/>
  <c r="AU312" i="5"/>
  <c r="AS312" i="5"/>
  <c r="AR312" i="5"/>
  <c r="AQ312" i="5"/>
  <c r="AZ312" i="5"/>
  <c r="AY312" i="5"/>
  <c r="AX312" i="5"/>
  <c r="AV312" i="5"/>
  <c r="AT312" i="5"/>
  <c r="AP312" i="5"/>
  <c r="AY222" i="5"/>
  <c r="AX222" i="5"/>
  <c r="AW222" i="5"/>
  <c r="AU222" i="5"/>
  <c r="AS222" i="5"/>
  <c r="AR222" i="5"/>
  <c r="AP222" i="5"/>
  <c r="AZ222" i="5"/>
  <c r="AV222" i="5"/>
  <c r="AT222" i="5"/>
  <c r="AQ222" i="5"/>
  <c r="AR133" i="5"/>
  <c r="AT133" i="5"/>
  <c r="AS133" i="5"/>
  <c r="AQ133" i="5"/>
  <c r="AP133" i="5"/>
  <c r="AZ133" i="5"/>
  <c r="AY133" i="5"/>
  <c r="AX133" i="5"/>
  <c r="AW133" i="5"/>
  <c r="AV133" i="5"/>
  <c r="AU133" i="5"/>
  <c r="M20" i="5"/>
  <c r="AV49" i="5"/>
  <c r="AR49" i="5"/>
  <c r="AZ49" i="5"/>
  <c r="AY49" i="5"/>
  <c r="AX49" i="5"/>
  <c r="AW49" i="5"/>
  <c r="AU49" i="5"/>
  <c r="AT49" i="5"/>
  <c r="AS49" i="5"/>
  <c r="AQ49" i="5"/>
  <c r="AP49" i="5"/>
  <c r="AA348" i="5"/>
  <c r="AB348" i="5"/>
  <c r="AC348" i="5"/>
  <c r="Y348" i="5"/>
  <c r="Z348" i="5"/>
  <c r="AA107" i="5"/>
  <c r="Z107" i="5"/>
  <c r="AB107" i="5"/>
  <c r="Y107" i="5"/>
  <c r="AC107" i="5"/>
  <c r="AY375" i="5"/>
  <c r="AU375" i="5"/>
  <c r="AV375" i="5"/>
  <c r="AT375" i="5"/>
  <c r="AS375" i="5"/>
  <c r="AR375" i="5"/>
  <c r="AQ375" i="5"/>
  <c r="AP375" i="5"/>
  <c r="AZ375" i="5"/>
  <c r="AX375" i="5"/>
  <c r="AW375" i="5"/>
  <c r="AB311" i="5"/>
  <c r="Z311" i="5"/>
  <c r="AC311" i="5"/>
  <c r="AA311" i="5"/>
  <c r="Y311" i="5"/>
  <c r="AB285" i="5"/>
  <c r="AA285" i="5"/>
  <c r="AC285" i="5"/>
  <c r="Y285" i="5"/>
  <c r="Z285" i="5"/>
  <c r="AA191" i="5"/>
  <c r="AC191" i="5"/>
  <c r="Y191" i="5"/>
  <c r="AB191" i="5"/>
  <c r="Z191" i="5"/>
  <c r="AA129" i="5"/>
  <c r="AC129" i="5"/>
  <c r="AB129" i="5"/>
  <c r="Y129" i="5"/>
  <c r="Z129" i="5"/>
  <c r="AZ206" i="5"/>
  <c r="AY206" i="5"/>
  <c r="AW206" i="5"/>
  <c r="AU206" i="5"/>
  <c r="AT206" i="5"/>
  <c r="AS206" i="5"/>
  <c r="AR206" i="5"/>
  <c r="AQ206" i="5"/>
  <c r="AP206" i="5"/>
  <c r="AX206" i="5"/>
  <c r="AV206" i="5"/>
  <c r="AW248" i="5"/>
  <c r="AZ248" i="5"/>
  <c r="AY248" i="5"/>
  <c r="AX248" i="5"/>
  <c r="AV248" i="5"/>
  <c r="AT248" i="5"/>
  <c r="AR248" i="5"/>
  <c r="AQ248" i="5"/>
  <c r="AP248" i="5"/>
  <c r="AU248" i="5"/>
  <c r="AS248" i="5"/>
  <c r="AA231" i="5"/>
  <c r="AB231" i="5"/>
  <c r="Z231" i="5"/>
  <c r="Y231" i="5"/>
  <c r="AC231" i="5"/>
  <c r="AS300" i="5"/>
  <c r="AR300" i="5"/>
  <c r="AZ300" i="5"/>
  <c r="AX300" i="5"/>
  <c r="AW300" i="5"/>
  <c r="AT300" i="5"/>
  <c r="AP300" i="5"/>
  <c r="AY300" i="5"/>
  <c r="AV300" i="5"/>
  <c r="AU300" i="5"/>
  <c r="AQ300" i="5"/>
  <c r="Y349" i="5"/>
  <c r="AC349" i="5"/>
  <c r="Z349" i="5"/>
  <c r="AB349" i="5"/>
  <c r="AA349" i="5"/>
  <c r="Q19" i="5"/>
  <c r="AY223" i="5"/>
  <c r="AW223" i="5"/>
  <c r="AV223" i="5"/>
  <c r="AT223" i="5"/>
  <c r="AS223" i="5"/>
  <c r="AR223" i="5"/>
  <c r="AQ223" i="5"/>
  <c r="AP223" i="5"/>
  <c r="AX223" i="5"/>
  <c r="AU223" i="5"/>
  <c r="AZ223" i="5"/>
  <c r="Y294" i="5"/>
  <c r="AC294" i="5"/>
  <c r="AB294" i="5"/>
  <c r="AA294" i="5"/>
  <c r="Z294" i="5"/>
  <c r="AB418" i="5"/>
  <c r="AU246" i="5"/>
  <c r="AQ246" i="5"/>
  <c r="AZ246" i="5"/>
  <c r="AY246" i="5"/>
  <c r="AX246" i="5"/>
  <c r="AV246" i="5"/>
  <c r="AS246" i="5"/>
  <c r="AR246" i="5"/>
  <c r="AP246" i="5"/>
  <c r="AW246" i="5"/>
  <c r="AT246" i="5"/>
  <c r="AA98" i="5"/>
  <c r="Z98" i="5"/>
  <c r="Y98" i="5"/>
  <c r="AC98" i="5"/>
  <c r="AB98" i="5"/>
  <c r="Y229" i="5"/>
  <c r="AA229" i="5"/>
  <c r="Z229" i="5"/>
  <c r="AC229" i="5"/>
  <c r="AB229" i="5"/>
  <c r="AB295" i="5"/>
  <c r="AA295" i="5"/>
  <c r="AC295" i="5"/>
  <c r="Z295" i="5"/>
  <c r="Y295" i="5"/>
  <c r="AU352" i="5"/>
  <c r="AS352" i="5"/>
  <c r="AQ352" i="5"/>
  <c r="AV352" i="5"/>
  <c r="AT352" i="5"/>
  <c r="AR352" i="5"/>
  <c r="AP352" i="5"/>
  <c r="AZ352" i="5"/>
  <c r="AY352" i="5"/>
  <c r="AX352" i="5"/>
  <c r="AW352" i="5"/>
  <c r="AC365" i="5"/>
  <c r="Y365" i="5"/>
  <c r="AA365" i="5"/>
  <c r="Z365" i="5"/>
  <c r="AB365" i="5"/>
  <c r="M21" i="5"/>
  <c r="AT221" i="5"/>
  <c r="AS221" i="5"/>
  <c r="AQ221" i="5"/>
  <c r="AZ221" i="5"/>
  <c r="AY221" i="5"/>
  <c r="AX221" i="5"/>
  <c r="AW221" i="5"/>
  <c r="AV221" i="5"/>
  <c r="AU221" i="5"/>
  <c r="AR221" i="5"/>
  <c r="AP221" i="5"/>
  <c r="J22" i="5"/>
  <c r="AC326" i="5"/>
  <c r="AA326" i="5"/>
  <c r="Y326" i="5"/>
  <c r="AB326" i="5"/>
  <c r="Z326" i="5"/>
  <c r="AA160" i="5"/>
  <c r="AC47" i="5"/>
  <c r="AA47" i="5"/>
  <c r="Z47" i="5"/>
  <c r="Y47" i="5"/>
  <c r="AB47" i="5"/>
  <c r="AZ292" i="5"/>
  <c r="AV292" i="5"/>
  <c r="AR292" i="5"/>
  <c r="AP292" i="5"/>
  <c r="AY292" i="5"/>
  <c r="AX292" i="5"/>
  <c r="AW292" i="5"/>
  <c r="AU292" i="5"/>
  <c r="AT292" i="5"/>
  <c r="AS292" i="5"/>
  <c r="AQ292" i="5"/>
  <c r="Y222" i="5"/>
  <c r="AC222" i="5"/>
  <c r="AA222" i="5"/>
  <c r="Z222" i="5"/>
  <c r="AB222" i="5"/>
  <c r="AC105" i="5"/>
  <c r="AB105" i="5"/>
  <c r="AA105" i="5"/>
  <c r="Z105" i="5"/>
  <c r="Y105" i="5"/>
  <c r="AC267" i="5"/>
  <c r="AB267" i="5"/>
  <c r="AA267" i="5"/>
  <c r="Z267" i="5"/>
  <c r="Y267" i="5"/>
  <c r="AZ100" i="5"/>
  <c r="AY100" i="5"/>
  <c r="AX100" i="5"/>
  <c r="AW100" i="5"/>
  <c r="AU100" i="5"/>
  <c r="AT100" i="5"/>
  <c r="AS100" i="5"/>
  <c r="AR100" i="5"/>
  <c r="AQ100" i="5"/>
  <c r="AP100" i="5"/>
  <c r="AV100" i="5"/>
  <c r="AC49" i="5"/>
  <c r="AB49" i="5"/>
  <c r="AA49" i="5"/>
  <c r="Y49" i="5"/>
  <c r="Z49" i="5"/>
  <c r="AA268" i="5"/>
  <c r="Z268" i="5"/>
  <c r="Y268" i="5"/>
  <c r="AC268" i="5"/>
  <c r="AB268" i="5"/>
  <c r="AS268" i="5"/>
  <c r="AR268" i="5"/>
  <c r="AQ268" i="5"/>
  <c r="AP268" i="5"/>
  <c r="AZ268" i="5"/>
  <c r="AY268" i="5"/>
  <c r="AX268" i="5"/>
  <c r="AW268" i="5"/>
  <c r="AV268" i="5"/>
  <c r="AU268" i="5"/>
  <c r="AT268" i="5"/>
  <c r="AV347" i="5"/>
  <c r="AR347" i="5"/>
  <c r="AU347" i="5"/>
  <c r="AT347" i="5"/>
  <c r="AS347" i="5"/>
  <c r="AQ347" i="5"/>
  <c r="AP347" i="5"/>
  <c r="AZ347" i="5"/>
  <c r="AY347" i="5"/>
  <c r="AX347" i="5"/>
  <c r="AW347" i="5"/>
  <c r="AR85" i="5"/>
  <c r="AQ85" i="5"/>
  <c r="AP85" i="5"/>
  <c r="AZ85" i="5"/>
  <c r="AY85" i="5"/>
  <c r="AX85" i="5"/>
  <c r="AW85" i="5"/>
  <c r="AV85" i="5"/>
  <c r="AU85" i="5"/>
  <c r="AT85" i="5"/>
  <c r="AS85" i="5"/>
  <c r="AV257" i="5"/>
  <c r="AR257" i="5"/>
  <c r="AY257" i="5"/>
  <c r="AX257" i="5"/>
  <c r="AW257" i="5"/>
  <c r="AU257" i="5"/>
  <c r="AT257" i="5"/>
  <c r="AS257" i="5"/>
  <c r="AQ257" i="5"/>
  <c r="AP257" i="5"/>
  <c r="AZ257" i="5"/>
  <c r="AA255" i="5"/>
  <c r="Z255" i="5"/>
  <c r="AB255" i="5"/>
  <c r="Y255" i="5"/>
  <c r="AC255" i="5"/>
  <c r="AS256" i="5"/>
  <c r="AZ256" i="5"/>
  <c r="AY256" i="5"/>
  <c r="AX256" i="5"/>
  <c r="AW256" i="5"/>
  <c r="AV256" i="5"/>
  <c r="AU256" i="5"/>
  <c r="AT256" i="5"/>
  <c r="AR256" i="5"/>
  <c r="AQ256" i="5"/>
  <c r="AP256" i="5"/>
  <c r="Z65" i="5"/>
  <c r="AC65" i="5"/>
  <c r="AB65" i="5"/>
  <c r="AA65" i="5"/>
  <c r="Y65" i="5"/>
  <c r="AX55" i="5"/>
  <c r="AT55" i="5"/>
  <c r="AZ55" i="5"/>
  <c r="AY55" i="5"/>
  <c r="AW55" i="5"/>
  <c r="AV55" i="5"/>
  <c r="AU55" i="5"/>
  <c r="AS55" i="5"/>
  <c r="AR55" i="5"/>
  <c r="AQ55" i="5"/>
  <c r="AP55" i="5"/>
  <c r="AX311" i="5"/>
  <c r="AT311" i="5"/>
  <c r="AR311" i="5"/>
  <c r="AP311" i="5"/>
  <c r="AW311" i="5"/>
  <c r="AV311" i="5"/>
  <c r="AU311" i="5"/>
  <c r="AS311" i="5"/>
  <c r="AQ311" i="5"/>
  <c r="AZ311" i="5"/>
  <c r="AY311" i="5"/>
  <c r="Y54" i="5"/>
  <c r="AA54" i="5"/>
  <c r="AB54" i="5"/>
  <c r="Z54" i="5"/>
  <c r="AC54" i="5"/>
  <c r="AS346" i="5"/>
  <c r="AZ346" i="5"/>
  <c r="AX346" i="5"/>
  <c r="AV346" i="5"/>
  <c r="AU346" i="5"/>
  <c r="AT346" i="5"/>
  <c r="AR346" i="5"/>
  <c r="AQ346" i="5"/>
  <c r="AP346" i="5"/>
  <c r="AY346" i="5"/>
  <c r="AW346" i="5"/>
  <c r="Y287" i="5"/>
  <c r="AB287" i="5"/>
  <c r="AA287" i="5"/>
  <c r="Z287" i="5"/>
  <c r="AC287" i="5"/>
  <c r="AC196" i="5"/>
  <c r="AA196" i="5"/>
  <c r="Y196" i="5"/>
  <c r="AB196" i="5"/>
  <c r="Z196" i="5"/>
  <c r="AV170" i="5"/>
  <c r="AT170" i="5"/>
  <c r="AQ170" i="5"/>
  <c r="AR170" i="5"/>
  <c r="AP170" i="5"/>
  <c r="AZ170" i="5"/>
  <c r="AY170" i="5"/>
  <c r="AX170" i="5"/>
  <c r="AW170" i="5"/>
  <c r="AU170" i="5"/>
  <c r="AS170" i="5"/>
  <c r="AP299" i="5"/>
  <c r="AX299" i="5"/>
  <c r="AW299" i="5"/>
  <c r="AU299" i="5"/>
  <c r="AT299" i="5"/>
  <c r="AZ299" i="5"/>
  <c r="AY299" i="5"/>
  <c r="AV299" i="5"/>
  <c r="AS299" i="5"/>
  <c r="AR299" i="5"/>
  <c r="AQ299" i="5"/>
  <c r="Y330" i="5"/>
  <c r="AB330" i="5"/>
  <c r="AA330" i="5"/>
  <c r="AC330" i="5"/>
  <c r="Z330" i="5"/>
  <c r="AZ364" i="5"/>
  <c r="AX364" i="5"/>
  <c r="AV364" i="5"/>
  <c r="AU364" i="5"/>
  <c r="AT364" i="5"/>
  <c r="AY364" i="5"/>
  <c r="AW364" i="5"/>
  <c r="AS364" i="5"/>
  <c r="AR364" i="5"/>
  <c r="AQ364" i="5"/>
  <c r="AP364" i="5"/>
  <c r="AY50" i="5"/>
  <c r="AU50" i="5"/>
  <c r="AV50" i="5"/>
  <c r="AT50" i="5"/>
  <c r="AS50" i="5"/>
  <c r="AR50" i="5"/>
  <c r="AQ50" i="5"/>
  <c r="AP50" i="5"/>
  <c r="AZ50" i="5"/>
  <c r="AX50" i="5"/>
  <c r="AW50" i="5"/>
  <c r="AT230" i="5"/>
  <c r="AP230" i="5"/>
  <c r="AZ230" i="5"/>
  <c r="AY230" i="5"/>
  <c r="AX230" i="5"/>
  <c r="AW230" i="5"/>
  <c r="AV230" i="5"/>
  <c r="AU230" i="5"/>
  <c r="AS230" i="5"/>
  <c r="AR230" i="5"/>
  <c r="AQ230" i="5"/>
  <c r="N20" i="5"/>
  <c r="AY322" i="5"/>
  <c r="AW322" i="5"/>
  <c r="AU322" i="5"/>
  <c r="AQ322" i="5"/>
  <c r="AZ322" i="5"/>
  <c r="AX322" i="5"/>
  <c r="AV322" i="5"/>
  <c r="AT322" i="5"/>
  <c r="AS322" i="5"/>
  <c r="AR322" i="5"/>
  <c r="AP322" i="5"/>
  <c r="AC248" i="5"/>
  <c r="AB248" i="5"/>
  <c r="Z248" i="5"/>
  <c r="AA248" i="5"/>
  <c r="Y248" i="5"/>
  <c r="AU118" i="5"/>
  <c r="AT118" i="5"/>
  <c r="AX118" i="5"/>
  <c r="AZ118" i="5"/>
  <c r="AY118" i="5"/>
  <c r="AW118" i="5"/>
  <c r="AV118" i="5"/>
  <c r="AS118" i="5"/>
  <c r="AR118" i="5"/>
  <c r="AQ118" i="5"/>
  <c r="AP118" i="5"/>
  <c r="Y223" i="5"/>
  <c r="Z223" i="5"/>
  <c r="AB223" i="5"/>
  <c r="AA223" i="5"/>
  <c r="AC223" i="5"/>
  <c r="AZ324" i="5"/>
  <c r="AY324" i="5"/>
  <c r="AX324" i="5"/>
  <c r="AW324" i="5"/>
  <c r="AV324" i="5"/>
  <c r="AT324" i="5"/>
  <c r="AS324" i="5"/>
  <c r="AR324" i="5"/>
  <c r="AQ324" i="5"/>
  <c r="AP324" i="5"/>
  <c r="AU324" i="5"/>
  <c r="Y399" i="5"/>
  <c r="AC399" i="5"/>
  <c r="Z399" i="5"/>
  <c r="AA399" i="5"/>
  <c r="AB399" i="5"/>
  <c r="AV398" i="5"/>
  <c r="AZ398" i="5"/>
  <c r="AY398" i="5"/>
  <c r="AW398" i="5"/>
  <c r="AU398" i="5"/>
  <c r="AT398" i="5"/>
  <c r="AS398" i="5"/>
  <c r="AR398" i="5"/>
  <c r="AQ398" i="5"/>
  <c r="AP398" i="5"/>
  <c r="AX398" i="5"/>
  <c r="AX119" i="5"/>
  <c r="AW119" i="5"/>
  <c r="AP119" i="5"/>
  <c r="AQ119" i="5"/>
  <c r="AZ119" i="5"/>
  <c r="AY119" i="5"/>
  <c r="AV119" i="5"/>
  <c r="AU119" i="5"/>
  <c r="AT119" i="5"/>
  <c r="AS119" i="5"/>
  <c r="AR119" i="5"/>
  <c r="AC182" i="5"/>
  <c r="AA352" i="5"/>
  <c r="Y352" i="5"/>
  <c r="AC352" i="5"/>
  <c r="AB352" i="5"/>
  <c r="Z352" i="5"/>
  <c r="I24" i="5"/>
  <c r="AA180" i="5"/>
  <c r="Z180" i="5"/>
  <c r="Y180" i="5"/>
  <c r="AC180" i="5"/>
  <c r="AB180" i="5"/>
  <c r="AB286" i="5"/>
  <c r="Z286" i="5"/>
  <c r="Y286" i="5"/>
  <c r="AC286" i="5"/>
  <c r="AA286" i="5"/>
  <c r="AA316" i="5"/>
  <c r="Y316" i="5"/>
  <c r="AB316" i="5"/>
  <c r="Z316" i="5"/>
  <c r="AC316" i="5"/>
  <c r="AC221" i="5"/>
  <c r="Z221" i="5"/>
  <c r="AA221" i="5"/>
  <c r="Y221" i="5"/>
  <c r="AB221" i="5"/>
  <c r="L20" i="5"/>
  <c r="AC127" i="5"/>
  <c r="AB127" i="5"/>
  <c r="Y127" i="5"/>
  <c r="Z127" i="5"/>
  <c r="AA127" i="5"/>
  <c r="Z101" i="5"/>
  <c r="Y101" i="5"/>
  <c r="AC101" i="5"/>
  <c r="AB101" i="5"/>
  <c r="AA101" i="5"/>
  <c r="AB160" i="5"/>
  <c r="AB421" i="5"/>
  <c r="Z292" i="5"/>
  <c r="AC292" i="5"/>
  <c r="AB292" i="5"/>
  <c r="AA292" i="5"/>
  <c r="Y292" i="5"/>
  <c r="AT43" i="5"/>
  <c r="AP43" i="5"/>
  <c r="AZ43" i="5"/>
  <c r="AY43" i="5"/>
  <c r="AX43" i="5"/>
  <c r="AW43" i="5"/>
  <c r="AV43" i="5"/>
  <c r="AU43" i="5"/>
  <c r="AS43" i="5"/>
  <c r="AR43" i="5"/>
  <c r="AQ43" i="5"/>
  <c r="AT290" i="5"/>
  <c r="AP290" i="5"/>
  <c r="AZ290" i="5"/>
  <c r="AY290" i="5"/>
  <c r="AX290" i="5"/>
  <c r="AW290" i="5"/>
  <c r="AV290" i="5"/>
  <c r="AU290" i="5"/>
  <c r="AS290" i="5"/>
  <c r="AR290" i="5"/>
  <c r="AQ290" i="5"/>
  <c r="N18" i="5"/>
  <c r="AW56" i="5"/>
  <c r="AS56" i="5"/>
  <c r="AR56" i="5"/>
  <c r="AQ56" i="5"/>
  <c r="AP56" i="5"/>
  <c r="AZ56" i="5"/>
  <c r="AY56" i="5"/>
  <c r="AX56" i="5"/>
  <c r="AV56" i="5"/>
  <c r="AU56" i="5"/>
  <c r="AT56" i="5"/>
  <c r="O22" i="5"/>
  <c r="AB257" i="5"/>
  <c r="AA257" i="5"/>
  <c r="Y257" i="5"/>
  <c r="Z257" i="5"/>
  <c r="AC257" i="5"/>
  <c r="AA256" i="5"/>
  <c r="Z256" i="5"/>
  <c r="AB256" i="5"/>
  <c r="AC256" i="5"/>
  <c r="Y256" i="5"/>
  <c r="J18" i="5"/>
  <c r="AC56" i="5"/>
  <c r="Y56" i="5"/>
  <c r="AB56" i="5"/>
  <c r="Z56" i="5"/>
  <c r="AA56" i="5"/>
  <c r="AB55" i="5"/>
  <c r="AC55" i="5"/>
  <c r="AA55" i="5"/>
  <c r="Z55" i="5"/>
  <c r="Y55" i="5"/>
  <c r="AR72" i="5"/>
  <c r="AQ72" i="5"/>
  <c r="AP72" i="5"/>
  <c r="AZ72" i="5"/>
  <c r="AY72" i="5"/>
  <c r="AW72" i="5"/>
  <c r="AU72" i="5"/>
  <c r="AT72" i="5"/>
  <c r="AS72" i="5"/>
  <c r="AX72" i="5"/>
  <c r="AV72" i="5"/>
  <c r="AZ141" i="5"/>
  <c r="AW141" i="5"/>
  <c r="AY141" i="5"/>
  <c r="AX141" i="5"/>
  <c r="AV141" i="5"/>
  <c r="AU141" i="5"/>
  <c r="AT141" i="5"/>
  <c r="AS141" i="5"/>
  <c r="AR141" i="5"/>
  <c r="AQ141" i="5"/>
  <c r="AP141" i="5"/>
  <c r="AP189" i="5"/>
  <c r="AZ189" i="5"/>
  <c r="AY189" i="5"/>
  <c r="AX189" i="5"/>
  <c r="AW189" i="5"/>
  <c r="AV189" i="5"/>
  <c r="AU189" i="5"/>
  <c r="AT189" i="5"/>
  <c r="AS189" i="5"/>
  <c r="AR189" i="5"/>
  <c r="AQ189" i="5"/>
  <c r="AV94" i="5"/>
  <c r="AQ94" i="5"/>
  <c r="AZ94" i="5"/>
  <c r="AY94" i="5"/>
  <c r="AX94" i="5"/>
  <c r="AW94" i="5"/>
  <c r="AU94" i="5"/>
  <c r="AT94" i="5"/>
  <c r="AS94" i="5"/>
  <c r="AR94" i="5"/>
  <c r="AP94" i="5"/>
  <c r="AA346" i="5"/>
  <c r="AB346" i="5"/>
  <c r="Z346" i="5"/>
  <c r="AC346" i="5"/>
  <c r="Y346" i="5"/>
  <c r="AW287" i="5"/>
  <c r="AQ287" i="5"/>
  <c r="AP287" i="5"/>
  <c r="AU287" i="5"/>
  <c r="AT287" i="5"/>
  <c r="AS287" i="5"/>
  <c r="AR287" i="5"/>
  <c r="AZ287" i="5"/>
  <c r="AY287" i="5"/>
  <c r="AX287" i="5"/>
  <c r="AV287" i="5"/>
  <c r="AT52" i="5"/>
  <c r="AS52" i="5"/>
  <c r="AR52" i="5"/>
  <c r="AQ52" i="5"/>
  <c r="AP52" i="5"/>
  <c r="AZ52" i="5"/>
  <c r="AY52" i="5"/>
  <c r="AX52" i="5"/>
  <c r="AW52" i="5"/>
  <c r="AV52" i="5"/>
  <c r="AU52" i="5"/>
  <c r="AC170" i="5"/>
  <c r="Y170" i="5"/>
  <c r="Z170" i="5"/>
  <c r="AA170" i="5"/>
  <c r="AB170" i="5"/>
  <c r="Y189" i="5"/>
  <c r="AC364" i="5"/>
  <c r="AB364" i="5"/>
  <c r="Y364" i="5"/>
  <c r="AA364" i="5"/>
  <c r="Z364" i="5"/>
  <c r="Z230" i="5"/>
  <c r="Y230" i="5"/>
  <c r="AB230" i="5"/>
  <c r="AC230" i="5"/>
  <c r="AA230" i="5"/>
  <c r="AC322" i="5"/>
  <c r="AB322" i="5"/>
  <c r="AA322" i="5"/>
  <c r="Z322" i="5"/>
  <c r="Y322" i="5"/>
  <c r="AC118" i="5"/>
  <c r="AB118" i="5"/>
  <c r="AA118" i="5"/>
  <c r="Z118" i="5"/>
  <c r="Y118" i="5"/>
  <c r="AW231" i="5"/>
  <c r="AS231" i="5"/>
  <c r="AV231" i="5"/>
  <c r="AU231" i="5"/>
  <c r="AT231" i="5"/>
  <c r="AR231" i="5"/>
  <c r="AQ231" i="5"/>
  <c r="AP231" i="5"/>
  <c r="AZ231" i="5"/>
  <c r="AY231" i="5"/>
  <c r="AX231" i="5"/>
  <c r="AU329" i="5"/>
  <c r="AR329" i="5"/>
  <c r="AZ329" i="5"/>
  <c r="AY329" i="5"/>
  <c r="AX329" i="5"/>
  <c r="AW329" i="5"/>
  <c r="AV329" i="5"/>
  <c r="AT329" i="5"/>
  <c r="AS329" i="5"/>
  <c r="AQ329" i="5"/>
  <c r="AP329" i="5"/>
  <c r="AW140" i="5"/>
  <c r="AT140" i="5"/>
  <c r="AZ140" i="5"/>
  <c r="AY140" i="5"/>
  <c r="AX140" i="5"/>
  <c r="AV140" i="5"/>
  <c r="AS140" i="5"/>
  <c r="AR140" i="5"/>
  <c r="AQ140" i="5"/>
  <c r="AP140" i="5"/>
  <c r="AU140" i="5"/>
  <c r="AY359" i="5"/>
  <c r="AW359" i="5"/>
  <c r="AU359" i="5"/>
  <c r="AT359" i="5"/>
  <c r="AS359" i="5"/>
  <c r="AQ359" i="5"/>
  <c r="AP359" i="5"/>
  <c r="AZ359" i="5"/>
  <c r="AX359" i="5"/>
  <c r="AV359" i="5"/>
  <c r="AR359" i="5"/>
  <c r="AZ332" i="5"/>
  <c r="AY332" i="5"/>
  <c r="AX332" i="5"/>
  <c r="AW332" i="5"/>
  <c r="AU332" i="5"/>
  <c r="AT332" i="5"/>
  <c r="AS332" i="5"/>
  <c r="AV332" i="5"/>
  <c r="AR332" i="5"/>
  <c r="AQ332" i="5"/>
  <c r="AP332" i="5"/>
  <c r="AX388" i="5"/>
  <c r="AT388" i="5"/>
  <c r="AS388" i="5"/>
  <c r="AR388" i="5"/>
  <c r="AQ388" i="5"/>
  <c r="AP388" i="5"/>
  <c r="AZ388" i="5"/>
  <c r="AY388" i="5"/>
  <c r="AW388" i="5"/>
  <c r="AV388" i="5"/>
  <c r="AU388" i="5"/>
  <c r="AC323" i="5"/>
  <c r="AB323" i="5"/>
  <c r="AA323" i="5"/>
  <c r="Z323" i="5"/>
  <c r="Y323" i="5"/>
  <c r="K19" i="5"/>
  <c r="AC398" i="5"/>
  <c r="AB398" i="5"/>
  <c r="AA398" i="5"/>
  <c r="Z398" i="5"/>
  <c r="Y398" i="5"/>
  <c r="AQ229" i="5"/>
  <c r="AU229" i="5"/>
  <c r="AT229" i="5"/>
  <c r="AS229" i="5"/>
  <c r="AR229" i="5"/>
  <c r="AP229" i="5"/>
  <c r="AZ229" i="5"/>
  <c r="AY229" i="5"/>
  <c r="AX229" i="5"/>
  <c r="AW229" i="5"/>
  <c r="AV229" i="5"/>
  <c r="AT295" i="5"/>
  <c r="AS295" i="5"/>
  <c r="AY295" i="5"/>
  <c r="AX295" i="5"/>
  <c r="AZ295" i="5"/>
  <c r="AW295" i="5"/>
  <c r="AV295" i="5"/>
  <c r="AU295" i="5"/>
  <c r="AR295" i="5"/>
  <c r="AQ295" i="5"/>
  <c r="AP295" i="5"/>
  <c r="Y182" i="5"/>
  <c r="AR245" i="5"/>
  <c r="AX245" i="5"/>
  <c r="AW245" i="5"/>
  <c r="AV245" i="5"/>
  <c r="AU245" i="5"/>
  <c r="AT245" i="5"/>
  <c r="AS245" i="5"/>
  <c r="AQ245" i="5"/>
  <c r="AP245" i="5"/>
  <c r="AZ245" i="5"/>
  <c r="AY245" i="5"/>
  <c r="AX51" i="5"/>
  <c r="AZ51" i="5"/>
  <c r="AY51" i="5"/>
  <c r="AW51" i="5"/>
  <c r="AV51" i="5"/>
  <c r="AU51" i="5"/>
  <c r="AT51" i="5"/>
  <c r="AS51" i="5"/>
  <c r="AR51" i="5"/>
  <c r="AQ51" i="5"/>
  <c r="AP51" i="5"/>
  <c r="AV402" i="5"/>
  <c r="AR402" i="5"/>
  <c r="AZ402" i="5"/>
  <c r="AY402" i="5"/>
  <c r="AX402" i="5"/>
  <c r="AW402" i="5"/>
  <c r="AT402" i="5"/>
  <c r="AS402" i="5"/>
  <c r="AQ402" i="5"/>
  <c r="AP402" i="5"/>
  <c r="AU402" i="5"/>
  <c r="Y46" i="5"/>
  <c r="AC46" i="5"/>
  <c r="AB46" i="5"/>
  <c r="AA46" i="5"/>
  <c r="Z46" i="5"/>
  <c r="AC160" i="5"/>
  <c r="AC421" i="5"/>
  <c r="Z43" i="5"/>
  <c r="Y43" i="5"/>
  <c r="AA43" i="5"/>
  <c r="AB43" i="5"/>
  <c r="AC43" i="5"/>
  <c r="AY105" i="5"/>
  <c r="AW105" i="5"/>
  <c r="AV105" i="5"/>
  <c r="AU105" i="5"/>
  <c r="AT105" i="5"/>
  <c r="AS105" i="5"/>
  <c r="AR105" i="5"/>
  <c r="AQ105" i="5"/>
  <c r="AP105" i="5"/>
  <c r="AZ105" i="5"/>
  <c r="AX105" i="5"/>
  <c r="AA420" i="5"/>
  <c r="Y179" i="5"/>
  <c r="AP267" i="5"/>
  <c r="AY267" i="5"/>
  <c r="AX267" i="5"/>
  <c r="AW267" i="5"/>
  <c r="AV267" i="5"/>
  <c r="AU267" i="5"/>
  <c r="AT267" i="5"/>
  <c r="AZ267" i="5"/>
  <c r="AS267" i="5"/>
  <c r="AR267" i="5"/>
  <c r="AQ267" i="5"/>
  <c r="M18" i="5"/>
  <c r="AX412" i="5"/>
  <c r="AY412" i="5"/>
  <c r="AQ412" i="5"/>
  <c r="AP412" i="5"/>
  <c r="AZ412" i="5"/>
  <c r="AW412" i="5"/>
  <c r="AV412" i="5"/>
  <c r="AU412" i="5"/>
  <c r="AT412" i="5"/>
  <c r="AS412" i="5"/>
  <c r="AR412" i="5"/>
  <c r="AZ126" i="5"/>
  <c r="AW126" i="5"/>
  <c r="AV126" i="5"/>
  <c r="AS126" i="5"/>
  <c r="AR126" i="5"/>
  <c r="AY126" i="5"/>
  <c r="AX126" i="5"/>
  <c r="AU126" i="5"/>
  <c r="AT126" i="5"/>
  <c r="AQ126" i="5"/>
  <c r="AP126" i="5"/>
  <c r="AZ266" i="5"/>
  <c r="AY266" i="5"/>
  <c r="AX266" i="5"/>
  <c r="AV266" i="5"/>
  <c r="AU266" i="5"/>
  <c r="AT266" i="5"/>
  <c r="AS266" i="5"/>
  <c r="AR266" i="5"/>
  <c r="AQ266" i="5"/>
  <c r="AP266" i="5"/>
  <c r="AW266" i="5"/>
  <c r="AB315" i="5"/>
  <c r="AC315" i="5"/>
  <c r="AA315" i="5"/>
  <c r="Z315" i="5"/>
  <c r="Y315" i="5"/>
  <c r="AR65" i="5"/>
  <c r="AP65" i="5"/>
  <c r="AZ65" i="5"/>
  <c r="AY65" i="5"/>
  <c r="AX65" i="5"/>
  <c r="AW65" i="5"/>
  <c r="AV65" i="5"/>
  <c r="AU65" i="5"/>
  <c r="AT65" i="5"/>
  <c r="AS65" i="5"/>
  <c r="AQ65" i="5"/>
  <c r="AC72" i="5"/>
  <c r="Z72" i="5"/>
  <c r="Y72" i="5"/>
  <c r="AB72" i="5"/>
  <c r="AA72" i="5"/>
  <c r="AC94" i="5"/>
  <c r="Z94" i="5"/>
  <c r="AA94" i="5"/>
  <c r="Y94" i="5"/>
  <c r="AB94" i="5"/>
  <c r="AU54" i="5"/>
  <c r="AQ54" i="5"/>
  <c r="AV54" i="5"/>
  <c r="AT54" i="5"/>
  <c r="AS54" i="5"/>
  <c r="AR54" i="5"/>
  <c r="AP54" i="5"/>
  <c r="AZ54" i="5"/>
  <c r="AY54" i="5"/>
  <c r="AX54" i="5"/>
  <c r="AW54" i="5"/>
  <c r="AZ331" i="5"/>
  <c r="AY331" i="5"/>
  <c r="AX331" i="5"/>
  <c r="AW331" i="5"/>
  <c r="AV331" i="5"/>
  <c r="AT331" i="5"/>
  <c r="AR331" i="5"/>
  <c r="AQ331" i="5"/>
  <c r="AP331" i="5"/>
  <c r="AU331" i="5"/>
  <c r="AS331" i="5"/>
  <c r="Y52" i="5"/>
  <c r="AC52" i="5"/>
  <c r="AB52" i="5"/>
  <c r="Z52" i="5"/>
  <c r="AA52" i="5"/>
  <c r="Z189" i="5"/>
  <c r="N22" i="5"/>
  <c r="J23" i="5"/>
  <c r="AZ382" i="5"/>
  <c r="AV382" i="5"/>
  <c r="AQ382" i="5"/>
  <c r="AP382" i="5"/>
  <c r="AY382" i="5"/>
  <c r="AX382" i="5"/>
  <c r="AW382" i="5"/>
  <c r="AU382" i="5"/>
  <c r="AT382" i="5"/>
  <c r="AS382" i="5"/>
  <c r="AR382" i="5"/>
  <c r="AC329" i="5"/>
  <c r="Z329" i="5"/>
  <c r="AB329" i="5"/>
  <c r="AA329" i="5"/>
  <c r="Y329" i="5"/>
  <c r="AY399" i="5"/>
  <c r="AU399" i="5"/>
  <c r="AT399" i="5"/>
  <c r="AS399" i="5"/>
  <c r="AQ399" i="5"/>
  <c r="AP399" i="5"/>
  <c r="AZ399" i="5"/>
  <c r="AX399" i="5"/>
  <c r="AW399" i="5"/>
  <c r="AV399" i="5"/>
  <c r="AR399" i="5"/>
  <c r="Y140" i="5"/>
  <c r="Z140" i="5"/>
  <c r="AA140" i="5"/>
  <c r="AC140" i="5"/>
  <c r="AB140" i="5"/>
  <c r="M17" i="5"/>
  <c r="AC332" i="5"/>
  <c r="Z332" i="5"/>
  <c r="Y332" i="5"/>
  <c r="AA332" i="5"/>
  <c r="AB332" i="5"/>
  <c r="Z388" i="5"/>
  <c r="Y388" i="5"/>
  <c r="AC388" i="5"/>
  <c r="AA388" i="5"/>
  <c r="AB388" i="5"/>
  <c r="AZ323" i="5"/>
  <c r="AX323" i="5"/>
  <c r="AQ323" i="5"/>
  <c r="AP323" i="5"/>
  <c r="AY323" i="5"/>
  <c r="AW323" i="5"/>
  <c r="AV323" i="5"/>
  <c r="AU323" i="5"/>
  <c r="AT323" i="5"/>
  <c r="AS323" i="5"/>
  <c r="AR323" i="5"/>
  <c r="AV422" i="5"/>
  <c r="AU422" i="5"/>
  <c r="AT422" i="5"/>
  <c r="AR422" i="5"/>
  <c r="AZ422" i="5"/>
  <c r="AY422" i="5"/>
  <c r="AW422" i="5"/>
  <c r="AX422" i="5"/>
  <c r="AS422" i="5"/>
  <c r="AQ422" i="5"/>
  <c r="AP422" i="5"/>
  <c r="Z245" i="5"/>
  <c r="AC245" i="5"/>
  <c r="AB245" i="5"/>
  <c r="AA245" i="5"/>
  <c r="Y245" i="5"/>
  <c r="AT180" i="5"/>
  <c r="AP180" i="5"/>
  <c r="AV180" i="5"/>
  <c r="AU180" i="5"/>
  <c r="AS180" i="5"/>
  <c r="AR180" i="5"/>
  <c r="AQ180" i="5"/>
  <c r="AZ180" i="5"/>
  <c r="AY180" i="5"/>
  <c r="AX180" i="5"/>
  <c r="AW180" i="5"/>
  <c r="AZ211" i="5"/>
  <c r="AY211" i="5"/>
  <c r="AX211" i="5"/>
  <c r="AV211" i="5"/>
  <c r="AT211" i="5"/>
  <c r="AS211" i="5"/>
  <c r="AR211" i="5"/>
  <c r="AQ211" i="5"/>
  <c r="AP211" i="5"/>
  <c r="AW211" i="5"/>
  <c r="AU211" i="5"/>
  <c r="AX286" i="5"/>
  <c r="AT286" i="5"/>
  <c r="AW286" i="5"/>
  <c r="AV286" i="5"/>
  <c r="AU286" i="5"/>
  <c r="AS286" i="5"/>
  <c r="AR286" i="5"/>
  <c r="AQ286" i="5"/>
  <c r="AP286" i="5"/>
  <c r="AZ286" i="5"/>
  <c r="AY286" i="5"/>
  <c r="AW316" i="5"/>
  <c r="AS316" i="5"/>
  <c r="AQ316" i="5"/>
  <c r="AP316" i="5"/>
  <c r="AZ316" i="5"/>
  <c r="AY316" i="5"/>
  <c r="AX316" i="5"/>
  <c r="AV316" i="5"/>
  <c r="AU316" i="5"/>
  <c r="AT316" i="5"/>
  <c r="AR316" i="5"/>
  <c r="AA51" i="5"/>
  <c r="Z51" i="5"/>
  <c r="AB51" i="5"/>
  <c r="Y51" i="5"/>
  <c r="AC51" i="5"/>
  <c r="Z402" i="5"/>
  <c r="AC402" i="5"/>
  <c r="AB402" i="5"/>
  <c r="Y402" i="5"/>
  <c r="AA402" i="5"/>
  <c r="AP127" i="5"/>
  <c r="AR127" i="5"/>
  <c r="AX127" i="5"/>
  <c r="AW127" i="5"/>
  <c r="AV127" i="5"/>
  <c r="AS127" i="5"/>
  <c r="AZ127" i="5"/>
  <c r="AY127" i="5"/>
  <c r="AU127" i="5"/>
  <c r="AT127" i="5"/>
  <c r="AQ127" i="5"/>
  <c r="AR101" i="5"/>
  <c r="AQ101" i="5"/>
  <c r="AP101" i="5"/>
  <c r="AZ101" i="5"/>
  <c r="AX101" i="5"/>
  <c r="AW101" i="5"/>
  <c r="AV101" i="5"/>
  <c r="AU101" i="5"/>
  <c r="AT101" i="5"/>
  <c r="AS101" i="5"/>
  <c r="AY101" i="5"/>
  <c r="L17" i="5"/>
  <c r="Y421" i="5"/>
  <c r="I20" i="5"/>
  <c r="AB153" i="5"/>
  <c r="AA153" i="5"/>
  <c r="Z153" i="5"/>
  <c r="Y153" i="5"/>
  <c r="AC153" i="5"/>
  <c r="AS235" i="5"/>
  <c r="AW235" i="5"/>
  <c r="AV235" i="5"/>
  <c r="AU235" i="5"/>
  <c r="AT235" i="5"/>
  <c r="AR235" i="5"/>
  <c r="AQ235" i="5"/>
  <c r="AP235" i="5"/>
  <c r="AZ235" i="5"/>
  <c r="AY235" i="5"/>
  <c r="AX235" i="5"/>
  <c r="Y420" i="5"/>
  <c r="AT209" i="5"/>
  <c r="AS209" i="5"/>
  <c r="AR209" i="5"/>
  <c r="AP209" i="5"/>
  <c r="AZ209" i="5"/>
  <c r="AY209" i="5"/>
  <c r="AX209" i="5"/>
  <c r="AW209" i="5"/>
  <c r="AV209" i="5"/>
  <c r="AU209" i="5"/>
  <c r="AQ209" i="5"/>
  <c r="AB290" i="5"/>
  <c r="AC290" i="5"/>
  <c r="AA290" i="5"/>
  <c r="Z290" i="5"/>
  <c r="Y290" i="5"/>
  <c r="Z179" i="5"/>
  <c r="AX74" i="5"/>
  <c r="AW74" i="5"/>
  <c r="AV74" i="5"/>
  <c r="AU74" i="5"/>
  <c r="AT74" i="5"/>
  <c r="AS74" i="5"/>
  <c r="AQ74" i="5"/>
  <c r="AP74" i="5"/>
  <c r="AZ74" i="5"/>
  <c r="AY74" i="5"/>
  <c r="AR74" i="5"/>
  <c r="AW68" i="5"/>
  <c r="AZ68" i="5"/>
  <c r="AY68" i="5"/>
  <c r="AX68" i="5"/>
  <c r="AV68" i="5"/>
  <c r="AU68" i="5"/>
  <c r="AT68" i="5"/>
  <c r="AS68" i="5"/>
  <c r="AR68" i="5"/>
  <c r="AQ68" i="5"/>
  <c r="AP68" i="5"/>
  <c r="AY258" i="5"/>
  <c r="AU258" i="5"/>
  <c r="AZ258" i="5"/>
  <c r="AX258" i="5"/>
  <c r="AW258" i="5"/>
  <c r="AV258" i="5"/>
  <c r="AT258" i="5"/>
  <c r="AS258" i="5"/>
  <c r="AR258" i="5"/>
  <c r="AQ258" i="5"/>
  <c r="AP258" i="5"/>
  <c r="AT366" i="5"/>
  <c r="AP366" i="5"/>
  <c r="AZ366" i="5"/>
  <c r="AY366" i="5"/>
  <c r="AX366" i="5"/>
  <c r="AW366" i="5"/>
  <c r="AV366" i="5"/>
  <c r="AU366" i="5"/>
  <c r="AS366" i="5"/>
  <c r="AR366" i="5"/>
  <c r="AQ366" i="5"/>
  <c r="Y122" i="5"/>
  <c r="AB122" i="5"/>
  <c r="AC122" i="5"/>
  <c r="AA122" i="5"/>
  <c r="Z122" i="5"/>
  <c r="AC266" i="5"/>
  <c r="AB266" i="5"/>
  <c r="AA266" i="5"/>
  <c r="Z266" i="5"/>
  <c r="Y266" i="5"/>
  <c r="AC63" i="5"/>
  <c r="AB63" i="5"/>
  <c r="AA63" i="5"/>
  <c r="Z63" i="5"/>
  <c r="Y63" i="5"/>
  <c r="AW252" i="5"/>
  <c r="AS252" i="5"/>
  <c r="AZ252" i="5"/>
  <c r="AY252" i="5"/>
  <c r="AX252" i="5"/>
  <c r="AU252" i="5"/>
  <c r="AR252" i="5"/>
  <c r="AQ252" i="5"/>
  <c r="AP252" i="5"/>
  <c r="AV252" i="5"/>
  <c r="AT252" i="5"/>
  <c r="AT315" i="5"/>
  <c r="AP315" i="5"/>
  <c r="AZ315" i="5"/>
  <c r="AU315" i="5"/>
  <c r="AS315" i="5"/>
  <c r="AR315" i="5"/>
  <c r="AQ315" i="5"/>
  <c r="AY315" i="5"/>
  <c r="AX315" i="5"/>
  <c r="AW315" i="5"/>
  <c r="AV315" i="5"/>
  <c r="Z141" i="5"/>
  <c r="AC141" i="5"/>
  <c r="AA141" i="5"/>
  <c r="AB141" i="5"/>
  <c r="Y141" i="5"/>
  <c r="V414" i="5"/>
  <c r="AA189" i="5"/>
  <c r="P17" i="5"/>
  <c r="AB382" i="5"/>
  <c r="Y382" i="5"/>
  <c r="AA382" i="5"/>
  <c r="Z382" i="5"/>
  <c r="AC382" i="5"/>
  <c r="AZ76" i="5"/>
  <c r="AQ76" i="5"/>
  <c r="AP76" i="5"/>
  <c r="AY76" i="5"/>
  <c r="AX76" i="5"/>
  <c r="AV76" i="5"/>
  <c r="AT76" i="5"/>
  <c r="AS76" i="5"/>
  <c r="AR76" i="5"/>
  <c r="AW76" i="5"/>
  <c r="AU76" i="5"/>
  <c r="AC40" i="5"/>
  <c r="AB40" i="5"/>
  <c r="AA40" i="5"/>
  <c r="Z40" i="5"/>
  <c r="Y40" i="5"/>
  <c r="J20" i="5"/>
  <c r="AB187" i="5"/>
  <c r="Y187" i="5"/>
  <c r="AA187" i="5"/>
  <c r="Z187" i="5"/>
  <c r="AC187" i="5"/>
  <c r="AB288" i="5"/>
  <c r="AA288" i="5"/>
  <c r="AC288" i="5"/>
  <c r="Z288" i="5"/>
  <c r="Y288" i="5"/>
  <c r="AA359" i="5"/>
  <c r="Y359" i="5"/>
  <c r="AC359" i="5"/>
  <c r="AB359" i="5"/>
  <c r="Z359" i="5"/>
  <c r="L24" i="5"/>
  <c r="AA320" i="5"/>
  <c r="Y320" i="5"/>
  <c r="AB320" i="5"/>
  <c r="Z320" i="5"/>
  <c r="AC320" i="5"/>
  <c r="AA422" i="5"/>
  <c r="Y422" i="5"/>
  <c r="AC422" i="5"/>
  <c r="AB422" i="5"/>
  <c r="Z422" i="5"/>
  <c r="V390" i="5"/>
  <c r="AB139" i="5"/>
  <c r="Y139" i="5"/>
  <c r="AC139" i="5"/>
  <c r="AA139" i="5"/>
  <c r="Z139" i="5"/>
  <c r="AV103" i="5"/>
  <c r="AZ103" i="5"/>
  <c r="AY103" i="5"/>
  <c r="AX103" i="5"/>
  <c r="AW103" i="5"/>
  <c r="AU103" i="5"/>
  <c r="AT103" i="5"/>
  <c r="AR103" i="5"/>
  <c r="AQ103" i="5"/>
  <c r="AP103" i="5"/>
  <c r="AS103" i="5"/>
  <c r="AB211" i="5"/>
  <c r="AA211" i="5"/>
  <c r="Z211" i="5"/>
  <c r="Y211" i="5"/>
  <c r="AC211" i="5"/>
  <c r="Y42" i="5"/>
  <c r="AC42" i="5"/>
  <c r="AB42" i="5"/>
  <c r="AA42" i="5"/>
  <c r="Z42" i="5"/>
  <c r="AZ71" i="5"/>
  <c r="AX71" i="5"/>
  <c r="AW71" i="5"/>
  <c r="AT71" i="5"/>
  <c r="AR71" i="5"/>
  <c r="AP71" i="5"/>
  <c r="AY71" i="5"/>
  <c r="AV71" i="5"/>
  <c r="AU71" i="5"/>
  <c r="AS71" i="5"/>
  <c r="AQ71" i="5"/>
  <c r="AT341" i="5"/>
  <c r="AP341" i="5"/>
  <c r="AR341" i="5"/>
  <c r="AX341" i="5"/>
  <c r="AS341" i="5"/>
  <c r="AZ341" i="5"/>
  <c r="AY341" i="5"/>
  <c r="AW341" i="5"/>
  <c r="AV341" i="5"/>
  <c r="AU341" i="5"/>
  <c r="AQ341" i="5"/>
  <c r="AX88" i="5"/>
  <c r="AU88" i="5"/>
  <c r="AZ88" i="5"/>
  <c r="AY88" i="5"/>
  <c r="AW88" i="5"/>
  <c r="AV88" i="5"/>
  <c r="AT88" i="5"/>
  <c r="AS88" i="5"/>
  <c r="AR88" i="5"/>
  <c r="AQ88" i="5"/>
  <c r="AP88" i="5"/>
  <c r="AY46" i="5"/>
  <c r="AT46" i="5"/>
  <c r="AS46" i="5"/>
  <c r="AR46" i="5"/>
  <c r="AQ46" i="5"/>
  <c r="AP46" i="5"/>
  <c r="AZ46" i="5"/>
  <c r="AX46" i="5"/>
  <c r="AW46" i="5"/>
  <c r="AV46" i="5"/>
  <c r="AU46" i="5"/>
  <c r="AW367" i="5"/>
  <c r="AS367" i="5"/>
  <c r="AQ367" i="5"/>
  <c r="AZ367" i="5"/>
  <c r="AY367" i="5"/>
  <c r="AX367" i="5"/>
  <c r="AV367" i="5"/>
  <c r="AU367" i="5"/>
  <c r="AT367" i="5"/>
  <c r="AR367" i="5"/>
  <c r="AP367" i="5"/>
  <c r="Z421" i="5"/>
  <c r="AR37" i="5"/>
  <c r="AZ37" i="5"/>
  <c r="AY37" i="5"/>
  <c r="AX37" i="5"/>
  <c r="AW37" i="5"/>
  <c r="AV37" i="5"/>
  <c r="AU37" i="5"/>
  <c r="AT37" i="5"/>
  <c r="AS37" i="5"/>
  <c r="AQ37" i="5"/>
  <c r="AP37" i="5"/>
  <c r="Y235" i="5"/>
  <c r="AA235" i="5"/>
  <c r="Z235" i="5"/>
  <c r="AC235" i="5"/>
  <c r="AB235" i="5"/>
  <c r="AB420" i="5"/>
  <c r="AB209" i="5"/>
  <c r="AA209" i="5"/>
  <c r="Z209" i="5"/>
  <c r="AC209" i="5"/>
  <c r="Y209" i="5"/>
  <c r="AA179" i="5"/>
  <c r="AC74" i="5"/>
  <c r="AB74" i="5"/>
  <c r="AA74" i="5"/>
  <c r="Y74" i="5"/>
  <c r="Z74" i="5"/>
  <c r="AQ77" i="5"/>
  <c r="AY77" i="5"/>
  <c r="AX77" i="5"/>
  <c r="AW77" i="5"/>
  <c r="AV77" i="5"/>
  <c r="AU77" i="5"/>
  <c r="AT77" i="5"/>
  <c r="AR77" i="5"/>
  <c r="AP77" i="5"/>
  <c r="AZ77" i="5"/>
  <c r="AS77" i="5"/>
  <c r="L18" i="5"/>
  <c r="AV276" i="5"/>
  <c r="AU276" i="5"/>
  <c r="AT276" i="5"/>
  <c r="AS276" i="5"/>
  <c r="AR276" i="5"/>
  <c r="AQ276" i="5"/>
  <c r="AZ276" i="5"/>
  <c r="AY276" i="5"/>
  <c r="AX276" i="5"/>
  <c r="AW276" i="5"/>
  <c r="AP276" i="5"/>
  <c r="AB76" i="5"/>
  <c r="Y76" i="5"/>
  <c r="AC76" i="5"/>
  <c r="AA76" i="5"/>
  <c r="Z76" i="5"/>
  <c r="AS48" i="5"/>
  <c r="AU48" i="5"/>
  <c r="AT48" i="5"/>
  <c r="AR48" i="5"/>
  <c r="AQ48" i="5"/>
  <c r="AP48" i="5"/>
  <c r="AZ48" i="5"/>
  <c r="AY48" i="5"/>
  <c r="AX48" i="5"/>
  <c r="AW48" i="5"/>
  <c r="AV48" i="5"/>
  <c r="AZ279" i="5"/>
  <c r="AX279" i="5"/>
  <c r="AW279" i="5"/>
  <c r="AV279" i="5"/>
  <c r="AT279" i="5"/>
  <c r="AS279" i="5"/>
  <c r="AY279" i="5"/>
  <c r="AU279" i="5"/>
  <c r="AR279" i="5"/>
  <c r="AQ279" i="5"/>
  <c r="AP279" i="5"/>
  <c r="AW40" i="5"/>
  <c r="AR40" i="5"/>
  <c r="AQ40" i="5"/>
  <c r="AP40" i="5"/>
  <c r="AZ40" i="5"/>
  <c r="AY40" i="5"/>
  <c r="AX40" i="5"/>
  <c r="AV40" i="5"/>
  <c r="AU40" i="5"/>
  <c r="AT40" i="5"/>
  <c r="AS40" i="5"/>
  <c r="AW150" i="5"/>
  <c r="AV150" i="5"/>
  <c r="AU150" i="5"/>
  <c r="AT150" i="5"/>
  <c r="AR150" i="5"/>
  <c r="AQ150" i="5"/>
  <c r="AZ150" i="5"/>
  <c r="AY150" i="5"/>
  <c r="AX150" i="5"/>
  <c r="AS150" i="5"/>
  <c r="AP150" i="5"/>
  <c r="AT161" i="5"/>
  <c r="AQ161" i="5"/>
  <c r="AR161" i="5"/>
  <c r="AP161" i="5"/>
  <c r="AZ161" i="5"/>
  <c r="AY161" i="5"/>
  <c r="AX161" i="5"/>
  <c r="AW161" i="5"/>
  <c r="AV161" i="5"/>
  <c r="AU161" i="5"/>
  <c r="AS161" i="5"/>
  <c r="AX327" i="5"/>
  <c r="AV327" i="5"/>
  <c r="AT327" i="5"/>
  <c r="AZ327" i="5"/>
  <c r="AY327" i="5"/>
  <c r="AW327" i="5"/>
  <c r="AU327" i="5"/>
  <c r="AS327" i="5"/>
  <c r="AR327" i="5"/>
  <c r="AQ327" i="5"/>
  <c r="AP327" i="5"/>
  <c r="AA415" i="5"/>
  <c r="AS320" i="5"/>
  <c r="AQ320" i="5"/>
  <c r="AY320" i="5"/>
  <c r="AW320" i="5"/>
  <c r="AV320" i="5"/>
  <c r="AU320" i="5"/>
  <c r="AT320" i="5"/>
  <c r="AR320" i="5"/>
  <c r="AZ320" i="5"/>
  <c r="AX320" i="5"/>
  <c r="AP320" i="5"/>
  <c r="K18" i="5"/>
  <c r="AA401" i="5"/>
  <c r="Z401" i="5"/>
  <c r="Y401" i="5"/>
  <c r="AC401" i="5"/>
  <c r="AB401" i="5"/>
  <c r="I18" i="5"/>
  <c r="AB71" i="5"/>
  <c r="Z71" i="5"/>
  <c r="Y71" i="5"/>
  <c r="AC71" i="5"/>
  <c r="AA71" i="5"/>
  <c r="N25" i="5"/>
  <c r="AB341" i="5"/>
  <c r="Y341" i="5"/>
  <c r="Z341" i="5"/>
  <c r="AC341" i="5"/>
  <c r="AA341" i="5"/>
  <c r="AC88" i="5"/>
  <c r="AB88" i="5"/>
  <c r="AA88" i="5"/>
  <c r="Z88" i="5"/>
  <c r="Y88" i="5"/>
  <c r="AC154" i="5"/>
  <c r="AB154" i="5"/>
  <c r="AA154" i="5"/>
  <c r="Z154" i="5"/>
  <c r="Y154" i="5"/>
  <c r="V417" i="5"/>
  <c r="AA367" i="5"/>
  <c r="AB367" i="5"/>
  <c r="Z367" i="5"/>
  <c r="AC367" i="5"/>
  <c r="Y367" i="5"/>
  <c r="Z37" i="5"/>
  <c r="AC37" i="5"/>
  <c r="AB37" i="5"/>
  <c r="AA37" i="5"/>
  <c r="Y37" i="5"/>
  <c r="AY153" i="5"/>
  <c r="AZ153" i="5"/>
  <c r="AX153" i="5"/>
  <c r="AV153" i="5"/>
  <c r="AU153" i="5"/>
  <c r="AT153" i="5"/>
  <c r="AS153" i="5"/>
  <c r="AR153" i="5"/>
  <c r="AQ153" i="5"/>
  <c r="AW153" i="5"/>
  <c r="AP153" i="5"/>
  <c r="AC420" i="5"/>
  <c r="AB179" i="5"/>
  <c r="AC278" i="5"/>
  <c r="AB278" i="5"/>
  <c r="AA278" i="5"/>
  <c r="Y278" i="5"/>
  <c r="Z278" i="5"/>
  <c r="Z193" i="5"/>
  <c r="AA193" i="5"/>
  <c r="AB193" i="5"/>
  <c r="AC193" i="5"/>
  <c r="Y193" i="5"/>
  <c r="AU218" i="5"/>
  <c r="AZ218" i="5"/>
  <c r="AY218" i="5"/>
  <c r="AX218" i="5"/>
  <c r="AW218" i="5"/>
  <c r="AV218" i="5"/>
  <c r="AT218" i="5"/>
  <c r="AS218" i="5"/>
  <c r="AR218" i="5"/>
  <c r="AQ218" i="5"/>
  <c r="AP218" i="5"/>
  <c r="AX63" i="5"/>
  <c r="AQ63" i="5"/>
  <c r="AP63" i="5"/>
  <c r="AZ63" i="5"/>
  <c r="AY63" i="5"/>
  <c r="AW63" i="5"/>
  <c r="AV63" i="5"/>
  <c r="AU63" i="5"/>
  <c r="AT63" i="5"/>
  <c r="AS63" i="5"/>
  <c r="AR63" i="5"/>
  <c r="AZ57" i="5"/>
  <c r="AY57" i="5"/>
  <c r="AX57" i="5"/>
  <c r="AW57" i="5"/>
  <c r="AV57" i="5"/>
  <c r="AU57" i="5"/>
  <c r="AT57" i="5"/>
  <c r="AS57" i="5"/>
  <c r="AR57" i="5"/>
  <c r="AQ57" i="5"/>
  <c r="AP57" i="5"/>
  <c r="AP143" i="5"/>
  <c r="AY143" i="5"/>
  <c r="AX143" i="5"/>
  <c r="AW143" i="5"/>
  <c r="AV143" i="5"/>
  <c r="AU143" i="5"/>
  <c r="AT143" i="5"/>
  <c r="AS143" i="5"/>
  <c r="AR143" i="5"/>
  <c r="AQ143" i="5"/>
  <c r="AZ143" i="5"/>
  <c r="AT123" i="5"/>
  <c r="AS123" i="5"/>
  <c r="AZ123" i="5"/>
  <c r="AW123" i="5"/>
  <c r="AY123" i="5"/>
  <c r="AX123" i="5"/>
  <c r="AV123" i="5"/>
  <c r="AU123" i="5"/>
  <c r="AR123" i="5"/>
  <c r="AQ123" i="5"/>
  <c r="AP123" i="5"/>
  <c r="AZ278" i="5"/>
  <c r="AY278" i="5"/>
  <c r="AX278" i="5"/>
  <c r="AW278" i="5"/>
  <c r="AU278" i="5"/>
  <c r="AT278" i="5"/>
  <c r="AS278" i="5"/>
  <c r="AQ278" i="5"/>
  <c r="AP278" i="5"/>
  <c r="AV278" i="5"/>
  <c r="AR278" i="5"/>
  <c r="AZ70" i="5"/>
  <c r="AX70" i="5"/>
  <c r="AU70" i="5"/>
  <c r="AT70" i="5"/>
  <c r="AQ70" i="5"/>
  <c r="AY70" i="5"/>
  <c r="AW70" i="5"/>
  <c r="AV70" i="5"/>
  <c r="AS70" i="5"/>
  <c r="AR70" i="5"/>
  <c r="AP70" i="5"/>
  <c r="AV199" i="5"/>
  <c r="AU199" i="5"/>
  <c r="AT199" i="5"/>
  <c r="AS199" i="5"/>
  <c r="AY199" i="5"/>
  <c r="AZ199" i="5"/>
  <c r="AX199" i="5"/>
  <c r="AW199" i="5"/>
  <c r="AR199" i="5"/>
  <c r="AQ199" i="5"/>
  <c r="AP199" i="5"/>
  <c r="AX135" i="5"/>
  <c r="AU135" i="5"/>
  <c r="AS135" i="5"/>
  <c r="AR135" i="5"/>
  <c r="AQ135" i="5"/>
  <c r="AP135" i="5"/>
  <c r="AZ135" i="5"/>
  <c r="AY135" i="5"/>
  <c r="AW135" i="5"/>
  <c r="AV135" i="5"/>
  <c r="AT135" i="5"/>
  <c r="Y77" i="5"/>
  <c r="AA77" i="5"/>
  <c r="Z77" i="5"/>
  <c r="AB77" i="5"/>
  <c r="AC77" i="5"/>
  <c r="AC276" i="5"/>
  <c r="AB276" i="5"/>
  <c r="AA276" i="5"/>
  <c r="Z276" i="5"/>
  <c r="Y276" i="5"/>
  <c r="AC48" i="5"/>
  <c r="AA48" i="5"/>
  <c r="AB48" i="5"/>
  <c r="Y48" i="5"/>
  <c r="Z48" i="5"/>
  <c r="AZ207" i="5"/>
  <c r="AX207" i="5"/>
  <c r="AW207" i="5"/>
  <c r="AV207" i="5"/>
  <c r="AU207" i="5"/>
  <c r="AT207" i="5"/>
  <c r="AS207" i="5"/>
  <c r="AR207" i="5"/>
  <c r="AQ207" i="5"/>
  <c r="AP207" i="5"/>
  <c r="AY207" i="5"/>
  <c r="N17" i="5"/>
  <c r="AB279" i="5"/>
  <c r="AA279" i="5"/>
  <c r="Y279" i="5"/>
  <c r="AC279" i="5"/>
  <c r="Z279" i="5"/>
  <c r="Y208" i="5"/>
  <c r="AC208" i="5"/>
  <c r="AB208" i="5"/>
  <c r="AA208" i="5"/>
  <c r="Z208" i="5"/>
  <c r="I17" i="5"/>
  <c r="AC150" i="5"/>
  <c r="AB150" i="5"/>
  <c r="Z150" i="5"/>
  <c r="Y150" i="5"/>
  <c r="AA150" i="5"/>
  <c r="AA397" i="5"/>
  <c r="AC397" i="5"/>
  <c r="AB397" i="5"/>
  <c r="Z397" i="5"/>
  <c r="Y397" i="5"/>
  <c r="AU134" i="5"/>
  <c r="AR134" i="5"/>
  <c r="AZ134" i="5"/>
  <c r="AX134" i="5"/>
  <c r="AW134" i="5"/>
  <c r="AV134" i="5"/>
  <c r="AT134" i="5"/>
  <c r="AS134" i="5"/>
  <c r="AQ134" i="5"/>
  <c r="AP134" i="5"/>
  <c r="AY134" i="5"/>
  <c r="AY187" i="5"/>
  <c r="AU187" i="5"/>
  <c r="AZ187" i="5"/>
  <c r="AX187" i="5"/>
  <c r="AW187" i="5"/>
  <c r="AV187" i="5"/>
  <c r="AT187" i="5"/>
  <c r="AS187" i="5"/>
  <c r="AR187" i="5"/>
  <c r="AQ187" i="5"/>
  <c r="AP187" i="5"/>
  <c r="AB161" i="5"/>
  <c r="Y161" i="5"/>
  <c r="AC161" i="5"/>
  <c r="AA161" i="5"/>
  <c r="Z161" i="5"/>
  <c r="AZ288" i="5"/>
  <c r="AT288" i="5"/>
  <c r="AS288" i="5"/>
  <c r="AQ288" i="5"/>
  <c r="AP288" i="5"/>
  <c r="AY288" i="5"/>
  <c r="AX288" i="5"/>
  <c r="AV288" i="5"/>
  <c r="AU288" i="5"/>
  <c r="AR288" i="5"/>
  <c r="AW288" i="5"/>
  <c r="V411" i="5"/>
  <c r="AA342" i="5"/>
  <c r="Z342" i="5"/>
  <c r="Y342" i="5"/>
  <c r="AC342" i="5"/>
  <c r="AB342" i="5"/>
  <c r="AT139" i="5"/>
  <c r="AQ139" i="5"/>
  <c r="AP139" i="5"/>
  <c r="AZ139" i="5"/>
  <c r="AY139" i="5"/>
  <c r="AX139" i="5"/>
  <c r="AW139" i="5"/>
  <c r="AV139" i="5"/>
  <c r="AU139" i="5"/>
  <c r="AS139" i="5"/>
  <c r="AR139" i="5"/>
  <c r="AC103" i="5"/>
  <c r="AB103" i="5"/>
  <c r="AA103" i="5"/>
  <c r="Y103" i="5"/>
  <c r="Z103" i="5"/>
  <c r="AB233" i="5"/>
  <c r="AA233" i="5"/>
  <c r="Z233" i="5"/>
  <c r="Y233" i="5"/>
  <c r="AC233" i="5"/>
  <c r="AQ42" i="5"/>
  <c r="AT42" i="5"/>
  <c r="AS42" i="5"/>
  <c r="AR42" i="5"/>
  <c r="AP42" i="5"/>
  <c r="AZ42" i="5"/>
  <c r="AY42" i="5"/>
  <c r="AX42" i="5"/>
  <c r="AW42" i="5"/>
  <c r="AV42" i="5"/>
  <c r="AU42" i="5"/>
  <c r="L22" i="5"/>
  <c r="N23" i="5"/>
  <c r="AX154" i="5"/>
  <c r="AW154" i="5"/>
  <c r="AV154" i="5"/>
  <c r="AU154" i="5"/>
  <c r="AT154" i="5"/>
  <c r="AS154" i="5"/>
  <c r="AR154" i="5"/>
  <c r="AQ154" i="5"/>
  <c r="AZ154" i="5"/>
  <c r="AY154" i="5"/>
  <c r="AP154" i="5"/>
  <c r="AX67" i="5"/>
  <c r="AT67" i="5"/>
  <c r="AV67" i="5"/>
  <c r="AU67" i="5"/>
  <c r="AS67" i="5"/>
  <c r="AR67" i="5"/>
  <c r="AQ67" i="5"/>
  <c r="AP67" i="5"/>
  <c r="AZ67" i="5"/>
  <c r="AY67" i="5"/>
  <c r="AW67" i="5"/>
  <c r="AR53" i="5"/>
  <c r="AZ53" i="5"/>
  <c r="AY53" i="5"/>
  <c r="AX53" i="5"/>
  <c r="AW53" i="5"/>
  <c r="AV53" i="5"/>
  <c r="AU53" i="5"/>
  <c r="AT53" i="5"/>
  <c r="AS53" i="5"/>
  <c r="AQ53" i="5"/>
  <c r="AP53" i="5"/>
  <c r="AY104" i="5"/>
  <c r="AQ104" i="5"/>
  <c r="AP104" i="5"/>
  <c r="AZ104" i="5"/>
  <c r="AW104" i="5"/>
  <c r="AV104" i="5"/>
  <c r="AU104" i="5"/>
  <c r="AT104" i="5"/>
  <c r="AS104" i="5"/>
  <c r="AR104" i="5"/>
  <c r="AX104" i="5"/>
  <c r="AX259" i="5"/>
  <c r="AV259" i="5"/>
  <c r="AU259" i="5"/>
  <c r="AT259" i="5"/>
  <c r="AS259" i="5"/>
  <c r="AR259" i="5"/>
  <c r="AQ259" i="5"/>
  <c r="AP259" i="5"/>
  <c r="AZ259" i="5"/>
  <c r="AY259" i="5"/>
  <c r="AW259" i="5"/>
  <c r="O24" i="5"/>
  <c r="Z227" i="3"/>
  <c r="AC227" i="3"/>
  <c r="AB227" i="3"/>
  <c r="Y350" i="3"/>
  <c r="AA227" i="3"/>
  <c r="AC249" i="3"/>
  <c r="AB350" i="3"/>
  <c r="Z350" i="3"/>
  <c r="AG91" i="3"/>
  <c r="BD91" i="3"/>
  <c r="AF157" i="3"/>
  <c r="BC157" i="3"/>
  <c r="AG189" i="3"/>
  <c r="BD189" i="3"/>
  <c r="AL186" i="3"/>
  <c r="BI186" i="3"/>
  <c r="AE49" i="3"/>
  <c r="BB49" i="3"/>
  <c r="AG46" i="3"/>
  <c r="BD46" i="3"/>
  <c r="AI42" i="3"/>
  <c r="BF42" i="3"/>
  <c r="AJ54" i="3"/>
  <c r="BG54" i="3"/>
  <c r="AL48" i="3"/>
  <c r="BI48" i="3"/>
  <c r="AM49" i="3"/>
  <c r="BJ49" i="3"/>
  <c r="AF70" i="3"/>
  <c r="BC70" i="3"/>
  <c r="AH73" i="3"/>
  <c r="BE73" i="3"/>
  <c r="AJ73" i="3"/>
  <c r="BG73" i="3"/>
  <c r="AL69" i="3"/>
  <c r="BI69" i="3"/>
  <c r="AM74" i="3"/>
  <c r="BJ74" i="3"/>
  <c r="AF87" i="3"/>
  <c r="BC87" i="3"/>
  <c r="AG92" i="3"/>
  <c r="BD92" i="3"/>
  <c r="AI86" i="3"/>
  <c r="BF86" i="3"/>
  <c r="AJ96" i="3"/>
  <c r="BG96" i="3"/>
  <c r="AL90" i="3"/>
  <c r="BI90" i="3"/>
  <c r="AM94" i="3"/>
  <c r="BJ94" i="3"/>
  <c r="AG113" i="3"/>
  <c r="BD113" i="3"/>
  <c r="AJ111" i="3"/>
  <c r="BG111" i="3"/>
  <c r="AF124" i="3"/>
  <c r="BC124" i="3"/>
  <c r="AJ126" i="3"/>
  <c r="BG126" i="3"/>
  <c r="AF136" i="3"/>
  <c r="BC136" i="3"/>
  <c r="AK137" i="3"/>
  <c r="BH137" i="3"/>
  <c r="AE157" i="3"/>
  <c r="BB157" i="3"/>
  <c r="AF159" i="3"/>
  <c r="BC159" i="3"/>
  <c r="AH147" i="3"/>
  <c r="BE147" i="3"/>
  <c r="AI149" i="3"/>
  <c r="BF149" i="3"/>
  <c r="AJ158" i="3"/>
  <c r="BG158" i="3"/>
  <c r="AL145" i="3"/>
  <c r="BI145" i="3"/>
  <c r="AL166" i="3"/>
  <c r="BI166" i="3"/>
  <c r="AM165" i="3"/>
  <c r="BJ165" i="3"/>
  <c r="AF174" i="3"/>
  <c r="BC174" i="3"/>
  <c r="AG190" i="3"/>
  <c r="BD190" i="3"/>
  <c r="AI177" i="3"/>
  <c r="BF177" i="3"/>
  <c r="AJ190" i="3"/>
  <c r="BG190" i="3"/>
  <c r="AL187" i="3"/>
  <c r="BI187" i="3"/>
  <c r="AM192" i="3"/>
  <c r="BJ192" i="3"/>
  <c r="AJ52" i="3"/>
  <c r="BG52" i="3"/>
  <c r="AE156" i="3"/>
  <c r="BB156" i="3"/>
  <c r="AJ57" i="3"/>
  <c r="BG57" i="3"/>
  <c r="AF71" i="3"/>
  <c r="BC71" i="3"/>
  <c r="AH74" i="3"/>
  <c r="BE74" i="3"/>
  <c r="AJ74" i="3"/>
  <c r="BG74" i="3"/>
  <c r="AL70" i="3"/>
  <c r="BI70" i="3"/>
  <c r="AM75" i="3"/>
  <c r="BJ75" i="3"/>
  <c r="AF88" i="3"/>
  <c r="BC88" i="3"/>
  <c r="AG93" i="3"/>
  <c r="BD93" i="3"/>
  <c r="AI87" i="3"/>
  <c r="BF87" i="3"/>
  <c r="AJ95" i="3"/>
  <c r="BG95" i="3"/>
  <c r="AL92" i="3"/>
  <c r="BI92" i="3"/>
  <c r="AM89" i="3"/>
  <c r="BJ89" i="3"/>
  <c r="AG114" i="3"/>
  <c r="BD114" i="3"/>
  <c r="AJ113" i="3"/>
  <c r="BG113" i="3"/>
  <c r="AF126" i="3"/>
  <c r="BC126" i="3"/>
  <c r="AK123" i="3"/>
  <c r="BH123" i="3"/>
  <c r="AG132" i="3"/>
  <c r="BD132" i="3"/>
  <c r="AL134" i="3"/>
  <c r="BI134" i="3"/>
  <c r="AE158" i="3"/>
  <c r="BB158" i="3"/>
  <c r="AF160" i="3"/>
  <c r="BC160" i="3"/>
  <c r="AH148" i="3"/>
  <c r="BE148" i="3"/>
  <c r="AI151" i="3"/>
  <c r="BF151" i="3"/>
  <c r="AJ159" i="3"/>
  <c r="BG159" i="3"/>
  <c r="AL146" i="3"/>
  <c r="BI146" i="3"/>
  <c r="AM143" i="3"/>
  <c r="BJ143" i="3"/>
  <c r="AM166" i="3"/>
  <c r="BJ166" i="3"/>
  <c r="AF176" i="3"/>
  <c r="BC176" i="3"/>
  <c r="AG191" i="3"/>
  <c r="AI178" i="3"/>
  <c r="BF178" i="3"/>
  <c r="AJ191" i="3"/>
  <c r="AL189" i="3"/>
  <c r="BI189" i="3"/>
  <c r="AM193" i="3"/>
  <c r="BJ193" i="3"/>
  <c r="Y315" i="3"/>
  <c r="AJ110" i="3"/>
  <c r="BG110" i="3"/>
  <c r="AI43" i="3"/>
  <c r="BF43" i="3"/>
  <c r="AI48" i="3"/>
  <c r="BF48" i="3"/>
  <c r="AM52" i="3"/>
  <c r="BJ52" i="3"/>
  <c r="AH75" i="3"/>
  <c r="BE75" i="3"/>
  <c r="AL71" i="3"/>
  <c r="BI71" i="3"/>
  <c r="AJ97" i="3"/>
  <c r="BG97" i="3"/>
  <c r="AH106" i="3"/>
  <c r="BE106" i="3"/>
  <c r="AG122" i="3"/>
  <c r="BD122" i="3"/>
  <c r="AK125" i="3"/>
  <c r="BH125" i="3"/>
  <c r="AE159" i="3"/>
  <c r="BB159" i="3"/>
  <c r="AF161" i="3"/>
  <c r="BC161" i="3"/>
  <c r="AH153" i="3"/>
  <c r="BE153" i="3"/>
  <c r="AI152" i="3"/>
  <c r="BF152" i="3"/>
  <c r="AJ160" i="3"/>
  <c r="BG160" i="3"/>
  <c r="AL148" i="3"/>
  <c r="BI148" i="3"/>
  <c r="AM145" i="3"/>
  <c r="BJ145" i="3"/>
  <c r="AE174" i="3"/>
  <c r="BB174" i="3"/>
  <c r="AF178" i="3"/>
  <c r="BC178" i="3"/>
  <c r="AG192" i="3"/>
  <c r="BD192" i="3"/>
  <c r="AI179" i="3"/>
  <c r="BF179" i="3"/>
  <c r="AJ192" i="3"/>
  <c r="BG192" i="3"/>
  <c r="AL190" i="3"/>
  <c r="BI190" i="3"/>
  <c r="AH72" i="3"/>
  <c r="BE72" i="3"/>
  <c r="AM114" i="3"/>
  <c r="BJ114" i="3"/>
  <c r="AJ189" i="3"/>
  <c r="BG189" i="3"/>
  <c r="AG48" i="3"/>
  <c r="BD48" i="3"/>
  <c r="AL49" i="3"/>
  <c r="BI49" i="3"/>
  <c r="AE52" i="3"/>
  <c r="BB52" i="3"/>
  <c r="AK41" i="3"/>
  <c r="BH41" i="3"/>
  <c r="AF90" i="3"/>
  <c r="BC90" i="3"/>
  <c r="AG94" i="3"/>
  <c r="BD94" i="3"/>
  <c r="AL93" i="3"/>
  <c r="BI93" i="3"/>
  <c r="AJ114" i="3"/>
  <c r="BG114" i="3"/>
  <c r="AL135" i="3"/>
  <c r="BI135" i="3"/>
  <c r="AI49" i="3"/>
  <c r="BF49" i="3"/>
  <c r="AL52" i="3"/>
  <c r="BI52" i="3"/>
  <c r="AF74" i="3"/>
  <c r="BC74" i="3"/>
  <c r="AK65" i="3"/>
  <c r="BH65" i="3"/>
  <c r="AM77" i="3"/>
  <c r="BJ77" i="3"/>
  <c r="AI90" i="3"/>
  <c r="BF90" i="3"/>
  <c r="AL89" i="3"/>
  <c r="BI89" i="3"/>
  <c r="AM97" i="3"/>
  <c r="BJ97" i="3"/>
  <c r="AG124" i="3"/>
  <c r="BD124" i="3"/>
  <c r="AG137" i="3"/>
  <c r="BD137" i="3"/>
  <c r="AH155" i="3"/>
  <c r="BE155" i="3"/>
  <c r="AL149" i="3"/>
  <c r="BI149" i="3"/>
  <c r="AE178" i="3"/>
  <c r="BB178" i="3"/>
  <c r="AI180" i="3"/>
  <c r="BF180" i="3"/>
  <c r="AK136" i="3"/>
  <c r="BH136" i="3"/>
  <c r="AE193" i="3"/>
  <c r="BB193" i="3"/>
  <c r="AM191" i="3"/>
  <c r="AE50" i="3"/>
  <c r="BB50" i="3"/>
  <c r="AM53" i="3"/>
  <c r="BJ53" i="3"/>
  <c r="AG53" i="3"/>
  <c r="BD53" i="3"/>
  <c r="AL50" i="3"/>
  <c r="BI50" i="3"/>
  <c r="AF72" i="3"/>
  <c r="BC72" i="3"/>
  <c r="AJ76" i="3"/>
  <c r="BG76" i="3"/>
  <c r="AM76" i="3"/>
  <c r="BJ76" i="3"/>
  <c r="AI88" i="3"/>
  <c r="BF88" i="3"/>
  <c r="AM95" i="3"/>
  <c r="BJ95" i="3"/>
  <c r="AG136" i="3"/>
  <c r="BD136" i="3"/>
  <c r="AE56" i="3"/>
  <c r="BB56" i="3"/>
  <c r="AG52" i="3"/>
  <c r="BD52" i="3"/>
  <c r="AK51" i="3"/>
  <c r="BH51" i="3"/>
  <c r="AM56" i="3"/>
  <c r="BJ56" i="3"/>
  <c r="AH77" i="3"/>
  <c r="BE77" i="3"/>
  <c r="AL72" i="3"/>
  <c r="BI72" i="3"/>
  <c r="AF91" i="3"/>
  <c r="BC91" i="3"/>
  <c r="AG89" i="3"/>
  <c r="BD89" i="3"/>
  <c r="AJ98" i="3"/>
  <c r="BG98" i="3"/>
  <c r="AH108" i="3"/>
  <c r="BE108" i="3"/>
  <c r="AK112" i="3"/>
  <c r="BH112" i="3"/>
  <c r="AK126" i="3"/>
  <c r="BH126" i="3"/>
  <c r="AL136" i="3"/>
  <c r="BI136" i="3"/>
  <c r="AE161" i="3"/>
  <c r="BB161" i="3"/>
  <c r="AF162" i="3"/>
  <c r="BC162" i="3"/>
  <c r="AI154" i="3"/>
  <c r="BF154" i="3"/>
  <c r="AJ161" i="3"/>
  <c r="BG161" i="3"/>
  <c r="AM146" i="3"/>
  <c r="BJ146" i="3"/>
  <c r="AF182" i="3"/>
  <c r="BC182" i="3"/>
  <c r="AG193" i="3"/>
  <c r="BD193" i="3"/>
  <c r="AJ193" i="3"/>
  <c r="BG193" i="3"/>
  <c r="AL191" i="3"/>
  <c r="AE54" i="3"/>
  <c r="BB54" i="3"/>
  <c r="AG56" i="3"/>
  <c r="BD56" i="3"/>
  <c r="AI50" i="3"/>
  <c r="BF50" i="3"/>
  <c r="AK48" i="3"/>
  <c r="BH48" i="3"/>
  <c r="AL56" i="3"/>
  <c r="BI56" i="3"/>
  <c r="AM54" i="3"/>
  <c r="BJ54" i="3"/>
  <c r="AF75" i="3"/>
  <c r="BC75" i="3"/>
  <c r="AI65" i="3"/>
  <c r="BF65" i="3"/>
  <c r="AK68" i="3"/>
  <c r="BH68" i="3"/>
  <c r="AL73" i="3"/>
  <c r="BI73" i="3"/>
  <c r="AE87" i="3"/>
  <c r="BB87" i="3"/>
  <c r="AF92" i="3"/>
  <c r="BC92" i="3"/>
  <c r="AG96" i="3"/>
  <c r="BD96" i="3"/>
  <c r="AI92" i="3"/>
  <c r="BF92" i="3"/>
  <c r="AL95" i="3"/>
  <c r="BI95" i="3"/>
  <c r="AM98" i="3"/>
  <c r="BJ98" i="3"/>
  <c r="AH109" i="3"/>
  <c r="BE109" i="3"/>
  <c r="AK113" i="3"/>
  <c r="BH113" i="3"/>
  <c r="AG125" i="3"/>
  <c r="BD125" i="3"/>
  <c r="AL123" i="3"/>
  <c r="BI123" i="3"/>
  <c r="AH135" i="3"/>
  <c r="BE135" i="3"/>
  <c r="AL137" i="3"/>
  <c r="BI137" i="3"/>
  <c r="AE162" i="3"/>
  <c r="BB162" i="3"/>
  <c r="AF163" i="3"/>
  <c r="BC163" i="3"/>
  <c r="AH157" i="3"/>
  <c r="BE157" i="3"/>
  <c r="AI155" i="3"/>
  <c r="BF155" i="3"/>
  <c r="AJ162" i="3"/>
  <c r="BG162" i="3"/>
  <c r="AL150" i="3"/>
  <c r="BI150" i="3"/>
  <c r="AM148" i="3"/>
  <c r="BJ148" i="3"/>
  <c r="AE180" i="3"/>
  <c r="BB180" i="3"/>
  <c r="AF188" i="3"/>
  <c r="BC188" i="3"/>
  <c r="AH173" i="3"/>
  <c r="BE173" i="3"/>
  <c r="AI182" i="3"/>
  <c r="BF182" i="3"/>
  <c r="AK182" i="3"/>
  <c r="BH182" i="3"/>
  <c r="AL192" i="3"/>
  <c r="BI192" i="3"/>
  <c r="AM48" i="3"/>
  <c r="BJ48" i="3"/>
  <c r="AL88" i="3"/>
  <c r="BI88" i="3"/>
  <c r="AM164" i="3"/>
  <c r="BJ164" i="3"/>
  <c r="AI52" i="3"/>
  <c r="BF52" i="3"/>
  <c r="AF76" i="3"/>
  <c r="BC76" i="3"/>
  <c r="AL74" i="3"/>
  <c r="BI74" i="3"/>
  <c r="AI93" i="3"/>
  <c r="BF93" i="3"/>
  <c r="AL97" i="3"/>
  <c r="BI97" i="3"/>
  <c r="AH110" i="3"/>
  <c r="BE110" i="3"/>
  <c r="AG126" i="3"/>
  <c r="BD126" i="3"/>
  <c r="AH136" i="3"/>
  <c r="BE136" i="3"/>
  <c r="AM134" i="3"/>
  <c r="BJ134" i="3"/>
  <c r="AF164" i="3"/>
  <c r="BC164" i="3"/>
  <c r="AI156" i="3"/>
  <c r="BF156" i="3"/>
  <c r="AJ163" i="3"/>
  <c r="BG163" i="3"/>
  <c r="AL152" i="3"/>
  <c r="BI152" i="3"/>
  <c r="AM150" i="3"/>
  <c r="BJ150" i="3"/>
  <c r="AE182" i="3"/>
  <c r="BB182" i="3"/>
  <c r="AF189" i="3"/>
  <c r="BC189" i="3"/>
  <c r="AH180" i="3"/>
  <c r="BE180" i="3"/>
  <c r="AI185" i="3"/>
  <c r="BF185" i="3"/>
  <c r="AK183" i="3"/>
  <c r="BH183" i="3"/>
  <c r="AM173" i="3"/>
  <c r="BJ173" i="3"/>
  <c r="AI39" i="3"/>
  <c r="BF39" i="3"/>
  <c r="AE137" i="3"/>
  <c r="BB137" i="3"/>
  <c r="AE55" i="3"/>
  <c r="BB55" i="3"/>
  <c r="AK53" i="3"/>
  <c r="BH53" i="3"/>
  <c r="AI66" i="3"/>
  <c r="BF66" i="3"/>
  <c r="AE88" i="3"/>
  <c r="BB88" i="3"/>
  <c r="AK86" i="3"/>
  <c r="BH86" i="3"/>
  <c r="AK114" i="3"/>
  <c r="BH114" i="3"/>
  <c r="AE163" i="3"/>
  <c r="BB163" i="3"/>
  <c r="AE57" i="3"/>
  <c r="BB57" i="3"/>
  <c r="AG55" i="3"/>
  <c r="BD55" i="3"/>
  <c r="AI56" i="3"/>
  <c r="BF56" i="3"/>
  <c r="AK50" i="3"/>
  <c r="BH50" i="3"/>
  <c r="AL55" i="3"/>
  <c r="BI55" i="3"/>
  <c r="AM57" i="3"/>
  <c r="BJ57" i="3"/>
  <c r="S25" i="3" s="1"/>
  <c r="AF77" i="3"/>
  <c r="BC77" i="3"/>
  <c r="AI68" i="3"/>
  <c r="BF68" i="3"/>
  <c r="AK71" i="3"/>
  <c r="BH71" i="3"/>
  <c r="AL75" i="3"/>
  <c r="BI75" i="3"/>
  <c r="AE91" i="3"/>
  <c r="BB91" i="3"/>
  <c r="AF94" i="3"/>
  <c r="BC94" i="3"/>
  <c r="AG97" i="3"/>
  <c r="BD97" i="3"/>
  <c r="AI94" i="3"/>
  <c r="BF94" i="3"/>
  <c r="AK90" i="3"/>
  <c r="BH90" i="3"/>
  <c r="AE106" i="3"/>
  <c r="BB106" i="3"/>
  <c r="AH111" i="3"/>
  <c r="BE111" i="3"/>
  <c r="AL105" i="3"/>
  <c r="BI105" i="3"/>
  <c r="AH121" i="3"/>
  <c r="BE121" i="3"/>
  <c r="AL125" i="3"/>
  <c r="BI125" i="3"/>
  <c r="AH137" i="3"/>
  <c r="BE137" i="3"/>
  <c r="AM135" i="3"/>
  <c r="BJ135" i="3"/>
  <c r="AE164" i="3"/>
  <c r="BB164" i="3"/>
  <c r="AF165" i="3"/>
  <c r="BC165" i="3"/>
  <c r="AH161" i="3"/>
  <c r="BE161" i="3"/>
  <c r="AI158" i="3"/>
  <c r="BF158" i="3"/>
  <c r="AJ164" i="3"/>
  <c r="BG164" i="3"/>
  <c r="AL153" i="3"/>
  <c r="BI153" i="3"/>
  <c r="AM152" i="3"/>
  <c r="BJ152" i="3"/>
  <c r="AE183" i="3"/>
  <c r="BB183" i="3"/>
  <c r="AF190" i="3"/>
  <c r="BC190" i="3"/>
  <c r="AH184" i="3"/>
  <c r="BE184" i="3"/>
  <c r="AI186" i="3"/>
  <c r="BF186" i="3"/>
  <c r="AK185" i="3"/>
  <c r="BH185" i="3"/>
  <c r="AM177" i="3"/>
  <c r="BJ177" i="3"/>
  <c r="AG45" i="3"/>
  <c r="BD45" i="3"/>
  <c r="AG165" i="3"/>
  <c r="BD165" i="3"/>
  <c r="AM55" i="3"/>
  <c r="BJ55" i="3"/>
  <c r="AF93" i="3"/>
  <c r="BC93" i="3"/>
  <c r="AL124" i="3"/>
  <c r="BI124" i="3"/>
  <c r="AM40" i="3"/>
  <c r="BJ40" i="3"/>
  <c r="AG70" i="3"/>
  <c r="BD70" i="3"/>
  <c r="AI69" i="3"/>
  <c r="BF69" i="3"/>
  <c r="AK73" i="3"/>
  <c r="BH73" i="3"/>
  <c r="AL76" i="3"/>
  <c r="BI76" i="3"/>
  <c r="AE92" i="3"/>
  <c r="BB92" i="3"/>
  <c r="AF89" i="3"/>
  <c r="BC89" i="3"/>
  <c r="AG98" i="3"/>
  <c r="BD98" i="3"/>
  <c r="AI89" i="3"/>
  <c r="BF89" i="3"/>
  <c r="AK91" i="3"/>
  <c r="BH91" i="3"/>
  <c r="AM84" i="3"/>
  <c r="BJ84" i="3"/>
  <c r="AE111" i="3"/>
  <c r="BB111" i="3"/>
  <c r="AH112" i="3"/>
  <c r="BE112" i="3"/>
  <c r="AL109" i="3"/>
  <c r="BI109" i="3"/>
  <c r="AH122" i="3"/>
  <c r="BE122" i="3"/>
  <c r="AL126" i="3"/>
  <c r="BI126" i="3"/>
  <c r="AI135" i="3"/>
  <c r="BF135" i="3"/>
  <c r="AM136" i="3"/>
  <c r="BJ136" i="3"/>
  <c r="AE165" i="3"/>
  <c r="BB165" i="3"/>
  <c r="AF166" i="3"/>
  <c r="BC166" i="3"/>
  <c r="AH162" i="3"/>
  <c r="BE162" i="3"/>
  <c r="AI159" i="3"/>
  <c r="BF159" i="3"/>
  <c r="AJ165" i="3"/>
  <c r="BG165" i="3"/>
  <c r="AL154" i="3"/>
  <c r="BI154" i="3"/>
  <c r="AM154" i="3"/>
  <c r="BJ154" i="3"/>
  <c r="AE184" i="3"/>
  <c r="BB184" i="3"/>
  <c r="AF191" i="3"/>
  <c r="AH185" i="3"/>
  <c r="BE185" i="3"/>
  <c r="AI187" i="3"/>
  <c r="BF187" i="3"/>
  <c r="AK186" i="3"/>
  <c r="BH186" i="3"/>
  <c r="AM178" i="3"/>
  <c r="BJ178" i="3"/>
  <c r="AC315" i="3"/>
  <c r="AE48" i="3"/>
  <c r="BB48" i="3"/>
  <c r="AM73" i="3"/>
  <c r="BJ73" i="3"/>
  <c r="AI148" i="3"/>
  <c r="BF148" i="3"/>
  <c r="AG54" i="3"/>
  <c r="BD54" i="3"/>
  <c r="AL54" i="3"/>
  <c r="BI54" i="3"/>
  <c r="AK70" i="3"/>
  <c r="BH70" i="3"/>
  <c r="AG95" i="3"/>
  <c r="BD95" i="3"/>
  <c r="AH160" i="3"/>
  <c r="BE160" i="3"/>
  <c r="AF41" i="3"/>
  <c r="BC41" i="3"/>
  <c r="AG57" i="3"/>
  <c r="BD57" i="3"/>
  <c r="AI54" i="3"/>
  <c r="BF54" i="3"/>
  <c r="AK52" i="3"/>
  <c r="BH52" i="3"/>
  <c r="AE66" i="3"/>
  <c r="BB66" i="3"/>
  <c r="AF45" i="3"/>
  <c r="BC45" i="3"/>
  <c r="AH45" i="3"/>
  <c r="BE45" i="3"/>
  <c r="AI55" i="3"/>
  <c r="BF55" i="3"/>
  <c r="AK54" i="3"/>
  <c r="BH54" i="3"/>
  <c r="AM41" i="3"/>
  <c r="BJ41" i="3"/>
  <c r="AE67" i="3"/>
  <c r="BB67" i="3"/>
  <c r="AG71" i="3"/>
  <c r="BD71" i="3"/>
  <c r="AI71" i="3"/>
  <c r="BF71" i="3"/>
  <c r="AK74" i="3"/>
  <c r="BH74" i="3"/>
  <c r="AL77" i="3"/>
  <c r="BI77" i="3"/>
  <c r="AE93" i="3"/>
  <c r="BB93" i="3"/>
  <c r="AF96" i="3"/>
  <c r="BC96" i="3"/>
  <c r="AI96" i="3"/>
  <c r="BF96" i="3"/>
  <c r="AK92" i="3"/>
  <c r="BH92" i="3"/>
  <c r="AM85" i="3"/>
  <c r="BJ85" i="3"/>
  <c r="AE113" i="3"/>
  <c r="BB113" i="3"/>
  <c r="AH113" i="3"/>
  <c r="BE113" i="3"/>
  <c r="AL112" i="3"/>
  <c r="BI112" i="3"/>
  <c r="AH125" i="3"/>
  <c r="BE125" i="3"/>
  <c r="AM122" i="3"/>
  <c r="BJ122" i="3"/>
  <c r="AI137" i="3"/>
  <c r="BF137" i="3"/>
  <c r="AM137" i="3"/>
  <c r="BJ137" i="3"/>
  <c r="AE166" i="3"/>
  <c r="BB166" i="3"/>
  <c r="AG145" i="3"/>
  <c r="BD145" i="3"/>
  <c r="AH163" i="3"/>
  <c r="BE163" i="3"/>
  <c r="AI160" i="3"/>
  <c r="BF160" i="3"/>
  <c r="AJ166" i="3"/>
  <c r="BG166" i="3"/>
  <c r="AL155" i="3"/>
  <c r="BI155" i="3"/>
  <c r="AM157" i="3"/>
  <c r="BJ157" i="3"/>
  <c r="AE186" i="3"/>
  <c r="BB186" i="3"/>
  <c r="AF192" i="3"/>
  <c r="BC192" i="3"/>
  <c r="AH188" i="3"/>
  <c r="BE188" i="3"/>
  <c r="AI188" i="3"/>
  <c r="BF188" i="3"/>
  <c r="AK187" i="3"/>
  <c r="BH187" i="3"/>
  <c r="AM179" i="3"/>
  <c r="BJ179" i="3"/>
  <c r="AL67" i="3"/>
  <c r="BI67" i="3"/>
  <c r="AJ125" i="3"/>
  <c r="BG125" i="3"/>
  <c r="P26" i="3" s="1"/>
  <c r="AI175" i="3"/>
  <c r="BF175" i="3"/>
  <c r="AM42" i="3"/>
  <c r="BJ42" i="3"/>
  <c r="AH91" i="3"/>
  <c r="BE91" i="3"/>
  <c r="AM123" i="3"/>
  <c r="BJ123" i="3"/>
  <c r="AF193" i="3"/>
  <c r="BC193" i="3"/>
  <c r="AJ155" i="3"/>
  <c r="BG155" i="3"/>
  <c r="AF46" i="3"/>
  <c r="BC46" i="3"/>
  <c r="AE69" i="3"/>
  <c r="BB69" i="3"/>
  <c r="AF95" i="3"/>
  <c r="BC95" i="3"/>
  <c r="AH114" i="3"/>
  <c r="BE114" i="3"/>
  <c r="AF143" i="3"/>
  <c r="BC143" i="3"/>
  <c r="AL158" i="3"/>
  <c r="BI158" i="3"/>
  <c r="AK189" i="3"/>
  <c r="BH189" i="3"/>
  <c r="AL38" i="3"/>
  <c r="BI38" i="3"/>
  <c r="AG75" i="3"/>
  <c r="BD75" i="3"/>
  <c r="AM65" i="3"/>
  <c r="BJ65" i="3"/>
  <c r="AE89" i="3"/>
  <c r="BB89" i="3"/>
  <c r="AF97" i="3"/>
  <c r="BC97" i="3"/>
  <c r="AH94" i="3"/>
  <c r="BE94" i="3"/>
  <c r="AK95" i="3"/>
  <c r="BH95" i="3"/>
  <c r="AM87" i="3"/>
  <c r="BJ87" i="3"/>
  <c r="AF111" i="3"/>
  <c r="BC111" i="3"/>
  <c r="AI106" i="3"/>
  <c r="BF106" i="3"/>
  <c r="AM105" i="3"/>
  <c r="BJ105" i="3"/>
  <c r="AI123" i="3"/>
  <c r="BF123" i="3"/>
  <c r="AM124" i="3"/>
  <c r="BJ124" i="3"/>
  <c r="AJ135" i="3"/>
  <c r="BG135" i="3"/>
  <c r="AE147" i="3"/>
  <c r="BB147" i="3"/>
  <c r="AF145" i="3"/>
  <c r="BC145" i="3"/>
  <c r="AG151" i="3"/>
  <c r="BD151" i="3"/>
  <c r="AH165" i="3"/>
  <c r="BE165" i="3"/>
  <c r="AI164" i="3"/>
  <c r="BF164" i="3"/>
  <c r="AK158" i="3"/>
  <c r="BH158" i="3"/>
  <c r="AL159" i="3"/>
  <c r="BI159" i="3"/>
  <c r="AM159" i="3"/>
  <c r="BJ159" i="3"/>
  <c r="AE188" i="3"/>
  <c r="BB188" i="3"/>
  <c r="AG174" i="3"/>
  <c r="BD174" i="3"/>
  <c r="AH190" i="3"/>
  <c r="BE190" i="3"/>
  <c r="AI193" i="3"/>
  <c r="BF193" i="3"/>
  <c r="AK191" i="3"/>
  <c r="AM186" i="3"/>
  <c r="BJ186" i="3"/>
  <c r="AA315" i="3"/>
  <c r="AJ71" i="3"/>
  <c r="BG71" i="3"/>
  <c r="AI57" i="3"/>
  <c r="BF57" i="3"/>
  <c r="AM64" i="3"/>
  <c r="BJ64" i="3"/>
  <c r="AK96" i="3"/>
  <c r="BH96" i="3"/>
  <c r="AH126" i="3"/>
  <c r="BE126" i="3"/>
  <c r="AG147" i="3"/>
  <c r="BD147" i="3"/>
  <c r="AM158" i="3"/>
  <c r="BJ158" i="3"/>
  <c r="AM185" i="3"/>
  <c r="BJ185" i="3"/>
  <c r="AJ46" i="3"/>
  <c r="BG46" i="3"/>
  <c r="AI73" i="3"/>
  <c r="BF73" i="3"/>
  <c r="AF56" i="3"/>
  <c r="BC56" i="3"/>
  <c r="AL39" i="3"/>
  <c r="BI39" i="3"/>
  <c r="AE72" i="3"/>
  <c r="BB72" i="3"/>
  <c r="AK77" i="3"/>
  <c r="BH77" i="3"/>
  <c r="AE96" i="3"/>
  <c r="BB96" i="3"/>
  <c r="AJ87" i="3"/>
  <c r="BG87" i="3"/>
  <c r="AF112" i="3"/>
  <c r="BC112" i="3"/>
  <c r="AM108" i="3"/>
  <c r="BJ108" i="3"/>
  <c r="AI124" i="3"/>
  <c r="BF124" i="3"/>
  <c r="AM125" i="3"/>
  <c r="BJ125" i="3"/>
  <c r="S26" i="3" s="1"/>
  <c r="AJ136" i="3"/>
  <c r="BG136" i="3"/>
  <c r="AE150" i="3"/>
  <c r="BB150" i="3"/>
  <c r="AF147" i="3"/>
  <c r="BC147" i="3"/>
  <c r="AG159" i="3"/>
  <c r="BD159" i="3"/>
  <c r="AH166" i="3"/>
  <c r="BE166" i="3"/>
  <c r="AI165" i="3"/>
  <c r="BF165" i="3"/>
  <c r="AK160" i="3"/>
  <c r="BH160" i="3"/>
  <c r="AL160" i="3"/>
  <c r="BI160" i="3"/>
  <c r="AM160" i="3"/>
  <c r="BJ160" i="3"/>
  <c r="AE189" i="3"/>
  <c r="BB189" i="3"/>
  <c r="AG175" i="3"/>
  <c r="BD175" i="3"/>
  <c r="AH191" i="3"/>
  <c r="AJ174" i="3"/>
  <c r="BG174" i="3"/>
  <c r="AK192" i="3"/>
  <c r="BH192" i="3"/>
  <c r="AM187" i="3"/>
  <c r="BJ187" i="3"/>
  <c r="AE77" i="3"/>
  <c r="BB77" i="3"/>
  <c r="AG112" i="3"/>
  <c r="BD112" i="3"/>
  <c r="AL165" i="3"/>
  <c r="BI165" i="3"/>
  <c r="AI72" i="3"/>
  <c r="BF72" i="3"/>
  <c r="AJ134" i="3"/>
  <c r="BG134" i="3"/>
  <c r="AI163" i="3"/>
  <c r="BF163" i="3"/>
  <c r="AH189" i="3"/>
  <c r="BE189" i="3"/>
  <c r="AH50" i="3"/>
  <c r="BE50" i="3"/>
  <c r="AM43" i="3"/>
  <c r="BJ43" i="3"/>
  <c r="AK76" i="3"/>
  <c r="BH76" i="3"/>
  <c r="AH56" i="3"/>
  <c r="BE56" i="3"/>
  <c r="AG76" i="3"/>
  <c r="BD76" i="3"/>
  <c r="AH96" i="3"/>
  <c r="BE96" i="3"/>
  <c r="AK97" i="3"/>
  <c r="BH97" i="3"/>
  <c r="AM88" i="3"/>
  <c r="BJ88" i="3"/>
  <c r="AF55" i="3"/>
  <c r="BC55" i="3"/>
  <c r="AL40" i="3"/>
  <c r="BI40" i="3"/>
  <c r="AE73" i="3"/>
  <c r="BB73" i="3"/>
  <c r="AI75" i="3"/>
  <c r="BF75" i="3"/>
  <c r="AL64" i="3"/>
  <c r="BI64" i="3"/>
  <c r="AE95" i="3"/>
  <c r="BB95" i="3"/>
  <c r="AH95" i="3"/>
  <c r="BE95" i="3"/>
  <c r="AJ90" i="3"/>
  <c r="BG90" i="3"/>
  <c r="AM90" i="3"/>
  <c r="BJ90" i="3"/>
  <c r="AI113" i="3"/>
  <c r="BF113" i="3"/>
  <c r="AI125" i="3"/>
  <c r="BF125" i="3"/>
  <c r="AM126" i="3"/>
  <c r="BJ126" i="3"/>
  <c r="AE151" i="3"/>
  <c r="BB151" i="3"/>
  <c r="AG161" i="3"/>
  <c r="BD161" i="3"/>
  <c r="AI143" i="3"/>
  <c r="BF143" i="3"/>
  <c r="AI166" i="3"/>
  <c r="BF166" i="3"/>
  <c r="AL161" i="3"/>
  <c r="BI161" i="3"/>
  <c r="AM161" i="3"/>
  <c r="BJ161" i="3"/>
  <c r="AE190" i="3"/>
  <c r="BB190" i="3"/>
  <c r="AG176" i="3"/>
  <c r="BD176" i="3"/>
  <c r="AH192" i="3"/>
  <c r="BE192" i="3"/>
  <c r="AJ185" i="3"/>
  <c r="BG185" i="3"/>
  <c r="AK193" i="3"/>
  <c r="BH193" i="3"/>
  <c r="AM188" i="3"/>
  <c r="BJ188" i="3"/>
  <c r="AL51" i="3"/>
  <c r="BI51" i="3"/>
  <c r="AJ89" i="3"/>
  <c r="BG89" i="3"/>
  <c r="AK166" i="3"/>
  <c r="BH166" i="3"/>
  <c r="AK57" i="3"/>
  <c r="BH57" i="3"/>
  <c r="AK75" i="3"/>
  <c r="BH75" i="3"/>
  <c r="AE94" i="3"/>
  <c r="BB94" i="3"/>
  <c r="AM86" i="3"/>
  <c r="BJ86" i="3"/>
  <c r="AL114" i="3"/>
  <c r="BI114" i="3"/>
  <c r="AE146" i="3"/>
  <c r="BB146" i="3"/>
  <c r="AH164" i="3"/>
  <c r="BE164" i="3"/>
  <c r="AK155" i="3"/>
  <c r="BH155" i="3"/>
  <c r="AI190" i="3"/>
  <c r="BF190" i="3"/>
  <c r="AF53" i="3"/>
  <c r="BC53" i="3"/>
  <c r="AE71" i="3"/>
  <c r="BB71" i="3"/>
  <c r="AJ51" i="3"/>
  <c r="BG51" i="3"/>
  <c r="AM44" i="3"/>
  <c r="BJ44" i="3"/>
  <c r="AI74" i="3"/>
  <c r="BF74" i="3"/>
  <c r="AM67" i="3"/>
  <c r="BJ67" i="3"/>
  <c r="AF98" i="3"/>
  <c r="BC98" i="3"/>
  <c r="AI112" i="3"/>
  <c r="BF112" i="3"/>
  <c r="AE39" i="3"/>
  <c r="BB39" i="3"/>
  <c r="AH57" i="3"/>
  <c r="BE57" i="3"/>
  <c r="AJ49" i="3"/>
  <c r="BG49" i="3"/>
  <c r="AM45" i="3"/>
  <c r="BJ45" i="3"/>
  <c r="AG77" i="3"/>
  <c r="BD77" i="3"/>
  <c r="AM68" i="3"/>
  <c r="BJ68" i="3"/>
  <c r="AK98" i="3"/>
  <c r="BH98" i="3"/>
  <c r="AF113" i="3"/>
  <c r="BC113" i="3"/>
  <c r="AM109" i="3"/>
  <c r="BJ109" i="3"/>
  <c r="AJ137" i="3"/>
  <c r="BG137" i="3"/>
  <c r="AF151" i="3"/>
  <c r="BC151" i="3"/>
  <c r="AK162" i="3"/>
  <c r="BH162" i="3"/>
  <c r="AE43" i="3"/>
  <c r="BB43" i="3"/>
  <c r="AF57" i="3"/>
  <c r="BC57" i="3"/>
  <c r="AJ53" i="3"/>
  <c r="BG53" i="3"/>
  <c r="AL41" i="3"/>
  <c r="BI41" i="3"/>
  <c r="AM46" i="3"/>
  <c r="BJ46" i="3"/>
  <c r="AE75" i="3"/>
  <c r="BB75" i="3"/>
  <c r="AH64" i="3"/>
  <c r="BE64" i="3"/>
  <c r="AI76" i="3"/>
  <c r="BF76" i="3"/>
  <c r="AL65" i="3"/>
  <c r="BI65" i="3"/>
  <c r="AM70" i="3"/>
  <c r="BJ70" i="3"/>
  <c r="AE97" i="3"/>
  <c r="BB97" i="3"/>
  <c r="AG87" i="3"/>
  <c r="BD87" i="3"/>
  <c r="AH97" i="3"/>
  <c r="BE97" i="3"/>
  <c r="AJ93" i="3"/>
  <c r="BG93" i="3"/>
  <c r="AM91" i="3"/>
  <c r="BJ91" i="3"/>
  <c r="AF114" i="3"/>
  <c r="BC114" i="3"/>
  <c r="AI114" i="3"/>
  <c r="BF114" i="3"/>
  <c r="AM110" i="3"/>
  <c r="BJ110" i="3"/>
  <c r="AJ121" i="3"/>
  <c r="BG121" i="3"/>
  <c r="AE135" i="3"/>
  <c r="BB135" i="3"/>
  <c r="AK134" i="3"/>
  <c r="BH134" i="3"/>
  <c r="AE152" i="3"/>
  <c r="BB152" i="3"/>
  <c r="AF155" i="3"/>
  <c r="BC155" i="3"/>
  <c r="AG162" i="3"/>
  <c r="BD162" i="3"/>
  <c r="AI144" i="3"/>
  <c r="BF144" i="3"/>
  <c r="AJ146" i="3"/>
  <c r="BG146" i="3"/>
  <c r="AK163" i="3"/>
  <c r="BH163" i="3"/>
  <c r="AL162" i="3"/>
  <c r="BI162" i="3"/>
  <c r="AM162" i="3"/>
  <c r="BJ162" i="3"/>
  <c r="AE191" i="3"/>
  <c r="AG182" i="3"/>
  <c r="BD182" i="3"/>
  <c r="AH193" i="3"/>
  <c r="BE193" i="3"/>
  <c r="AJ186" i="3"/>
  <c r="BG186" i="3"/>
  <c r="AL173" i="3"/>
  <c r="BI173" i="3"/>
  <c r="AM189" i="3"/>
  <c r="BJ189" i="3"/>
  <c r="AM93" i="3"/>
  <c r="BJ93" i="3"/>
  <c r="AH49" i="3"/>
  <c r="BE49" i="3"/>
  <c r="AG72" i="3"/>
  <c r="BD72" i="3"/>
  <c r="AI98" i="3"/>
  <c r="BF98" i="3"/>
  <c r="AE187" i="3"/>
  <c r="BB187" i="3"/>
  <c r="AE47" i="3"/>
  <c r="BB47" i="3"/>
  <c r="AG41" i="3"/>
  <c r="BD41" i="3"/>
  <c r="AI38" i="3"/>
  <c r="BF38" i="3"/>
  <c r="AJ50" i="3"/>
  <c r="BG50" i="3"/>
  <c r="AL43" i="3"/>
  <c r="BI43" i="3"/>
  <c r="AM51" i="3"/>
  <c r="BJ51" i="3"/>
  <c r="AE76" i="3"/>
  <c r="BB76" i="3"/>
  <c r="AH68" i="3"/>
  <c r="BE68" i="3"/>
  <c r="AI77" i="3"/>
  <c r="BF77" i="3"/>
  <c r="AL66" i="3"/>
  <c r="BI66" i="3"/>
  <c r="AM72" i="3"/>
  <c r="BJ72" i="3"/>
  <c r="AE98" i="3"/>
  <c r="BB98" i="3"/>
  <c r="AG88" i="3"/>
  <c r="BD88" i="3"/>
  <c r="AH98" i="3"/>
  <c r="BE98" i="3"/>
  <c r="AJ94" i="3"/>
  <c r="BG94" i="3"/>
  <c r="AL86" i="3"/>
  <c r="BI86" i="3"/>
  <c r="AM92" i="3"/>
  <c r="BJ92" i="3"/>
  <c r="AG111" i="3"/>
  <c r="BD111" i="3"/>
  <c r="AJ107" i="3"/>
  <c r="BG107" i="3"/>
  <c r="AM113" i="3"/>
  <c r="BJ113" i="3"/>
  <c r="AJ122" i="3"/>
  <c r="BG122" i="3"/>
  <c r="AE136" i="3"/>
  <c r="BB136" i="3"/>
  <c r="AK135" i="3"/>
  <c r="BH135" i="3"/>
  <c r="AE153" i="3"/>
  <c r="BB153" i="3"/>
  <c r="AF156" i="3"/>
  <c r="BC156" i="3"/>
  <c r="AG164" i="3"/>
  <c r="BD164" i="3"/>
  <c r="AI147" i="3"/>
  <c r="BF147" i="3"/>
  <c r="AJ152" i="3"/>
  <c r="BG152" i="3"/>
  <c r="AK164" i="3"/>
  <c r="BH164" i="3"/>
  <c r="AL163" i="3"/>
  <c r="BI163" i="3"/>
  <c r="AM163" i="3"/>
  <c r="BJ163" i="3"/>
  <c r="AE192" i="3"/>
  <c r="BB192" i="3"/>
  <c r="AG188" i="3"/>
  <c r="BD188" i="3"/>
  <c r="AI173" i="3"/>
  <c r="BF173" i="3"/>
  <c r="AJ187" i="3"/>
  <c r="BG187" i="3"/>
  <c r="AL185" i="3"/>
  <c r="BI185" i="3"/>
  <c r="AM190" i="3"/>
  <c r="BJ190" i="3"/>
  <c r="V307" i="3"/>
  <c r="F294" i="4" s="1"/>
  <c r="I294" i="4" s="1"/>
  <c r="J294" i="4" s="1"/>
  <c r="AE114" i="3"/>
  <c r="AN114" i="3"/>
  <c r="AR350" i="3"/>
  <c r="AQ350" i="3"/>
  <c r="AP350" i="3"/>
  <c r="AZ350" i="3"/>
  <c r="AY350" i="3"/>
  <c r="AX350" i="3"/>
  <c r="AS350" i="3"/>
  <c r="AW350" i="3"/>
  <c r="AV350" i="3"/>
  <c r="AU350" i="3"/>
  <c r="AT350" i="3"/>
  <c r="AW315" i="3"/>
  <c r="AV315" i="3"/>
  <c r="AU315" i="3"/>
  <c r="AT315" i="3"/>
  <c r="AS315" i="3"/>
  <c r="AR315" i="3"/>
  <c r="AQ315" i="3"/>
  <c r="AP315" i="3"/>
  <c r="AZ315" i="3"/>
  <c r="AX315" i="3"/>
  <c r="AY315" i="3"/>
  <c r="AI37" i="3"/>
  <c r="AE99" i="3"/>
  <c r="Y99" i="3" s="1"/>
  <c r="AN99" i="3"/>
  <c r="AZ307" i="3"/>
  <c r="AY307" i="3"/>
  <c r="AX307" i="3"/>
  <c r="AW307" i="3"/>
  <c r="AV307" i="3"/>
  <c r="AU307" i="3"/>
  <c r="AT307" i="3"/>
  <c r="AS307" i="3"/>
  <c r="AR307" i="3"/>
  <c r="AQ307" i="3"/>
  <c r="AP307" i="3"/>
  <c r="AQ249" i="3"/>
  <c r="AP249" i="3"/>
  <c r="AZ249" i="3"/>
  <c r="AY249" i="3"/>
  <c r="AX249" i="3"/>
  <c r="AW249" i="3"/>
  <c r="AV249" i="3"/>
  <c r="AR249" i="3"/>
  <c r="AU249" i="3"/>
  <c r="AT249" i="3"/>
  <c r="AS249" i="3"/>
  <c r="AT227" i="3"/>
  <c r="AW227" i="3"/>
  <c r="AV227" i="3"/>
  <c r="AU227" i="3"/>
  <c r="AS227" i="3"/>
  <c r="AR227" i="3"/>
  <c r="AQ227" i="3"/>
  <c r="AP227" i="3"/>
  <c r="AY227" i="3"/>
  <c r="V227" i="3"/>
  <c r="F219" i="4" s="1"/>
  <c r="I219" i="4" s="1"/>
  <c r="J219" i="4" s="1"/>
  <c r="V315" i="3"/>
  <c r="F301" i="4" s="1"/>
  <c r="I301" i="4" s="1"/>
  <c r="J301" i="4" s="1"/>
  <c r="AC99" i="3"/>
  <c r="V350" i="3"/>
  <c r="F335" i="4" s="1"/>
  <c r="I335" i="4" s="1"/>
  <c r="J335" i="4" s="1"/>
  <c r="V249" i="3"/>
  <c r="F240" i="4" s="1"/>
  <c r="I240" i="4" s="1"/>
  <c r="J240" i="4" s="1"/>
  <c r="U420" i="3"/>
  <c r="U409" i="3"/>
  <c r="G409" i="3"/>
  <c r="U383" i="3"/>
  <c r="I383" i="3"/>
  <c r="G383" i="3"/>
  <c r="G284" i="3"/>
  <c r="G265" i="3"/>
  <c r="S232" i="3"/>
  <c r="U198" i="3"/>
  <c r="U171" i="3"/>
  <c r="S142" i="3"/>
  <c r="U104" i="3"/>
  <c r="G104" i="3"/>
  <c r="U82" i="3"/>
  <c r="U62" i="3"/>
  <c r="U36" i="3"/>
  <c r="S36" i="3"/>
  <c r="Q36" i="3"/>
  <c r="O36" i="3"/>
  <c r="M36" i="3"/>
  <c r="K36" i="3"/>
  <c r="I36" i="3"/>
  <c r="E36" i="3"/>
  <c r="G26" i="3"/>
  <c r="F26" i="3" s="1"/>
  <c r="G18" i="3"/>
  <c r="F18" i="3" s="1"/>
  <c r="G19" i="3"/>
  <c r="F19" i="3" s="1"/>
  <c r="G27" i="3"/>
  <c r="F27" i="3" s="1"/>
  <c r="G25" i="3"/>
  <c r="F25" i="3" s="1"/>
  <c r="G24" i="3"/>
  <c r="F24" i="3" s="1"/>
  <c r="G23" i="3"/>
  <c r="F23" i="3" s="1"/>
  <c r="G22" i="3"/>
  <c r="F22" i="3" s="1"/>
  <c r="G21" i="3"/>
  <c r="F21" i="3" s="1"/>
  <c r="G20" i="3"/>
  <c r="F20" i="3" s="1"/>
  <c r="G17" i="3"/>
  <c r="F17" i="3" s="1"/>
  <c r="AB110" i="2"/>
  <c r="AD110" i="2"/>
  <c r="AF110" i="2"/>
  <c r="AH110" i="2"/>
  <c r="AJ110" i="2"/>
  <c r="AL110" i="2"/>
  <c r="AC110" i="2"/>
  <c r="AE110" i="2"/>
  <c r="AG110" i="2"/>
  <c r="AI110" i="2"/>
  <c r="T297" i="3"/>
  <c r="J312" i="3"/>
  <c r="J119" i="3"/>
  <c r="P284" i="3"/>
  <c r="J355" i="3"/>
  <c r="T284" i="3"/>
  <c r="H284" i="3"/>
  <c r="P320" i="3"/>
  <c r="F254" i="3"/>
  <c r="L312" i="3"/>
  <c r="L320" i="3"/>
  <c r="N82" i="3"/>
  <c r="T355" i="3"/>
  <c r="H119" i="3"/>
  <c r="F232" i="3"/>
  <c r="N383" i="3"/>
  <c r="T131" i="3"/>
  <c r="L171" i="3"/>
  <c r="N198" i="3"/>
  <c r="H131" i="3"/>
  <c r="H198" i="3"/>
  <c r="R119" i="3"/>
  <c r="H409" i="3"/>
  <c r="J284" i="3"/>
  <c r="P420" i="3"/>
  <c r="J265" i="3"/>
  <c r="D312" i="3"/>
  <c r="L62" i="3"/>
  <c r="P131" i="3"/>
  <c r="F312" i="3"/>
  <c r="F320" i="3"/>
  <c r="T232" i="3"/>
  <c r="D420" i="3"/>
  <c r="F131" i="3"/>
  <c r="L254" i="3"/>
  <c r="F297" i="3"/>
  <c r="D284" i="3"/>
  <c r="F420" i="3"/>
  <c r="J232" i="3"/>
  <c r="P254" i="3"/>
  <c r="F142" i="3"/>
  <c r="J254" i="3"/>
  <c r="L265" i="3"/>
  <c r="L232" i="3"/>
  <c r="P119" i="3"/>
  <c r="F171" i="3"/>
  <c r="L119" i="3"/>
  <c r="L420" i="3"/>
  <c r="H232" i="3"/>
  <c r="L198" i="3"/>
  <c r="N409" i="3"/>
  <c r="P82" i="3"/>
  <c r="P265" i="3"/>
  <c r="T254" i="3"/>
  <c r="N131" i="3"/>
  <c r="T265" i="3"/>
  <c r="T320" i="3"/>
  <c r="D409" i="3"/>
  <c r="F355" i="3"/>
  <c r="F119" i="3"/>
  <c r="D119" i="3"/>
  <c r="L131" i="3"/>
  <c r="J171" i="3"/>
  <c r="R254" i="3"/>
  <c r="D320" i="3"/>
  <c r="D355" i="3"/>
  <c r="P409" i="3"/>
  <c r="D265" i="3"/>
  <c r="T119" i="3"/>
  <c r="H142" i="3"/>
  <c r="R383" i="3"/>
  <c r="R409" i="3"/>
  <c r="J104" i="3"/>
  <c r="H171" i="3"/>
  <c r="H265" i="3"/>
  <c r="H254" i="3"/>
  <c r="R284" i="3"/>
  <c r="L284" i="3"/>
  <c r="D297" i="3"/>
  <c r="J131" i="3"/>
  <c r="R297" i="3"/>
  <c r="H297" i="3"/>
  <c r="N312" i="3"/>
  <c r="L297" i="3"/>
  <c r="P312" i="3"/>
  <c r="D232" i="3"/>
  <c r="H82" i="3"/>
  <c r="R82" i="3"/>
  <c r="H320" i="3"/>
  <c r="T312" i="3"/>
  <c r="R171" i="3"/>
  <c r="R131" i="3"/>
  <c r="J142" i="3"/>
  <c r="N355" i="3"/>
  <c r="P297" i="3"/>
  <c r="P198" i="3"/>
  <c r="H355" i="3"/>
  <c r="P104" i="3"/>
  <c r="D198" i="3"/>
  <c r="L383" i="3"/>
  <c r="J409" i="3"/>
  <c r="R265" i="3"/>
  <c r="J82" i="3"/>
  <c r="D171" i="3"/>
  <c r="R320" i="3"/>
  <c r="P171" i="3"/>
  <c r="N265" i="3"/>
  <c r="P142" i="3"/>
  <c r="P355" i="3"/>
  <c r="R198" i="3"/>
  <c r="R355" i="3"/>
  <c r="N171" i="3"/>
  <c r="F62" i="3"/>
  <c r="D142" i="3"/>
  <c r="J62" i="3"/>
  <c r="H312" i="3"/>
  <c r="R62" i="3"/>
  <c r="H420" i="3"/>
  <c r="L104" i="3"/>
  <c r="F198" i="3"/>
  <c r="D82" i="3"/>
  <c r="D131" i="3"/>
  <c r="L409" i="3"/>
  <c r="D104" i="3"/>
  <c r="T142" i="3"/>
  <c r="N297" i="3"/>
  <c r="L82" i="3"/>
  <c r="L142" i="3"/>
  <c r="R312" i="3"/>
  <c r="F82" i="3"/>
  <c r="L355" i="3"/>
  <c r="R420" i="3"/>
  <c r="P232" i="3"/>
  <c r="P62" i="3"/>
  <c r="N284" i="3"/>
  <c r="H104" i="3"/>
  <c r="N142" i="3"/>
  <c r="D254" i="3"/>
  <c r="J320" i="3"/>
  <c r="H62" i="3"/>
  <c r="N104" i="3"/>
  <c r="N254" i="3"/>
  <c r="N62" i="3"/>
  <c r="N420" i="3"/>
  <c r="N320" i="3"/>
  <c r="J420" i="3"/>
  <c r="D62" i="3"/>
  <c r="J383" i="3"/>
  <c r="D383" i="3"/>
  <c r="J198" i="3"/>
  <c r="N232" i="3"/>
  <c r="J297" i="3"/>
  <c r="R104" i="3"/>
  <c r="P383" i="3"/>
  <c r="N119" i="3"/>
  <c r="V182" i="5" l="1"/>
  <c r="V383" i="5"/>
  <c r="V375" i="5"/>
  <c r="V164" i="5"/>
  <c r="V217" i="5"/>
  <c r="V318" i="5"/>
  <c r="V197" i="5"/>
  <c r="V413" i="5"/>
  <c r="V138" i="5"/>
  <c r="AN25" i="5"/>
  <c r="C25" i="5" s="1"/>
  <c r="V374" i="5"/>
  <c r="V63" i="5"/>
  <c r="V196" i="5"/>
  <c r="V206" i="5"/>
  <c r="V49" i="5"/>
  <c r="V319" i="5"/>
  <c r="V177" i="5"/>
  <c r="V141" i="5"/>
  <c r="V266" i="5"/>
  <c r="V315" i="5"/>
  <c r="V118" i="5"/>
  <c r="V346" i="5"/>
  <c r="V131" i="5"/>
  <c r="V183" i="5"/>
  <c r="V401" i="5"/>
  <c r="V422" i="5"/>
  <c r="V312" i="5"/>
  <c r="V321" i="5"/>
  <c r="V159" i="5"/>
  <c r="V142" i="5"/>
  <c r="V39" i="5"/>
  <c r="V165" i="5"/>
  <c r="V123" i="5"/>
  <c r="V247" i="5"/>
  <c r="V354" i="5"/>
  <c r="V400" i="5"/>
  <c r="V296" i="5"/>
  <c r="V291" i="5"/>
  <c r="V274" i="5"/>
  <c r="V237" i="5"/>
  <c r="V83" i="5"/>
  <c r="V178" i="5"/>
  <c r="V163" i="5"/>
  <c r="V256" i="5"/>
  <c r="V248" i="5"/>
  <c r="V161" i="5"/>
  <c r="V355" i="5"/>
  <c r="V200" i="5"/>
  <c r="V386" i="5"/>
  <c r="V151" i="5"/>
  <c r="V121" i="5"/>
  <c r="V359" i="5"/>
  <c r="V160" i="5"/>
  <c r="V143" i="5"/>
  <c r="V64" i="5"/>
  <c r="V295" i="5"/>
  <c r="V349" i="5"/>
  <c r="V119" i="5"/>
  <c r="V300" i="5"/>
  <c r="V367" i="5"/>
  <c r="V402" i="5"/>
  <c r="V382" i="5"/>
  <c r="AN22" i="5"/>
  <c r="C22" i="5" s="1"/>
  <c r="V67" i="5"/>
  <c r="V157" i="5"/>
  <c r="V153" i="5"/>
  <c r="V322" i="5"/>
  <c r="V268" i="5"/>
  <c r="V208" i="5"/>
  <c r="V72" i="5"/>
  <c r="V233" i="5"/>
  <c r="V397" i="5"/>
  <c r="V398" i="5"/>
  <c r="V257" i="5"/>
  <c r="V101" i="5"/>
  <c r="V316" i="5"/>
  <c r="V352" i="5"/>
  <c r="V285" i="5"/>
  <c r="V324" i="5"/>
  <c r="V302" i="5"/>
  <c r="V100" i="5"/>
  <c r="V301" i="5"/>
  <c r="V120" i="5"/>
  <c r="V403" i="5"/>
  <c r="V77" i="5"/>
  <c r="V209" i="5"/>
  <c r="V52" i="5"/>
  <c r="V189" i="5"/>
  <c r="V105" i="5"/>
  <c r="V365" i="5"/>
  <c r="V347" i="5"/>
  <c r="V75" i="5"/>
  <c r="V289" i="5"/>
  <c r="V363" i="5"/>
  <c r="V328" i="5"/>
  <c r="V419" i="5"/>
  <c r="V38" i="5"/>
  <c r="V156" i="5"/>
  <c r="V44" i="5"/>
  <c r="V70" i="5"/>
  <c r="V279" i="5"/>
  <c r="V48" i="5"/>
  <c r="V341" i="5"/>
  <c r="V76" i="5"/>
  <c r="V320" i="5"/>
  <c r="V187" i="5"/>
  <c r="V388" i="5"/>
  <c r="V299" i="5"/>
  <c r="V343" i="5"/>
  <c r="V236" i="5"/>
  <c r="V167" i="5"/>
  <c r="AN21" i="5"/>
  <c r="C21" i="5" s="1"/>
  <c r="V331" i="5"/>
  <c r="V278" i="5"/>
  <c r="V94" i="5"/>
  <c r="V221" i="5"/>
  <c r="V193" i="5"/>
  <c r="V42" i="5"/>
  <c r="V66" i="5"/>
  <c r="V361" i="5"/>
  <c r="V195" i="5"/>
  <c r="V350" i="5"/>
  <c r="V41" i="5"/>
  <c r="V132" i="5"/>
  <c r="V158" i="5"/>
  <c r="V134" i="5"/>
  <c r="V290" i="5"/>
  <c r="V420" i="5"/>
  <c r="V51" i="5"/>
  <c r="V245" i="5"/>
  <c r="V127" i="5"/>
  <c r="V286" i="5"/>
  <c r="V311" i="5"/>
  <c r="V234" i="5"/>
  <c r="V136" i="5"/>
  <c r="V50" i="5"/>
  <c r="V360" i="5"/>
  <c r="V251" i="5"/>
  <c r="V356" i="5"/>
  <c r="V317" i="5"/>
  <c r="V125" i="5"/>
  <c r="V137" i="5"/>
  <c r="V249" i="5"/>
  <c r="V259" i="5"/>
  <c r="V252" i="5"/>
  <c r="V154" i="5"/>
  <c r="V211" i="5"/>
  <c r="V40" i="5"/>
  <c r="V170" i="5"/>
  <c r="V107" i="5"/>
  <c r="V85" i="5"/>
  <c r="V194" i="5"/>
  <c r="V190" i="5"/>
  <c r="V108" i="5"/>
  <c r="V102" i="5"/>
  <c r="V277" i="5"/>
  <c r="V314" i="5"/>
  <c r="V384" i="5"/>
  <c r="V313" i="5"/>
  <c r="V103" i="5"/>
  <c r="AN20" i="5"/>
  <c r="C20" i="5" s="1"/>
  <c r="V342" i="5"/>
  <c r="V150" i="5"/>
  <c r="V276" i="5"/>
  <c r="V122" i="5"/>
  <c r="V421" i="5"/>
  <c r="V332" i="5"/>
  <c r="V323" i="5"/>
  <c r="V56" i="5"/>
  <c r="V292" i="5"/>
  <c r="V65" i="5"/>
  <c r="V129" i="5"/>
  <c r="V181" i="5"/>
  <c r="V185" i="5"/>
  <c r="V109" i="5"/>
  <c r="V418" i="5"/>
  <c r="V344" i="5"/>
  <c r="V69" i="5"/>
  <c r="V410" i="5"/>
  <c r="V71" i="5"/>
  <c r="V139" i="5"/>
  <c r="V46" i="5"/>
  <c r="V255" i="5"/>
  <c r="V47" i="5"/>
  <c r="V229" i="5"/>
  <c r="V95" i="5"/>
  <c r="V73" i="5"/>
  <c r="V133" i="5"/>
  <c r="V358" i="5"/>
  <c r="V220" i="5"/>
  <c r="V45" i="5"/>
  <c r="V104" i="5"/>
  <c r="V366" i="5"/>
  <c r="V244" i="5"/>
  <c r="V207" i="5"/>
  <c r="V340" i="5"/>
  <c r="V218" i="5"/>
  <c r="V258" i="5"/>
  <c r="V305" i="5"/>
  <c r="AN19" i="5"/>
  <c r="C19" i="5" s="1"/>
  <c r="V155" i="5"/>
  <c r="V387" i="5"/>
  <c r="V57" i="5"/>
  <c r="V293" i="5"/>
  <c r="V329" i="5"/>
  <c r="AN23" i="5"/>
  <c r="C23" i="5" s="1"/>
  <c r="V230" i="5"/>
  <c r="V222" i="5"/>
  <c r="V98" i="5"/>
  <c r="V348" i="5"/>
  <c r="V357" i="5"/>
  <c r="V168" i="5"/>
  <c r="V250" i="5"/>
  <c r="V303" i="5"/>
  <c r="V117" i="5"/>
  <c r="V219" i="5"/>
  <c r="V68" i="5"/>
  <c r="V86" i="5"/>
  <c r="V345" i="5"/>
  <c r="V351" i="5"/>
  <c r="V126" i="5"/>
  <c r="AN18" i="5"/>
  <c r="C18" i="5" s="1"/>
  <c r="V288" i="5"/>
  <c r="V235" i="5"/>
  <c r="V231" i="5"/>
  <c r="V198" i="5"/>
  <c r="V389" i="5"/>
  <c r="V130" i="5"/>
  <c r="V99" i="5"/>
  <c r="V192" i="5"/>
  <c r="V325" i="5"/>
  <c r="V128" i="5"/>
  <c r="V362" i="5"/>
  <c r="V84" i="5"/>
  <c r="V353" i="5"/>
  <c r="AN17" i="5"/>
  <c r="C17" i="5" s="1"/>
  <c r="V37" i="5"/>
  <c r="V88" i="5"/>
  <c r="V74" i="5"/>
  <c r="AN24" i="5"/>
  <c r="C24" i="5" s="1"/>
  <c r="V267" i="5"/>
  <c r="V191" i="5"/>
  <c r="V152" i="5"/>
  <c r="V297" i="5"/>
  <c r="V188" i="5"/>
  <c r="V304" i="5"/>
  <c r="V253" i="5"/>
  <c r="V232" i="5"/>
  <c r="V96" i="5"/>
  <c r="V415" i="5"/>
  <c r="V339" i="5"/>
  <c r="V275" i="5"/>
  <c r="V199" i="5"/>
  <c r="V116" i="5"/>
  <c r="V53" i="5"/>
  <c r="V180" i="5"/>
  <c r="V399" i="5"/>
  <c r="V223" i="5"/>
  <c r="V294" i="5"/>
  <c r="V186" i="5"/>
  <c r="V210" i="5"/>
  <c r="V246" i="5"/>
  <c r="V124" i="5"/>
  <c r="V166" i="5"/>
  <c r="V171" i="5"/>
  <c r="V135" i="5"/>
  <c r="V140" i="5"/>
  <c r="V364" i="5"/>
  <c r="V55" i="5"/>
  <c r="V326" i="5"/>
  <c r="V97" i="5"/>
  <c r="V327" i="5"/>
  <c r="V179" i="5"/>
  <c r="V43" i="5"/>
  <c r="V330" i="5"/>
  <c r="V287" i="5"/>
  <c r="V54" i="5"/>
  <c r="V162" i="5"/>
  <c r="V254" i="5"/>
  <c r="V87" i="5"/>
  <c r="V298" i="5"/>
  <c r="V184" i="5"/>
  <c r="V106" i="5"/>
  <c r="V385" i="5"/>
  <c r="Z114" i="3"/>
  <c r="K23" i="3"/>
  <c r="AA114" i="3"/>
  <c r="AC114" i="3"/>
  <c r="Y114" i="3"/>
  <c r="AB114" i="3"/>
  <c r="V114" i="3" s="1"/>
  <c r="F111" i="4" s="1"/>
  <c r="I111" i="4" s="1"/>
  <c r="J111" i="4" s="1"/>
  <c r="Z99" i="3"/>
  <c r="AA99" i="3"/>
  <c r="AB99" i="3"/>
  <c r="AY114" i="3"/>
  <c r="AZ114" i="3"/>
  <c r="AV114" i="3"/>
  <c r="AS114" i="3"/>
  <c r="AP114" i="3"/>
  <c r="AQ114" i="3"/>
  <c r="AR114" i="3"/>
  <c r="AT114" i="3"/>
  <c r="AU114" i="3"/>
  <c r="AW114" i="3"/>
  <c r="AX114" i="3"/>
  <c r="U423" i="3"/>
  <c r="BJ423" i="3" s="1"/>
  <c r="U422" i="3"/>
  <c r="BJ422" i="3" s="1"/>
  <c r="U421" i="3"/>
  <c r="BJ421" i="3" s="1"/>
  <c r="U413" i="3"/>
  <c r="BJ413" i="3" s="1"/>
  <c r="U412" i="3"/>
  <c r="BJ412" i="3" s="1"/>
  <c r="U411" i="3"/>
  <c r="BJ411" i="3" s="1"/>
  <c r="G412" i="3"/>
  <c r="BC412" i="3" s="1"/>
  <c r="G410" i="3"/>
  <c r="BC410" i="3" s="1"/>
  <c r="U388" i="3"/>
  <c r="BJ388" i="3" s="1"/>
  <c r="U387" i="3"/>
  <c r="BJ387" i="3" s="1"/>
  <c r="U386" i="3"/>
  <c r="BJ386" i="3" s="1"/>
  <c r="U401" i="3"/>
  <c r="BJ401" i="3" s="1"/>
  <c r="U385" i="3"/>
  <c r="BJ385" i="3" s="1"/>
  <c r="U389" i="3"/>
  <c r="BJ389" i="3" s="1"/>
  <c r="U384" i="3"/>
  <c r="BJ384" i="3" s="1"/>
  <c r="U399" i="3"/>
  <c r="BJ399" i="3" s="1"/>
  <c r="U398" i="3"/>
  <c r="BJ398" i="3" s="1"/>
  <c r="U394" i="3"/>
  <c r="BJ394" i="3" s="1"/>
  <c r="U393" i="3"/>
  <c r="BJ393" i="3" s="1"/>
  <c r="U391" i="3"/>
  <c r="BJ391" i="3" s="1"/>
  <c r="I388" i="3"/>
  <c r="BD388" i="3" s="1"/>
  <c r="I387" i="3"/>
  <c r="BD387" i="3" s="1"/>
  <c r="I385" i="3"/>
  <c r="BD385" i="3" s="1"/>
  <c r="I400" i="3"/>
  <c r="BD400" i="3" s="1"/>
  <c r="I384" i="3"/>
  <c r="BD384" i="3" s="1"/>
  <c r="I399" i="3"/>
  <c r="BD399" i="3" s="1"/>
  <c r="I398" i="3"/>
  <c r="BD398" i="3" s="1"/>
  <c r="I397" i="3"/>
  <c r="BD397" i="3" s="1"/>
  <c r="I396" i="3"/>
  <c r="BD396" i="3" s="1"/>
  <c r="I394" i="3"/>
  <c r="BD394" i="3" s="1"/>
  <c r="I393" i="3"/>
  <c r="BD393" i="3" s="1"/>
  <c r="I392" i="3"/>
  <c r="BD392" i="3" s="1"/>
  <c r="I391" i="3"/>
  <c r="BD391" i="3" s="1"/>
  <c r="I390" i="3"/>
  <c r="BD390" i="3" s="1"/>
  <c r="I389" i="3"/>
  <c r="BD389" i="3" s="1"/>
  <c r="G388" i="3"/>
  <c r="BC388" i="3" s="1"/>
  <c r="G387" i="3"/>
  <c r="BC387" i="3" s="1"/>
  <c r="G402" i="3"/>
  <c r="BC402" i="3" s="1"/>
  <c r="G386" i="3"/>
  <c r="BC386" i="3" s="1"/>
  <c r="G385" i="3"/>
  <c r="BC385" i="3" s="1"/>
  <c r="G400" i="3"/>
  <c r="BC400" i="3" s="1"/>
  <c r="G384" i="3"/>
  <c r="BC384" i="3" s="1"/>
  <c r="G398" i="3"/>
  <c r="BC398" i="3" s="1"/>
  <c r="G391" i="3"/>
  <c r="BC391" i="3" s="1"/>
  <c r="G396" i="3"/>
  <c r="BC396" i="3" s="1"/>
  <c r="G394" i="3"/>
  <c r="BC394" i="3" s="1"/>
  <c r="G393" i="3"/>
  <c r="BC393" i="3" s="1"/>
  <c r="G392" i="3"/>
  <c r="BC392" i="3" s="1"/>
  <c r="G390" i="3"/>
  <c r="BC390" i="3" s="1"/>
  <c r="G389" i="3"/>
  <c r="BC389" i="3" s="1"/>
  <c r="G290" i="3"/>
  <c r="BC290" i="3" s="1"/>
  <c r="G289" i="3"/>
  <c r="BC289" i="3" s="1"/>
  <c r="G287" i="3"/>
  <c r="BC287" i="3" s="1"/>
  <c r="G286" i="3"/>
  <c r="BC286" i="3" s="1"/>
  <c r="G285" i="3"/>
  <c r="BC285" i="3" s="1"/>
  <c r="G279" i="3"/>
  <c r="BC279" i="3" s="1"/>
  <c r="G272" i="3"/>
  <c r="BC272" i="3" s="1"/>
  <c r="G271" i="3"/>
  <c r="BC271" i="3" s="1"/>
  <c r="G270" i="3"/>
  <c r="BC270" i="3" s="1"/>
  <c r="G269" i="3"/>
  <c r="BC269" i="3" s="1"/>
  <c r="G266" i="3"/>
  <c r="BC266" i="3" s="1"/>
  <c r="G268" i="3"/>
  <c r="BC268" i="3" s="1"/>
  <c r="G267" i="3"/>
  <c r="BC267" i="3" s="1"/>
  <c r="S233" i="3"/>
  <c r="BI233" i="3" s="1"/>
  <c r="S243" i="3"/>
  <c r="BI243" i="3" s="1"/>
  <c r="S245" i="3"/>
  <c r="BI245" i="3" s="1"/>
  <c r="S235" i="3"/>
  <c r="BI235" i="3" s="1"/>
  <c r="S239" i="3"/>
  <c r="BI239" i="3" s="1"/>
  <c r="S238" i="3"/>
  <c r="BI238" i="3" s="1"/>
  <c r="S236" i="3"/>
  <c r="BI236" i="3" s="1"/>
  <c r="S234" i="3"/>
  <c r="BI234" i="3" s="1"/>
  <c r="U213" i="3"/>
  <c r="BJ213" i="3" s="1"/>
  <c r="U211" i="3"/>
  <c r="BJ211" i="3" s="1"/>
  <c r="U203" i="3"/>
  <c r="BJ203" i="3" s="1"/>
  <c r="U210" i="3"/>
  <c r="BJ210" i="3" s="1"/>
  <c r="U219" i="3"/>
  <c r="BJ219" i="3" s="1"/>
  <c r="U209" i="3"/>
  <c r="BJ209" i="3" s="1"/>
  <c r="U199" i="3"/>
  <c r="BJ199" i="3" s="1"/>
  <c r="U208" i="3"/>
  <c r="BJ208" i="3" s="1"/>
  <c r="U212" i="3"/>
  <c r="BJ212" i="3" s="1"/>
  <c r="U220" i="3"/>
  <c r="BJ220" i="3" s="1"/>
  <c r="U204" i="3"/>
  <c r="BJ204" i="3" s="1"/>
  <c r="U218" i="3"/>
  <c r="BJ218" i="3" s="1"/>
  <c r="U202" i="3"/>
  <c r="BJ202" i="3" s="1"/>
  <c r="U200" i="3"/>
  <c r="BJ200" i="3" s="1"/>
  <c r="U201" i="3"/>
  <c r="BJ201" i="3" s="1"/>
  <c r="U214" i="3"/>
  <c r="BJ214" i="3" s="1"/>
  <c r="U215" i="3"/>
  <c r="BJ215" i="3" s="1"/>
  <c r="U176" i="3"/>
  <c r="BJ176" i="3" s="1"/>
  <c r="U175" i="3"/>
  <c r="BJ175" i="3" s="1"/>
  <c r="U174" i="3"/>
  <c r="BJ174" i="3" s="1"/>
  <c r="U172" i="3"/>
  <c r="BJ172" i="3" s="1"/>
  <c r="U184" i="3"/>
  <c r="BJ184" i="3" s="1"/>
  <c r="U183" i="3"/>
  <c r="BJ183" i="3" s="1"/>
  <c r="U182" i="3"/>
  <c r="BJ182" i="3" s="1"/>
  <c r="U181" i="3"/>
  <c r="BJ181" i="3" s="1"/>
  <c r="U180" i="3"/>
  <c r="BJ180" i="3" s="1"/>
  <c r="S164" i="3"/>
  <c r="BI164" i="3" s="1"/>
  <c r="S147" i="3"/>
  <c r="BI147" i="3" s="1"/>
  <c r="S144" i="3"/>
  <c r="BI144" i="3" s="1"/>
  <c r="S143" i="3"/>
  <c r="BI143" i="3" s="1"/>
  <c r="S157" i="3"/>
  <c r="BI157" i="3" s="1"/>
  <c r="S156" i="3"/>
  <c r="BI156" i="3" s="1"/>
  <c r="S151" i="3"/>
  <c r="BI151" i="3" s="1"/>
  <c r="I119" i="3"/>
  <c r="U112" i="3"/>
  <c r="BJ112" i="3" s="1"/>
  <c r="U111" i="3"/>
  <c r="BJ111" i="3" s="1"/>
  <c r="U107" i="3"/>
  <c r="BJ107" i="3" s="1"/>
  <c r="U106" i="3"/>
  <c r="BJ106" i="3" s="1"/>
  <c r="G110" i="3"/>
  <c r="BC110" i="3" s="1"/>
  <c r="G109" i="3"/>
  <c r="BC109" i="3" s="1"/>
  <c r="G108" i="3"/>
  <c r="BC108" i="3" s="1"/>
  <c r="G107" i="3"/>
  <c r="BC107" i="3" s="1"/>
  <c r="G106" i="3"/>
  <c r="BC106" i="3" s="1"/>
  <c r="G105" i="3"/>
  <c r="BC105" i="3" s="1"/>
  <c r="U83" i="3"/>
  <c r="BJ83" i="3" s="1"/>
  <c r="U96" i="3"/>
  <c r="BJ96" i="3" s="1"/>
  <c r="U63" i="3"/>
  <c r="U71" i="3"/>
  <c r="BJ71" i="3" s="1"/>
  <c r="U69" i="3"/>
  <c r="BJ69" i="3" s="1"/>
  <c r="U66" i="3"/>
  <c r="BJ66" i="3" s="1"/>
  <c r="U39" i="3"/>
  <c r="BJ39" i="3" s="1"/>
  <c r="U38" i="3"/>
  <c r="BJ38" i="3" s="1"/>
  <c r="U37" i="3"/>
  <c r="BJ37" i="3" s="1"/>
  <c r="U50" i="3"/>
  <c r="BJ50" i="3" s="1"/>
  <c r="U47" i="3"/>
  <c r="BJ47" i="3" s="1"/>
  <c r="S57" i="3"/>
  <c r="BI57" i="3" s="1"/>
  <c r="S37" i="3"/>
  <c r="BI37" i="3" s="1"/>
  <c r="S53" i="3"/>
  <c r="BI53" i="3" s="1"/>
  <c r="S47" i="3"/>
  <c r="BI47" i="3" s="1"/>
  <c r="S46" i="3"/>
  <c r="BI46" i="3" s="1"/>
  <c r="S45" i="3"/>
  <c r="BI45" i="3" s="1"/>
  <c r="S44" i="3"/>
  <c r="BI44" i="3" s="1"/>
  <c r="S42" i="3"/>
  <c r="BI42" i="3" s="1"/>
  <c r="Q55" i="3"/>
  <c r="BH55" i="3" s="1"/>
  <c r="Q40" i="3"/>
  <c r="BH40" i="3" s="1"/>
  <c r="Q45" i="3"/>
  <c r="BH45" i="3" s="1"/>
  <c r="Q39" i="3"/>
  <c r="BH39" i="3" s="1"/>
  <c r="Q44" i="3"/>
  <c r="BH44" i="3" s="1"/>
  <c r="Q56" i="3"/>
  <c r="BH56" i="3" s="1"/>
  <c r="Q38" i="3"/>
  <c r="BH38" i="3" s="1"/>
  <c r="Q37" i="3"/>
  <c r="BH37" i="3" s="1"/>
  <c r="Q49" i="3"/>
  <c r="BH49" i="3" s="1"/>
  <c r="Q47" i="3"/>
  <c r="BH47" i="3" s="1"/>
  <c r="Q46" i="3"/>
  <c r="BH46" i="3" s="1"/>
  <c r="Q43" i="3"/>
  <c r="BH43" i="3" s="1"/>
  <c r="Q42" i="3"/>
  <c r="BH42" i="3" s="1"/>
  <c r="O41" i="3"/>
  <c r="BG41" i="3" s="1"/>
  <c r="O55" i="3"/>
  <c r="BG55" i="3" s="1"/>
  <c r="O40" i="3"/>
  <c r="BG40" i="3" s="1"/>
  <c r="O39" i="3"/>
  <c r="BG39" i="3" s="1"/>
  <c r="O56" i="3"/>
  <c r="BG56" i="3" s="1"/>
  <c r="O38" i="3"/>
  <c r="BG38" i="3" s="1"/>
  <c r="O37" i="3"/>
  <c r="BG37" i="3" s="1"/>
  <c r="O48" i="3"/>
  <c r="BG48" i="3" s="1"/>
  <c r="O47" i="3"/>
  <c r="BG47" i="3" s="1"/>
  <c r="O45" i="3"/>
  <c r="BG45" i="3" s="1"/>
  <c r="O44" i="3"/>
  <c r="BG44" i="3" s="1"/>
  <c r="O43" i="3"/>
  <c r="BG43" i="3" s="1"/>
  <c r="O42" i="3"/>
  <c r="BG42" i="3" s="1"/>
  <c r="M40" i="3"/>
  <c r="BF40" i="3" s="1"/>
  <c r="M41" i="3"/>
  <c r="BF41" i="3" s="1"/>
  <c r="M53" i="3"/>
  <c r="BF53" i="3" s="1"/>
  <c r="M51" i="3"/>
  <c r="BF51" i="3" s="1"/>
  <c r="M47" i="3"/>
  <c r="BF47" i="3" s="1"/>
  <c r="M46" i="3"/>
  <c r="BF46" i="3" s="1"/>
  <c r="M45" i="3"/>
  <c r="BF45" i="3" s="1"/>
  <c r="M44" i="3"/>
  <c r="BF44" i="3" s="1"/>
  <c r="K54" i="3"/>
  <c r="BE54" i="3" s="1"/>
  <c r="K39" i="3"/>
  <c r="BE39" i="3" s="1"/>
  <c r="K38" i="3"/>
  <c r="BE38" i="3" s="1"/>
  <c r="K52" i="3"/>
  <c r="BE52" i="3" s="1"/>
  <c r="K37" i="3"/>
  <c r="K53" i="3"/>
  <c r="BE53" i="3" s="1"/>
  <c r="K48" i="3"/>
  <c r="BE48" i="3" s="1"/>
  <c r="K51" i="3"/>
  <c r="BE51" i="3" s="1"/>
  <c r="K47" i="3"/>
  <c r="BE47" i="3" s="1"/>
  <c r="K44" i="3"/>
  <c r="BE44" i="3" s="1"/>
  <c r="K46" i="3"/>
  <c r="BE46" i="3" s="1"/>
  <c r="K43" i="3"/>
  <c r="BE43" i="3" s="1"/>
  <c r="K40" i="3"/>
  <c r="BE40" i="3" s="1"/>
  <c r="K42" i="3"/>
  <c r="BE42" i="3" s="1"/>
  <c r="K41" i="3"/>
  <c r="BE41" i="3" s="1"/>
  <c r="K55" i="3"/>
  <c r="BE55" i="3" s="1"/>
  <c r="I40" i="3"/>
  <c r="BD40" i="3" s="1"/>
  <c r="I39" i="3"/>
  <c r="BD39" i="3" s="1"/>
  <c r="I38" i="3"/>
  <c r="BD38" i="3" s="1"/>
  <c r="I37" i="3"/>
  <c r="I50" i="3"/>
  <c r="BD50" i="3" s="1"/>
  <c r="I49" i="3"/>
  <c r="BD49" i="3" s="1"/>
  <c r="I51" i="3"/>
  <c r="BD51" i="3" s="1"/>
  <c r="I47" i="3"/>
  <c r="BD47" i="3" s="1"/>
  <c r="I44" i="3"/>
  <c r="BD44" i="3" s="1"/>
  <c r="I43" i="3"/>
  <c r="BD43" i="3" s="1"/>
  <c r="I42" i="3"/>
  <c r="BD42" i="3" s="1"/>
  <c r="E41" i="3"/>
  <c r="BB41" i="3" s="1"/>
  <c r="E40" i="3"/>
  <c r="BB40" i="3" s="1"/>
  <c r="E42" i="3"/>
  <c r="BB42" i="3" s="1"/>
  <c r="E38" i="3"/>
  <c r="BB38" i="3" s="1"/>
  <c r="E53" i="3"/>
  <c r="BB53" i="3" s="1"/>
  <c r="E51" i="3"/>
  <c r="BB51" i="3" s="1"/>
  <c r="E46" i="3"/>
  <c r="BB46" i="3" s="1"/>
  <c r="E45" i="3"/>
  <c r="BB45" i="3" s="1"/>
  <c r="E44" i="3"/>
  <c r="BB44" i="3" s="1"/>
  <c r="E37" i="3"/>
  <c r="E420" i="3"/>
  <c r="G420" i="3"/>
  <c r="G421" i="3" s="1"/>
  <c r="BC421" i="3" s="1"/>
  <c r="I420" i="3"/>
  <c r="I421" i="3" s="1"/>
  <c r="BD421" i="3" s="1"/>
  <c r="K420" i="3"/>
  <c r="M420" i="3"/>
  <c r="O420" i="3"/>
  <c r="Q420" i="3"/>
  <c r="S420" i="3"/>
  <c r="E409" i="3"/>
  <c r="S409" i="3"/>
  <c r="Q409" i="3"/>
  <c r="O409" i="3"/>
  <c r="M409" i="3"/>
  <c r="K409" i="3"/>
  <c r="I409" i="3"/>
  <c r="E383" i="3"/>
  <c r="S383" i="3"/>
  <c r="Q383" i="3"/>
  <c r="O383" i="3"/>
  <c r="M383" i="3"/>
  <c r="K383" i="3"/>
  <c r="Q355" i="3"/>
  <c r="O355" i="3"/>
  <c r="I355" i="3"/>
  <c r="G355" i="3"/>
  <c r="K355" i="3"/>
  <c r="M355" i="3"/>
  <c r="E355" i="3"/>
  <c r="U355" i="3"/>
  <c r="S355" i="3"/>
  <c r="S377" i="3" s="1"/>
  <c r="BI377" i="3" s="1"/>
  <c r="E320" i="3"/>
  <c r="S320" i="3"/>
  <c r="Q320" i="3"/>
  <c r="O320" i="3"/>
  <c r="K320" i="3"/>
  <c r="I320" i="3"/>
  <c r="U320" i="3"/>
  <c r="G320" i="3"/>
  <c r="M320" i="3"/>
  <c r="Q312" i="3"/>
  <c r="Q313" i="3" s="1"/>
  <c r="BH313" i="3" s="1"/>
  <c r="O312" i="3"/>
  <c r="O313" i="3" s="1"/>
  <c r="BG313" i="3" s="1"/>
  <c r="M312" i="3"/>
  <c r="K312" i="3"/>
  <c r="I312" i="3"/>
  <c r="G312" i="3"/>
  <c r="G313" i="3" s="1"/>
  <c r="BC313" i="3" s="1"/>
  <c r="E312" i="3"/>
  <c r="U312" i="3"/>
  <c r="U313" i="3" s="1"/>
  <c r="BJ313" i="3" s="1"/>
  <c r="S312" i="3"/>
  <c r="S313" i="3" s="1"/>
  <c r="BI313" i="3" s="1"/>
  <c r="E297" i="3"/>
  <c r="O297" i="3"/>
  <c r="I297" i="3"/>
  <c r="G297" i="3"/>
  <c r="K297" i="3"/>
  <c r="M297" i="3"/>
  <c r="Q297" i="3"/>
  <c r="S297" i="3"/>
  <c r="U297" i="3"/>
  <c r="E284" i="3"/>
  <c r="S284" i="3"/>
  <c r="Q284" i="3"/>
  <c r="O284" i="3"/>
  <c r="M284" i="3"/>
  <c r="K284" i="3"/>
  <c r="I284" i="3"/>
  <c r="U284" i="3"/>
  <c r="E265" i="3"/>
  <c r="S265" i="3"/>
  <c r="Q265" i="3"/>
  <c r="O265" i="3"/>
  <c r="M265" i="3"/>
  <c r="K265" i="3"/>
  <c r="I265" i="3"/>
  <c r="U265" i="3"/>
  <c r="E254" i="3"/>
  <c r="S254" i="3"/>
  <c r="Q254" i="3"/>
  <c r="O254" i="3"/>
  <c r="K254" i="3"/>
  <c r="I254" i="3"/>
  <c r="G254" i="3"/>
  <c r="M254" i="3"/>
  <c r="U254" i="3"/>
  <c r="Q232" i="3"/>
  <c r="O232" i="3"/>
  <c r="M232" i="3"/>
  <c r="K232" i="3"/>
  <c r="I232" i="3"/>
  <c r="G232" i="3"/>
  <c r="E232" i="3"/>
  <c r="U232" i="3"/>
  <c r="E198" i="3"/>
  <c r="Q198" i="3"/>
  <c r="I198" i="3"/>
  <c r="G198" i="3"/>
  <c r="K198" i="3"/>
  <c r="M198" i="3"/>
  <c r="O198" i="3"/>
  <c r="O207" i="3" s="1"/>
  <c r="BG207" i="3" s="1"/>
  <c r="S198" i="3"/>
  <c r="E171" i="3"/>
  <c r="S171" i="3"/>
  <c r="Q171" i="3"/>
  <c r="G171" i="3"/>
  <c r="I171" i="3"/>
  <c r="K171" i="3"/>
  <c r="M171" i="3"/>
  <c r="O171" i="3"/>
  <c r="Q142" i="3"/>
  <c r="O142" i="3"/>
  <c r="K142" i="3"/>
  <c r="I142" i="3"/>
  <c r="G142" i="3"/>
  <c r="M142" i="3"/>
  <c r="E142" i="3"/>
  <c r="U142" i="3"/>
  <c r="Q131" i="3"/>
  <c r="O131" i="3"/>
  <c r="M131" i="3"/>
  <c r="K131" i="3"/>
  <c r="I131" i="3"/>
  <c r="S131" i="3"/>
  <c r="G131" i="3"/>
  <c r="E131" i="3"/>
  <c r="U131" i="3"/>
  <c r="E119" i="3"/>
  <c r="O119" i="3"/>
  <c r="K119" i="3"/>
  <c r="G119" i="3"/>
  <c r="M119" i="3"/>
  <c r="Q119" i="3"/>
  <c r="S119" i="3"/>
  <c r="U119" i="3"/>
  <c r="E104" i="3"/>
  <c r="S104" i="3"/>
  <c r="Q104" i="3"/>
  <c r="O104" i="3"/>
  <c r="M104" i="3"/>
  <c r="K104" i="3"/>
  <c r="I104" i="3"/>
  <c r="E82" i="3"/>
  <c r="O82" i="3"/>
  <c r="G82" i="3"/>
  <c r="I82" i="3"/>
  <c r="K82" i="3"/>
  <c r="M82" i="3"/>
  <c r="Q82" i="3"/>
  <c r="S82" i="3"/>
  <c r="Q62" i="3"/>
  <c r="E62" i="3"/>
  <c r="I62" i="3"/>
  <c r="K62" i="3"/>
  <c r="M62" i="3"/>
  <c r="G62" i="3"/>
  <c r="O62" i="3"/>
  <c r="S62" i="3"/>
  <c r="G36" i="3"/>
  <c r="G31" i="3"/>
  <c r="F31" i="3" s="1"/>
  <c r="V110" i="2"/>
  <c r="BJ63" i="3" l="1"/>
  <c r="BE37" i="3"/>
  <c r="BD37" i="3"/>
  <c r="BB37" i="3"/>
  <c r="AM422" i="3"/>
  <c r="AM423" i="3"/>
  <c r="AM421" i="3"/>
  <c r="AG421" i="3"/>
  <c r="AF421" i="3"/>
  <c r="AF410" i="3"/>
  <c r="AF412" i="3"/>
  <c r="AM411" i="3"/>
  <c r="AM412" i="3"/>
  <c r="AM413" i="3"/>
  <c r="AF389" i="3"/>
  <c r="AG390" i="3"/>
  <c r="AF390" i="3"/>
  <c r="AF392" i="3"/>
  <c r="AM399" i="3"/>
  <c r="AF393" i="3"/>
  <c r="AG393" i="3"/>
  <c r="AF394" i="3"/>
  <c r="AG394" i="3"/>
  <c r="AM389" i="3"/>
  <c r="AF396" i="3"/>
  <c r="AG396" i="3"/>
  <c r="AM385" i="3"/>
  <c r="AF391" i="3"/>
  <c r="AM401" i="3"/>
  <c r="AF398" i="3"/>
  <c r="AG398" i="3"/>
  <c r="AM386" i="3"/>
  <c r="AG399" i="3"/>
  <c r="AM387" i="3"/>
  <c r="AF400" i="3"/>
  <c r="AG384" i="3"/>
  <c r="AM388" i="3"/>
  <c r="AF385" i="3"/>
  <c r="AG400" i="3"/>
  <c r="AF386" i="3"/>
  <c r="AG385" i="3"/>
  <c r="AF402" i="3"/>
  <c r="AG387" i="3"/>
  <c r="AF387" i="3"/>
  <c r="AG388" i="3"/>
  <c r="AF388" i="3"/>
  <c r="AM391" i="3"/>
  <c r="AG389" i="3"/>
  <c r="AM393" i="3"/>
  <c r="AM394" i="3"/>
  <c r="AG391" i="3"/>
  <c r="AM398" i="3"/>
  <c r="AG392" i="3"/>
  <c r="AM384" i="3"/>
  <c r="AL313" i="3"/>
  <c r="AM313" i="3"/>
  <c r="AF313" i="3"/>
  <c r="AJ313" i="3"/>
  <c r="AK313" i="3"/>
  <c r="AF285" i="3"/>
  <c r="AF286" i="3"/>
  <c r="AF289" i="3"/>
  <c r="AF290" i="3"/>
  <c r="AF266" i="3"/>
  <c r="AF270" i="3"/>
  <c r="AF271" i="3"/>
  <c r="AF272" i="3"/>
  <c r="AN279" i="3"/>
  <c r="AP279" i="3" s="1"/>
  <c r="AF268" i="3"/>
  <c r="AF269" i="3"/>
  <c r="AF267" i="3"/>
  <c r="AL234" i="3"/>
  <c r="AL236" i="3"/>
  <c r="AL238" i="3"/>
  <c r="AL239" i="3"/>
  <c r="AL235" i="3"/>
  <c r="AL245" i="3"/>
  <c r="AL243" i="3"/>
  <c r="AL233" i="3"/>
  <c r="AM209" i="3"/>
  <c r="AM219" i="3"/>
  <c r="AJ207" i="3"/>
  <c r="AM210" i="3"/>
  <c r="AM203" i="3"/>
  <c r="AM211" i="3"/>
  <c r="AM215" i="3"/>
  <c r="AM213" i="3"/>
  <c r="AM214" i="3"/>
  <c r="AM199" i="3"/>
  <c r="AM201" i="3"/>
  <c r="AM200" i="3"/>
  <c r="AM202" i="3"/>
  <c r="AM218" i="3"/>
  <c r="AM204" i="3"/>
  <c r="AM220" i="3"/>
  <c r="AM212" i="3"/>
  <c r="AM208" i="3"/>
  <c r="AM181" i="3"/>
  <c r="AM182" i="3"/>
  <c r="AM183" i="3"/>
  <c r="AM184" i="3"/>
  <c r="AM172" i="3"/>
  <c r="AM174" i="3"/>
  <c r="AM175" i="3"/>
  <c r="AM176" i="3"/>
  <c r="AM180" i="3"/>
  <c r="AN164" i="3"/>
  <c r="AV164" i="3" s="1"/>
  <c r="AL157" i="3"/>
  <c r="AL143" i="3"/>
  <c r="AL151" i="3"/>
  <c r="AL156" i="3"/>
  <c r="AL144" i="3"/>
  <c r="AL147" i="3"/>
  <c r="AF110" i="3"/>
  <c r="AM106" i="3"/>
  <c r="AM107" i="3"/>
  <c r="AM111" i="3"/>
  <c r="AM112" i="3"/>
  <c r="AF105" i="3"/>
  <c r="AF107" i="3"/>
  <c r="AF108" i="3"/>
  <c r="AF109" i="3"/>
  <c r="AM96" i="3"/>
  <c r="AM83" i="3"/>
  <c r="AM66" i="3"/>
  <c r="AM69" i="3"/>
  <c r="AM71" i="3"/>
  <c r="AM63" i="3"/>
  <c r="AG43" i="3"/>
  <c r="AG51" i="3"/>
  <c r="AH48" i="3"/>
  <c r="AJ43" i="3"/>
  <c r="AN57" i="3"/>
  <c r="AV57" i="3" s="1"/>
  <c r="AG49" i="3"/>
  <c r="AH53" i="3"/>
  <c r="AJ44" i="3"/>
  <c r="AM47" i="3"/>
  <c r="AG50" i="3"/>
  <c r="AJ45" i="3"/>
  <c r="AK38" i="3"/>
  <c r="AM50" i="3"/>
  <c r="AH52" i="3"/>
  <c r="AJ47" i="3"/>
  <c r="AK56" i="3"/>
  <c r="AG38" i="3"/>
  <c r="AK44" i="3"/>
  <c r="AM38" i="3"/>
  <c r="AH38" i="3"/>
  <c r="AH39" i="3"/>
  <c r="AM39" i="3"/>
  <c r="AJ48" i="3"/>
  <c r="AG39" i="3"/>
  <c r="AK39" i="3"/>
  <c r="AG40" i="3"/>
  <c r="AH54" i="3"/>
  <c r="AJ38" i="3"/>
  <c r="AK45" i="3"/>
  <c r="AH41" i="3"/>
  <c r="AI45" i="3"/>
  <c r="AJ39" i="3"/>
  <c r="AK55" i="3"/>
  <c r="AH42" i="3"/>
  <c r="AI46" i="3"/>
  <c r="AJ40" i="3"/>
  <c r="AL42" i="3"/>
  <c r="AH40" i="3"/>
  <c r="AI47" i="3"/>
  <c r="AJ55" i="3"/>
  <c r="AL44" i="3"/>
  <c r="AH43" i="3"/>
  <c r="AI51" i="3"/>
  <c r="AJ41" i="3"/>
  <c r="AL45" i="3"/>
  <c r="AK40" i="3"/>
  <c r="AG42" i="3"/>
  <c r="AH46" i="3"/>
  <c r="AI53" i="3"/>
  <c r="AK42" i="3"/>
  <c r="AL46" i="3"/>
  <c r="AH44" i="3"/>
  <c r="AL47" i="3"/>
  <c r="AK43" i="3"/>
  <c r="AI40" i="3"/>
  <c r="AL53" i="3"/>
  <c r="AI44" i="3"/>
  <c r="AG44" i="3"/>
  <c r="AH47" i="3"/>
  <c r="AK46" i="3"/>
  <c r="AG47" i="3"/>
  <c r="AH51" i="3"/>
  <c r="AJ42" i="3"/>
  <c r="AK47" i="3"/>
  <c r="AI41" i="3"/>
  <c r="AK49" i="3"/>
  <c r="V99" i="3"/>
  <c r="F97" i="4" s="1"/>
  <c r="I97" i="4" s="1"/>
  <c r="J97" i="4" s="1"/>
  <c r="AL37" i="3"/>
  <c r="AH37" i="3"/>
  <c r="AM37" i="3"/>
  <c r="AJ37" i="3"/>
  <c r="AK37" i="3"/>
  <c r="AG37" i="3"/>
  <c r="AL377" i="3"/>
  <c r="AN377" i="3"/>
  <c r="AN56" i="3"/>
  <c r="AN46" i="3"/>
  <c r="AN41" i="3"/>
  <c r="AN45" i="3"/>
  <c r="AN53" i="3"/>
  <c r="AN55" i="3"/>
  <c r="AG397" i="3"/>
  <c r="AF384" i="3"/>
  <c r="AF287" i="3"/>
  <c r="AF279" i="3"/>
  <c r="AC279" i="3" s="1"/>
  <c r="AL164" i="3"/>
  <c r="AB164" i="3" s="1"/>
  <c r="AF106" i="3"/>
  <c r="AE40" i="3"/>
  <c r="AL57" i="3"/>
  <c r="Y57" i="3" s="1"/>
  <c r="AE42" i="3"/>
  <c r="AE44" i="3"/>
  <c r="AE45" i="3"/>
  <c r="AE46" i="3"/>
  <c r="AE51" i="3"/>
  <c r="AE53" i="3"/>
  <c r="AH55" i="3"/>
  <c r="AJ56" i="3"/>
  <c r="AE41" i="3"/>
  <c r="AE38" i="3"/>
  <c r="AE37" i="3"/>
  <c r="S423" i="3"/>
  <c r="BI423" i="3" s="1"/>
  <c r="S422" i="3"/>
  <c r="BI422" i="3" s="1"/>
  <c r="S421" i="3"/>
  <c r="BI421" i="3" s="1"/>
  <c r="Q423" i="3"/>
  <c r="BH423" i="3" s="1"/>
  <c r="Q422" i="3"/>
  <c r="BH422" i="3" s="1"/>
  <c r="Q421" i="3"/>
  <c r="BH421" i="3" s="1"/>
  <c r="O423" i="3"/>
  <c r="BG423" i="3" s="1"/>
  <c r="O422" i="3"/>
  <c r="BG422" i="3" s="1"/>
  <c r="O421" i="3"/>
  <c r="BG421" i="3" s="1"/>
  <c r="M423" i="3"/>
  <c r="BF423" i="3" s="1"/>
  <c r="M422" i="3"/>
  <c r="BF422" i="3" s="1"/>
  <c r="M421" i="3"/>
  <c r="BF421" i="3" s="1"/>
  <c r="K423" i="3"/>
  <c r="BE423" i="3" s="1"/>
  <c r="K422" i="3"/>
  <c r="BE422" i="3" s="1"/>
  <c r="K421" i="3"/>
  <c r="BE421" i="3" s="1"/>
  <c r="E421" i="3"/>
  <c r="BB421" i="3" s="1"/>
  <c r="E423" i="3"/>
  <c r="BB423" i="3" s="1"/>
  <c r="E422" i="3"/>
  <c r="BB422" i="3" s="1"/>
  <c r="S412" i="3"/>
  <c r="BI412" i="3" s="1"/>
  <c r="S411" i="3"/>
  <c r="BI411" i="3" s="1"/>
  <c r="S410" i="3"/>
  <c r="BI410" i="3" s="1"/>
  <c r="Q414" i="3"/>
  <c r="BH414" i="3" s="1"/>
  <c r="Q413" i="3"/>
  <c r="BH413" i="3" s="1"/>
  <c r="Q411" i="3"/>
  <c r="BH411" i="3" s="1"/>
  <c r="O415" i="3"/>
  <c r="BG415" i="3" s="1"/>
  <c r="O413" i="3"/>
  <c r="BG413" i="3" s="1"/>
  <c r="O412" i="3"/>
  <c r="BG412" i="3" s="1"/>
  <c r="O411" i="3"/>
  <c r="BG411" i="3" s="1"/>
  <c r="O410" i="3"/>
  <c r="BG410" i="3" s="1"/>
  <c r="M414" i="3"/>
  <c r="BF414" i="3" s="1"/>
  <c r="M413" i="3"/>
  <c r="BF413" i="3" s="1"/>
  <c r="M412" i="3"/>
  <c r="BF412" i="3" s="1"/>
  <c r="M411" i="3"/>
  <c r="BF411" i="3" s="1"/>
  <c r="M410" i="3"/>
  <c r="BF410" i="3" s="1"/>
  <c r="K415" i="3"/>
  <c r="BE415" i="3" s="1"/>
  <c r="K413" i="3"/>
  <c r="BE413" i="3" s="1"/>
  <c r="K412" i="3"/>
  <c r="BE412" i="3" s="1"/>
  <c r="K411" i="3"/>
  <c r="BE411" i="3" s="1"/>
  <c r="K410" i="3"/>
  <c r="BE410" i="3" s="1"/>
  <c r="I413" i="3"/>
  <c r="BD413" i="3" s="1"/>
  <c r="I412" i="3"/>
  <c r="BD412" i="3" s="1"/>
  <c r="I411" i="3"/>
  <c r="BD411" i="3" s="1"/>
  <c r="I410" i="3"/>
  <c r="BD410" i="3" s="1"/>
  <c r="E410" i="3"/>
  <c r="BB410" i="3" s="1"/>
  <c r="E414" i="3"/>
  <c r="BB414" i="3" s="1"/>
  <c r="E413" i="3"/>
  <c r="BB413" i="3" s="1"/>
  <c r="E412" i="3"/>
  <c r="BB412" i="3" s="1"/>
  <c r="E411" i="3"/>
  <c r="BB411" i="3" s="1"/>
  <c r="S401" i="3"/>
  <c r="BI401" i="3" s="1"/>
  <c r="S384" i="3"/>
  <c r="BI384" i="3" s="1"/>
  <c r="S398" i="3"/>
  <c r="BI398" i="3" s="1"/>
  <c r="S397" i="3"/>
  <c r="BI397" i="3" s="1"/>
  <c r="S396" i="3"/>
  <c r="BI396" i="3" s="1"/>
  <c r="S394" i="3"/>
  <c r="BI394" i="3" s="1"/>
  <c r="S393" i="3"/>
  <c r="BI393" i="3" s="1"/>
  <c r="S392" i="3"/>
  <c r="BI392" i="3" s="1"/>
  <c r="S391" i="3"/>
  <c r="BI391" i="3" s="1"/>
  <c r="S390" i="3"/>
  <c r="BI390" i="3" s="1"/>
  <c r="S389" i="3"/>
  <c r="BI389" i="3" s="1"/>
  <c r="Q404" i="3"/>
  <c r="BH404" i="3" s="1"/>
  <c r="Q390" i="3"/>
  <c r="BH390" i="3" s="1"/>
  <c r="Q386" i="3"/>
  <c r="BH386" i="3" s="1"/>
  <c r="Q385" i="3"/>
  <c r="BH385" i="3" s="1"/>
  <c r="Q400" i="3"/>
  <c r="BH400" i="3" s="1"/>
  <c r="Q399" i="3"/>
  <c r="BH399" i="3" s="1"/>
  <c r="Q398" i="3"/>
  <c r="BH398" i="3" s="1"/>
  <c r="Q397" i="3"/>
  <c r="BH397" i="3" s="1"/>
  <c r="Q389" i="3"/>
  <c r="BH389" i="3" s="1"/>
  <c r="Q396" i="3"/>
  <c r="BH396" i="3" s="1"/>
  <c r="Q395" i="3"/>
  <c r="BH395" i="3" s="1"/>
  <c r="Q394" i="3"/>
  <c r="BH394" i="3" s="1"/>
  <c r="Q393" i="3"/>
  <c r="BH393" i="3" s="1"/>
  <c r="Q392" i="3"/>
  <c r="BH392" i="3" s="1"/>
  <c r="Q391" i="3"/>
  <c r="BH391" i="3" s="1"/>
  <c r="O388" i="3"/>
  <c r="BG388" i="3" s="1"/>
  <c r="O390" i="3"/>
  <c r="BG390" i="3" s="1"/>
  <c r="O386" i="3"/>
  <c r="BG386" i="3" s="1"/>
  <c r="O401" i="3"/>
  <c r="BG401" i="3" s="1"/>
  <c r="O385" i="3"/>
  <c r="BG385" i="3" s="1"/>
  <c r="O400" i="3"/>
  <c r="BG400" i="3" s="1"/>
  <c r="O384" i="3"/>
  <c r="BG384" i="3" s="1"/>
  <c r="O399" i="3"/>
  <c r="BG399" i="3" s="1"/>
  <c r="O389" i="3"/>
  <c r="BG389" i="3" s="1"/>
  <c r="O397" i="3"/>
  <c r="BG397" i="3" s="1"/>
  <c r="O396" i="3"/>
  <c r="BG396" i="3" s="1"/>
  <c r="O395" i="3"/>
  <c r="BG395" i="3" s="1"/>
  <c r="O392" i="3"/>
  <c r="BG392" i="3" s="1"/>
  <c r="M388" i="3"/>
  <c r="BF388" i="3" s="1"/>
  <c r="M403" i="3"/>
  <c r="BF403" i="3" s="1"/>
  <c r="M387" i="3"/>
  <c r="BF387" i="3" s="1"/>
  <c r="M386" i="3"/>
  <c r="BF386" i="3" s="1"/>
  <c r="M401" i="3"/>
  <c r="BF401" i="3" s="1"/>
  <c r="M400" i="3"/>
  <c r="BF400" i="3" s="1"/>
  <c r="M384" i="3"/>
  <c r="BF384" i="3" s="1"/>
  <c r="M398" i="3"/>
  <c r="BF398" i="3" s="1"/>
  <c r="M397" i="3"/>
  <c r="BF397" i="3" s="1"/>
  <c r="M395" i="3"/>
  <c r="BF395" i="3" s="1"/>
  <c r="M393" i="3"/>
  <c r="BF393" i="3" s="1"/>
  <c r="M392" i="3"/>
  <c r="BF392" i="3" s="1"/>
  <c r="M391" i="3"/>
  <c r="BF391" i="3" s="1"/>
  <c r="M389" i="3"/>
  <c r="BF389" i="3" s="1"/>
  <c r="K388" i="3"/>
  <c r="BE388" i="3" s="1"/>
  <c r="K387" i="3"/>
  <c r="BE387" i="3" s="1"/>
  <c r="K386" i="3"/>
  <c r="BE386" i="3" s="1"/>
  <c r="K385" i="3"/>
  <c r="BE385" i="3" s="1"/>
  <c r="K384" i="3"/>
  <c r="BE384" i="3" s="1"/>
  <c r="K399" i="3"/>
  <c r="BE399" i="3" s="1"/>
  <c r="K398" i="3"/>
  <c r="BE398" i="3" s="1"/>
  <c r="K397" i="3"/>
  <c r="BE397" i="3" s="1"/>
  <c r="K396" i="3"/>
  <c r="BE396" i="3" s="1"/>
  <c r="K395" i="3"/>
  <c r="BE395" i="3" s="1"/>
  <c r="K394" i="3"/>
  <c r="BE394" i="3" s="1"/>
  <c r="K392" i="3"/>
  <c r="BE392" i="3" s="1"/>
  <c r="K391" i="3"/>
  <c r="BE391" i="3" s="1"/>
  <c r="K390" i="3"/>
  <c r="BE390" i="3" s="1"/>
  <c r="K389" i="3"/>
  <c r="BE389" i="3" s="1"/>
  <c r="E388" i="3"/>
  <c r="BB388" i="3" s="1"/>
  <c r="E387" i="3"/>
  <c r="BB387" i="3" s="1"/>
  <c r="E402" i="3"/>
  <c r="BB402" i="3" s="1"/>
  <c r="E386" i="3"/>
  <c r="BB386" i="3" s="1"/>
  <c r="E401" i="3"/>
  <c r="BB401" i="3" s="1"/>
  <c r="E385" i="3"/>
  <c r="BB385" i="3" s="1"/>
  <c r="E400" i="3"/>
  <c r="BB400" i="3" s="1"/>
  <c r="E399" i="3"/>
  <c r="BB399" i="3" s="1"/>
  <c r="E398" i="3"/>
  <c r="BB398" i="3" s="1"/>
  <c r="E396" i="3"/>
  <c r="BB396" i="3" s="1"/>
  <c r="E394" i="3"/>
  <c r="BB394" i="3" s="1"/>
  <c r="E393" i="3"/>
  <c r="BB393" i="3" s="1"/>
  <c r="E392" i="3"/>
  <c r="BB392" i="3" s="1"/>
  <c r="E391" i="3"/>
  <c r="BB391" i="3" s="1"/>
  <c r="E390" i="3"/>
  <c r="BB390" i="3" s="1"/>
  <c r="E389" i="3"/>
  <c r="BB389" i="3" s="1"/>
  <c r="U361" i="3"/>
  <c r="BJ361" i="3" s="1"/>
  <c r="U362" i="3"/>
  <c r="BJ362" i="3" s="1"/>
  <c r="U358" i="3"/>
  <c r="BJ358" i="3" s="1"/>
  <c r="U372" i="3"/>
  <c r="BJ372" i="3" s="1"/>
  <c r="U357" i="3"/>
  <c r="BJ357" i="3" s="1"/>
  <c r="U373" i="3"/>
  <c r="BJ373" i="3" s="1"/>
  <c r="U356" i="3"/>
  <c r="BJ356" i="3" s="1"/>
  <c r="U371" i="3"/>
  <c r="BJ371" i="3" s="1"/>
  <c r="U369" i="3"/>
  <c r="BJ369" i="3" s="1"/>
  <c r="U368" i="3"/>
  <c r="BJ368" i="3" s="1"/>
  <c r="U367" i="3"/>
  <c r="BJ367" i="3" s="1"/>
  <c r="U366" i="3"/>
  <c r="BJ366" i="3" s="1"/>
  <c r="U365" i="3"/>
  <c r="BJ365" i="3" s="1"/>
  <c r="S378" i="3"/>
  <c r="S360" i="3"/>
  <c r="BI360" i="3" s="1"/>
  <c r="S359" i="3"/>
  <c r="BI359" i="3" s="1"/>
  <c r="S358" i="3"/>
  <c r="BI358" i="3" s="1"/>
  <c r="S357" i="3"/>
  <c r="BI357" i="3" s="1"/>
  <c r="S356" i="3"/>
  <c r="BI356" i="3" s="1"/>
  <c r="S371" i="3"/>
  <c r="BI371" i="3" s="1"/>
  <c r="S369" i="3"/>
  <c r="BI369" i="3" s="1"/>
  <c r="S368" i="3"/>
  <c r="BI368" i="3" s="1"/>
  <c r="S367" i="3"/>
  <c r="BI367" i="3" s="1"/>
  <c r="S366" i="3"/>
  <c r="BI366" i="3" s="1"/>
  <c r="S365" i="3"/>
  <c r="BI365" i="3" s="1"/>
  <c r="S364" i="3"/>
  <c r="BI364" i="3" s="1"/>
  <c r="S363" i="3"/>
  <c r="BI363" i="3" s="1"/>
  <c r="S362" i="3"/>
  <c r="BI362" i="3" s="1"/>
  <c r="Q361" i="3"/>
  <c r="BH361" i="3" s="1"/>
  <c r="Q360" i="3"/>
  <c r="BH360" i="3" s="1"/>
  <c r="Q359" i="3"/>
  <c r="BH359" i="3" s="1"/>
  <c r="Q358" i="3"/>
  <c r="BH358" i="3" s="1"/>
  <c r="Q372" i="3"/>
  <c r="BH372" i="3" s="1"/>
  <c r="Q357" i="3"/>
  <c r="BH357" i="3" s="1"/>
  <c r="Q356" i="3"/>
  <c r="BH356" i="3" s="1"/>
  <c r="Q363" i="3"/>
  <c r="BH363" i="3" s="1"/>
  <c r="Q371" i="3"/>
  <c r="BH371" i="3" s="1"/>
  <c r="Q369" i="3"/>
  <c r="BH369" i="3" s="1"/>
  <c r="Q367" i="3"/>
  <c r="BH367" i="3" s="1"/>
  <c r="Q362" i="3"/>
  <c r="BH362" i="3" s="1"/>
  <c r="Q366" i="3"/>
  <c r="BH366" i="3" s="1"/>
  <c r="Q364" i="3"/>
  <c r="BH364" i="3" s="1"/>
  <c r="O361" i="3"/>
  <c r="BG361" i="3" s="1"/>
  <c r="O376" i="3"/>
  <c r="BG376" i="3" s="1"/>
  <c r="O360" i="3"/>
  <c r="BG360" i="3" s="1"/>
  <c r="O359" i="3"/>
  <c r="BG359" i="3" s="1"/>
  <c r="O362" i="3"/>
  <c r="BG362" i="3" s="1"/>
  <c r="O358" i="3"/>
  <c r="BG358" i="3" s="1"/>
  <c r="O357" i="3"/>
  <c r="BG357" i="3" s="1"/>
  <c r="O356" i="3"/>
  <c r="BG356" i="3" s="1"/>
  <c r="O371" i="3"/>
  <c r="BG371" i="3" s="1"/>
  <c r="O370" i="3"/>
  <c r="BG370" i="3" s="1"/>
  <c r="O369" i="3"/>
  <c r="BG369" i="3" s="1"/>
  <c r="O368" i="3"/>
  <c r="BG368" i="3" s="1"/>
  <c r="O367" i="3"/>
  <c r="BG367" i="3" s="1"/>
  <c r="O366" i="3"/>
  <c r="BG366" i="3" s="1"/>
  <c r="O365" i="3"/>
  <c r="BG365" i="3" s="1"/>
  <c r="O364" i="3"/>
  <c r="BG364" i="3" s="1"/>
  <c r="O363" i="3"/>
  <c r="BG363" i="3" s="1"/>
  <c r="M360" i="3"/>
  <c r="BF360" i="3" s="1"/>
  <c r="M358" i="3"/>
  <c r="BF358" i="3" s="1"/>
  <c r="M372" i="3"/>
  <c r="BF372" i="3" s="1"/>
  <c r="M357" i="3"/>
  <c r="BF357" i="3" s="1"/>
  <c r="M373" i="3"/>
  <c r="BF373" i="3" s="1"/>
  <c r="M356" i="3"/>
  <c r="BF356" i="3" s="1"/>
  <c r="M371" i="3"/>
  <c r="BF371" i="3" s="1"/>
  <c r="M369" i="3"/>
  <c r="BF369" i="3" s="1"/>
  <c r="M368" i="3"/>
  <c r="BF368" i="3" s="1"/>
  <c r="M367" i="3"/>
  <c r="BF367" i="3" s="1"/>
  <c r="M366" i="3"/>
  <c r="BF366" i="3" s="1"/>
  <c r="M365" i="3"/>
  <c r="BF365" i="3" s="1"/>
  <c r="M364" i="3"/>
  <c r="BF364" i="3" s="1"/>
  <c r="K361" i="3"/>
  <c r="BE361" i="3" s="1"/>
  <c r="K360" i="3"/>
  <c r="BE360" i="3" s="1"/>
  <c r="K359" i="3"/>
  <c r="BE359" i="3" s="1"/>
  <c r="K358" i="3"/>
  <c r="BE358" i="3" s="1"/>
  <c r="K357" i="3"/>
  <c r="BE357" i="3" s="1"/>
  <c r="K373" i="3"/>
  <c r="BE373" i="3" s="1"/>
  <c r="K356" i="3"/>
  <c r="BE356" i="3" s="1"/>
  <c r="K371" i="3"/>
  <c r="BE371" i="3" s="1"/>
  <c r="K370" i="3"/>
  <c r="K369" i="3"/>
  <c r="BE369" i="3" s="1"/>
  <c r="K368" i="3"/>
  <c r="BE368" i="3" s="1"/>
  <c r="K367" i="3"/>
  <c r="BE367" i="3" s="1"/>
  <c r="K366" i="3"/>
  <c r="BE366" i="3" s="1"/>
  <c r="K365" i="3"/>
  <c r="BE365" i="3" s="1"/>
  <c r="K363" i="3"/>
  <c r="BE363" i="3" s="1"/>
  <c r="K362" i="3"/>
  <c r="BE362" i="3" s="1"/>
  <c r="I361" i="3"/>
  <c r="BD361" i="3" s="1"/>
  <c r="I360" i="3"/>
  <c r="BD360" i="3" s="1"/>
  <c r="I375" i="3"/>
  <c r="BD375" i="3" s="1"/>
  <c r="I359" i="3"/>
  <c r="BD359" i="3" s="1"/>
  <c r="I374" i="3"/>
  <c r="BD374" i="3" s="1"/>
  <c r="I358" i="3"/>
  <c r="BD358" i="3" s="1"/>
  <c r="I357" i="3"/>
  <c r="BD357" i="3" s="1"/>
  <c r="I373" i="3"/>
  <c r="BD373" i="3" s="1"/>
  <c r="I356" i="3"/>
  <c r="BD356" i="3" s="1"/>
  <c r="I371" i="3"/>
  <c r="BD371" i="3" s="1"/>
  <c r="I370" i="3"/>
  <c r="I366" i="3"/>
  <c r="BD366" i="3" s="1"/>
  <c r="I365" i="3"/>
  <c r="BD365" i="3" s="1"/>
  <c r="I363" i="3"/>
  <c r="BD363" i="3" s="1"/>
  <c r="I362" i="3"/>
  <c r="BD362" i="3" s="1"/>
  <c r="G361" i="3"/>
  <c r="BC361" i="3" s="1"/>
  <c r="G360" i="3"/>
  <c r="BC360" i="3" s="1"/>
  <c r="G375" i="3"/>
  <c r="BC375" i="3" s="1"/>
  <c r="G359" i="3"/>
  <c r="BC359" i="3" s="1"/>
  <c r="G374" i="3"/>
  <c r="BC374" i="3" s="1"/>
  <c r="G358" i="3"/>
  <c r="BC358" i="3" s="1"/>
  <c r="G372" i="3"/>
  <c r="BC372" i="3" s="1"/>
  <c r="G357" i="3"/>
  <c r="BC357" i="3" s="1"/>
  <c r="G373" i="3"/>
  <c r="BC373" i="3" s="1"/>
  <c r="G356" i="3"/>
  <c r="BC356" i="3" s="1"/>
  <c r="G371" i="3"/>
  <c r="BC371" i="3" s="1"/>
  <c r="G370" i="3"/>
  <c r="BC370" i="3" s="1"/>
  <c r="G366" i="3"/>
  <c r="BC366" i="3" s="1"/>
  <c r="G365" i="3"/>
  <c r="BC365" i="3" s="1"/>
  <c r="G363" i="3"/>
  <c r="BC363" i="3" s="1"/>
  <c r="G362" i="3"/>
  <c r="BC362" i="3" s="1"/>
  <c r="E356" i="3"/>
  <c r="BB356" i="3" s="1"/>
  <c r="E361" i="3"/>
  <c r="BB361" i="3" s="1"/>
  <c r="E360" i="3"/>
  <c r="BB360" i="3" s="1"/>
  <c r="E374" i="3"/>
  <c r="BB374" i="3" s="1"/>
  <c r="E358" i="3"/>
  <c r="BB358" i="3" s="1"/>
  <c r="E372" i="3"/>
  <c r="BB372" i="3" s="1"/>
  <c r="E357" i="3"/>
  <c r="BB357" i="3" s="1"/>
  <c r="E371" i="3"/>
  <c r="BB371" i="3" s="1"/>
  <c r="E370" i="3"/>
  <c r="BB370" i="3" s="1"/>
  <c r="E362" i="3"/>
  <c r="BB362" i="3" s="1"/>
  <c r="E369" i="3"/>
  <c r="BB369" i="3" s="1"/>
  <c r="E368" i="3"/>
  <c r="BB368" i="3" s="1"/>
  <c r="E367" i="3"/>
  <c r="BB367" i="3" s="1"/>
  <c r="E366" i="3"/>
  <c r="BB366" i="3" s="1"/>
  <c r="E365" i="3"/>
  <c r="BB365" i="3" s="1"/>
  <c r="E363" i="3"/>
  <c r="BB363" i="3" s="1"/>
  <c r="U331" i="3"/>
  <c r="BJ331" i="3" s="1"/>
  <c r="U330" i="3"/>
  <c r="BJ330" i="3" s="1"/>
  <c r="U328" i="3"/>
  <c r="BJ328" i="3" s="1"/>
  <c r="U327" i="3"/>
  <c r="BJ327" i="3" s="1"/>
  <c r="U324" i="3"/>
  <c r="BJ324" i="3" s="1"/>
  <c r="U322" i="3"/>
  <c r="BJ322" i="3" s="1"/>
  <c r="U335" i="3"/>
  <c r="BJ335" i="3" s="1"/>
  <c r="S334" i="3"/>
  <c r="BI334" i="3" s="1"/>
  <c r="S333" i="3"/>
  <c r="BI333" i="3" s="1"/>
  <c r="S332" i="3"/>
  <c r="BI332" i="3" s="1"/>
  <c r="S331" i="3"/>
  <c r="BI331" i="3" s="1"/>
  <c r="S345" i="3"/>
  <c r="BI345" i="3" s="1"/>
  <c r="S328" i="3"/>
  <c r="BI328" i="3" s="1"/>
  <c r="S327" i="3"/>
  <c r="BI327" i="3" s="1"/>
  <c r="S341" i="3"/>
  <c r="BI341" i="3" s="1"/>
  <c r="S324" i="3"/>
  <c r="BI324" i="3" s="1"/>
  <c r="S322" i="3"/>
  <c r="BI322" i="3" s="1"/>
  <c r="S335" i="3"/>
  <c r="BI335" i="3" s="1"/>
  <c r="Q334" i="3"/>
  <c r="BH334" i="3" s="1"/>
  <c r="Q349" i="3"/>
  <c r="BH349" i="3" s="1"/>
  <c r="Q333" i="3"/>
  <c r="BH333" i="3" s="1"/>
  <c r="Q332" i="3"/>
  <c r="BH332" i="3" s="1"/>
  <c r="Q330" i="3"/>
  <c r="BH330" i="3" s="1"/>
  <c r="Q329" i="3"/>
  <c r="BH329" i="3" s="1"/>
  <c r="Q344" i="3"/>
  <c r="BH344" i="3" s="1"/>
  <c r="Q328" i="3"/>
  <c r="BH328" i="3" s="1"/>
  <c r="Q343" i="3"/>
  <c r="BH343" i="3" s="1"/>
  <c r="Q327" i="3"/>
  <c r="BH327" i="3" s="1"/>
  <c r="Q342" i="3"/>
  <c r="BH342" i="3" s="1"/>
  <c r="Q341" i="3"/>
  <c r="BH341" i="3" s="1"/>
  <c r="Q325" i="3"/>
  <c r="BH325" i="3" s="1"/>
  <c r="Q323" i="3"/>
  <c r="BH323" i="3" s="1"/>
  <c r="Q324" i="3"/>
  <c r="BH324" i="3" s="1"/>
  <c r="Q322" i="3"/>
  <c r="BH322" i="3" s="1"/>
  <c r="Q321" i="3"/>
  <c r="BH321" i="3" s="1"/>
  <c r="Q335" i="3"/>
  <c r="BH335" i="3" s="1"/>
  <c r="O334" i="3"/>
  <c r="BG334" i="3" s="1"/>
  <c r="O331" i="3"/>
  <c r="BG331" i="3" s="1"/>
  <c r="O346" i="3"/>
  <c r="BG346" i="3" s="1"/>
  <c r="O330" i="3"/>
  <c r="BG330" i="3" s="1"/>
  <c r="O329" i="3"/>
  <c r="BG329" i="3" s="1"/>
  <c r="O328" i="3"/>
  <c r="BG328" i="3" s="1"/>
  <c r="O327" i="3"/>
  <c r="BG327" i="3" s="1"/>
  <c r="O325" i="3"/>
  <c r="BG325" i="3" s="1"/>
  <c r="O324" i="3"/>
  <c r="BG324" i="3" s="1"/>
  <c r="O321" i="3"/>
  <c r="BG321" i="3" s="1"/>
  <c r="O322" i="3"/>
  <c r="BG322" i="3" s="1"/>
  <c r="M333" i="3"/>
  <c r="BF333" i="3" s="1"/>
  <c r="M331" i="3"/>
  <c r="BF331" i="3" s="1"/>
  <c r="M330" i="3"/>
  <c r="BF330" i="3" s="1"/>
  <c r="M329" i="3"/>
  <c r="BF329" i="3" s="1"/>
  <c r="M328" i="3"/>
  <c r="BF328" i="3" s="1"/>
  <c r="M326" i="3"/>
  <c r="BF326" i="3" s="1"/>
  <c r="M323" i="3"/>
  <c r="BF323" i="3" s="1"/>
  <c r="M324" i="3"/>
  <c r="BF324" i="3" s="1"/>
  <c r="M339" i="3"/>
  <c r="BF339" i="3" s="1"/>
  <c r="M322" i="3"/>
  <c r="BF322" i="3" s="1"/>
  <c r="K334" i="3"/>
  <c r="BE334" i="3" s="1"/>
  <c r="K332" i="3"/>
  <c r="BE332" i="3" s="1"/>
  <c r="K331" i="3"/>
  <c r="BE331" i="3" s="1"/>
  <c r="K346" i="3"/>
  <c r="BE346" i="3" s="1"/>
  <c r="K330" i="3"/>
  <c r="BE330" i="3" s="1"/>
  <c r="K329" i="3"/>
  <c r="BE329" i="3" s="1"/>
  <c r="K328" i="3"/>
  <c r="BE328" i="3" s="1"/>
  <c r="K326" i="3"/>
  <c r="BE326" i="3" s="1"/>
  <c r="K341" i="3"/>
  <c r="BE341" i="3" s="1"/>
  <c r="K325" i="3"/>
  <c r="BE325" i="3" s="1"/>
  <c r="K340" i="3"/>
  <c r="BE340" i="3" s="1"/>
  <c r="K339" i="3"/>
  <c r="BE339" i="3" s="1"/>
  <c r="K322" i="3"/>
  <c r="BE322" i="3" s="1"/>
  <c r="K337" i="3"/>
  <c r="BE337" i="3" s="1"/>
  <c r="I333" i="3"/>
  <c r="BD333" i="3" s="1"/>
  <c r="I348" i="3"/>
  <c r="BD348" i="3" s="1"/>
  <c r="I347" i="3"/>
  <c r="BD347" i="3" s="1"/>
  <c r="I330" i="3"/>
  <c r="BD330" i="3" s="1"/>
  <c r="I329" i="3"/>
  <c r="BD329" i="3" s="1"/>
  <c r="I328" i="3"/>
  <c r="BD328" i="3" s="1"/>
  <c r="I327" i="3"/>
  <c r="BD327" i="3" s="1"/>
  <c r="I342" i="3"/>
  <c r="BD342" i="3" s="1"/>
  <c r="I326" i="3"/>
  <c r="BD326" i="3" s="1"/>
  <c r="I325" i="3"/>
  <c r="BD325" i="3" s="1"/>
  <c r="I323" i="3"/>
  <c r="BD323" i="3" s="1"/>
  <c r="I340" i="3"/>
  <c r="BD340" i="3" s="1"/>
  <c r="I338" i="3"/>
  <c r="BD338" i="3" s="1"/>
  <c r="I322" i="3"/>
  <c r="BD322" i="3" s="1"/>
  <c r="I337" i="3"/>
  <c r="BD337" i="3" s="1"/>
  <c r="I321" i="3"/>
  <c r="BD321" i="3" s="1"/>
  <c r="G330" i="3"/>
  <c r="BC330" i="3" s="1"/>
  <c r="G329" i="3"/>
  <c r="BC329" i="3" s="1"/>
  <c r="G328" i="3"/>
  <c r="BC328" i="3" s="1"/>
  <c r="G336" i="3"/>
  <c r="BC336" i="3" s="1"/>
  <c r="G327" i="3"/>
  <c r="BC327" i="3" s="1"/>
  <c r="G326" i="3"/>
  <c r="BC326" i="3" s="1"/>
  <c r="G325" i="3"/>
  <c r="BC325" i="3" s="1"/>
  <c r="G321" i="3"/>
  <c r="BC321" i="3" s="1"/>
  <c r="G323" i="3"/>
  <c r="BC323" i="3" s="1"/>
  <c r="G322" i="3"/>
  <c r="BC322" i="3" s="1"/>
  <c r="E321" i="3"/>
  <c r="BB321" i="3" s="1"/>
  <c r="E333" i="3"/>
  <c r="BB333" i="3" s="1"/>
  <c r="E332" i="3"/>
  <c r="BB332" i="3" s="1"/>
  <c r="E327" i="3"/>
  <c r="BB327" i="3" s="1"/>
  <c r="E326" i="3"/>
  <c r="BB326" i="3" s="1"/>
  <c r="E325" i="3"/>
  <c r="BB325" i="3" s="1"/>
  <c r="E340" i="3"/>
  <c r="BB340" i="3" s="1"/>
  <c r="E324" i="3"/>
  <c r="BB324" i="3" s="1"/>
  <c r="E339" i="3"/>
  <c r="BB339" i="3" s="1"/>
  <c r="E323" i="3"/>
  <c r="BB323" i="3" s="1"/>
  <c r="E338" i="3"/>
  <c r="BB338" i="3" s="1"/>
  <c r="E322" i="3"/>
  <c r="BB322" i="3" s="1"/>
  <c r="E336" i="3"/>
  <c r="BB336" i="3" s="1"/>
  <c r="E313" i="3"/>
  <c r="BB313" i="3" s="1"/>
  <c r="M314" i="3"/>
  <c r="BF314" i="3" s="1"/>
  <c r="M313" i="3"/>
  <c r="BF313" i="3" s="1"/>
  <c r="K314" i="3"/>
  <c r="BE314" i="3" s="1"/>
  <c r="K313" i="3"/>
  <c r="BE313" i="3" s="1"/>
  <c r="I314" i="3"/>
  <c r="BD314" i="3" s="1"/>
  <c r="I313" i="3"/>
  <c r="BD313" i="3" s="1"/>
  <c r="U304" i="3"/>
  <c r="BJ304" i="3" s="1"/>
  <c r="U303" i="3"/>
  <c r="BJ303" i="3" s="1"/>
  <c r="U301" i="3"/>
  <c r="BJ301" i="3" s="1"/>
  <c r="U300" i="3"/>
  <c r="BJ300" i="3" s="1"/>
  <c r="U298" i="3"/>
  <c r="BJ298" i="3" s="1"/>
  <c r="S305" i="3"/>
  <c r="S304" i="3"/>
  <c r="BI304" i="3" s="1"/>
  <c r="S298" i="3"/>
  <c r="BI298" i="3" s="1"/>
  <c r="Q305" i="3"/>
  <c r="BH305" i="3" s="1"/>
  <c r="Q304" i="3"/>
  <c r="BH304" i="3" s="1"/>
  <c r="Q302" i="3"/>
  <c r="BH302" i="3" s="1"/>
  <c r="Q300" i="3"/>
  <c r="BH300" i="3" s="1"/>
  <c r="Q299" i="3"/>
  <c r="BH299" i="3" s="1"/>
  <c r="Q298" i="3"/>
  <c r="BH298" i="3" s="1"/>
  <c r="O305" i="3"/>
  <c r="BG305" i="3" s="1"/>
  <c r="O304" i="3"/>
  <c r="BG304" i="3" s="1"/>
  <c r="O300" i="3"/>
  <c r="BG300" i="3" s="1"/>
  <c r="O299" i="3"/>
  <c r="BG299" i="3" s="1"/>
  <c r="O298" i="3"/>
  <c r="BG298" i="3" s="1"/>
  <c r="M306" i="3"/>
  <c r="BF306" i="3" s="1"/>
  <c r="M303" i="3"/>
  <c r="BF303" i="3" s="1"/>
  <c r="M302" i="3"/>
  <c r="BF302" i="3" s="1"/>
  <c r="M301" i="3"/>
  <c r="BF301" i="3" s="1"/>
  <c r="M300" i="3"/>
  <c r="BF300" i="3" s="1"/>
  <c r="M299" i="3"/>
  <c r="BF299" i="3" s="1"/>
  <c r="K303" i="3"/>
  <c r="BE303" i="3" s="1"/>
  <c r="K302" i="3"/>
  <c r="BE302" i="3" s="1"/>
  <c r="K301" i="3"/>
  <c r="BE301" i="3" s="1"/>
  <c r="K300" i="3"/>
  <c r="BE300" i="3" s="1"/>
  <c r="K299" i="3"/>
  <c r="BE299" i="3" s="1"/>
  <c r="K298" i="3"/>
  <c r="BE298" i="3" s="1"/>
  <c r="I303" i="3"/>
  <c r="BD303" i="3" s="1"/>
  <c r="I302" i="3"/>
  <c r="BD302" i="3" s="1"/>
  <c r="I301" i="3"/>
  <c r="BD301" i="3" s="1"/>
  <c r="I300" i="3"/>
  <c r="BD300" i="3" s="1"/>
  <c r="I299" i="3"/>
  <c r="BD299" i="3" s="1"/>
  <c r="I298" i="3"/>
  <c r="BD298" i="3" s="1"/>
  <c r="G303" i="3"/>
  <c r="BC303" i="3" s="1"/>
  <c r="G301" i="3"/>
  <c r="BC301" i="3" s="1"/>
  <c r="G300" i="3"/>
  <c r="BC300" i="3" s="1"/>
  <c r="G299" i="3"/>
  <c r="BC299" i="3" s="1"/>
  <c r="G298" i="3"/>
  <c r="BC298" i="3" s="1"/>
  <c r="E302" i="3"/>
  <c r="BB302" i="3" s="1"/>
  <c r="E301" i="3"/>
  <c r="BB301" i="3" s="1"/>
  <c r="E299" i="3"/>
  <c r="BB299" i="3" s="1"/>
  <c r="U292" i="3"/>
  <c r="BJ292" i="3" s="1"/>
  <c r="U291" i="3"/>
  <c r="BJ291" i="3" s="1"/>
  <c r="U290" i="3"/>
  <c r="BJ290" i="3" s="1"/>
  <c r="U289" i="3"/>
  <c r="BJ289" i="3" s="1"/>
  <c r="U288" i="3"/>
  <c r="BJ288" i="3" s="1"/>
  <c r="U286" i="3"/>
  <c r="BJ286" i="3" s="1"/>
  <c r="U285" i="3"/>
  <c r="BJ285" i="3" s="1"/>
  <c r="S290" i="3"/>
  <c r="BI290" i="3" s="1"/>
  <c r="S289" i="3"/>
  <c r="BI289" i="3" s="1"/>
  <c r="S288" i="3"/>
  <c r="BI288" i="3" s="1"/>
  <c r="S287" i="3"/>
  <c r="BI287" i="3" s="1"/>
  <c r="S286" i="3"/>
  <c r="BI286" i="3" s="1"/>
  <c r="S285" i="3"/>
  <c r="BI285" i="3" s="1"/>
  <c r="Q290" i="3"/>
  <c r="BH290" i="3" s="1"/>
  <c r="Q289" i="3"/>
  <c r="BH289" i="3" s="1"/>
  <c r="Q288" i="3"/>
  <c r="BH288" i="3" s="1"/>
  <c r="Q287" i="3"/>
  <c r="BH287" i="3" s="1"/>
  <c r="Q286" i="3"/>
  <c r="BH286" i="3" s="1"/>
  <c r="Q285" i="3"/>
  <c r="BH285" i="3" s="1"/>
  <c r="O291" i="3"/>
  <c r="BG291" i="3" s="1"/>
  <c r="O289" i="3"/>
  <c r="BG289" i="3" s="1"/>
  <c r="O288" i="3"/>
  <c r="BG288" i="3" s="1"/>
  <c r="O287" i="3"/>
  <c r="BG287" i="3" s="1"/>
  <c r="O286" i="3"/>
  <c r="BG286" i="3" s="1"/>
  <c r="O285" i="3"/>
  <c r="BG285" i="3" s="1"/>
  <c r="M285" i="3"/>
  <c r="BF285" i="3" s="1"/>
  <c r="M290" i="3"/>
  <c r="BF290" i="3" s="1"/>
  <c r="M289" i="3"/>
  <c r="BF289" i="3" s="1"/>
  <c r="M288" i="3"/>
  <c r="BF288" i="3" s="1"/>
  <c r="M287" i="3"/>
  <c r="BF287" i="3" s="1"/>
  <c r="M286" i="3"/>
  <c r="BF286" i="3" s="1"/>
  <c r="K291" i="3"/>
  <c r="BE291" i="3" s="1"/>
  <c r="K290" i="3"/>
  <c r="BE290" i="3" s="1"/>
  <c r="K288" i="3"/>
  <c r="BE288" i="3" s="1"/>
  <c r="K286" i="3"/>
  <c r="BE286" i="3" s="1"/>
  <c r="K285" i="3"/>
  <c r="BE285" i="3" s="1"/>
  <c r="I291" i="3"/>
  <c r="BD291" i="3" s="1"/>
  <c r="I290" i="3"/>
  <c r="BD290" i="3" s="1"/>
  <c r="I289" i="3"/>
  <c r="BD289" i="3" s="1"/>
  <c r="I288" i="3"/>
  <c r="BD288" i="3" s="1"/>
  <c r="I287" i="3"/>
  <c r="BD287" i="3" s="1"/>
  <c r="I286" i="3"/>
  <c r="BD286" i="3" s="1"/>
  <c r="I285" i="3"/>
  <c r="BD285" i="3" s="1"/>
  <c r="E285" i="3"/>
  <c r="BB285" i="3" s="1"/>
  <c r="E290" i="3"/>
  <c r="BB290" i="3" s="1"/>
  <c r="E289" i="3"/>
  <c r="BB289" i="3" s="1"/>
  <c r="E288" i="3"/>
  <c r="BB288" i="3" s="1"/>
  <c r="E286" i="3"/>
  <c r="BB286" i="3" s="1"/>
  <c r="U274" i="3"/>
  <c r="BJ274" i="3" s="1"/>
  <c r="U272" i="3"/>
  <c r="BJ272" i="3" s="1"/>
  <c r="U271" i="3"/>
  <c r="BJ271" i="3" s="1"/>
  <c r="U270" i="3"/>
  <c r="BJ270" i="3" s="1"/>
  <c r="U269" i="3"/>
  <c r="BJ269" i="3" s="1"/>
  <c r="U268" i="3"/>
  <c r="BJ268" i="3" s="1"/>
  <c r="U267" i="3"/>
  <c r="BJ267" i="3" s="1"/>
  <c r="U266" i="3"/>
  <c r="BJ266" i="3" s="1"/>
  <c r="S278" i="3"/>
  <c r="BI278" i="3" s="1"/>
  <c r="S277" i="3"/>
  <c r="BI277" i="3" s="1"/>
  <c r="S276" i="3"/>
  <c r="BI276" i="3" s="1"/>
  <c r="S275" i="3"/>
  <c r="BI275" i="3" s="1"/>
  <c r="S274" i="3"/>
  <c r="BI274" i="3" s="1"/>
  <c r="S271" i="3"/>
  <c r="BI271" i="3" s="1"/>
  <c r="S269" i="3"/>
  <c r="BI269" i="3" s="1"/>
  <c r="S268" i="3"/>
  <c r="BI268" i="3" s="1"/>
  <c r="S267" i="3"/>
  <c r="BI267" i="3" s="1"/>
  <c r="S266" i="3"/>
  <c r="BI266" i="3" s="1"/>
  <c r="Q274" i="3"/>
  <c r="BH274" i="3" s="1"/>
  <c r="Q273" i="3"/>
  <c r="BH273" i="3" s="1"/>
  <c r="Q272" i="3"/>
  <c r="BH272" i="3" s="1"/>
  <c r="Q271" i="3"/>
  <c r="BH271" i="3" s="1"/>
  <c r="Q270" i="3"/>
  <c r="BH270" i="3" s="1"/>
  <c r="Q269" i="3"/>
  <c r="BH269" i="3" s="1"/>
  <c r="Q268" i="3"/>
  <c r="BH268" i="3" s="1"/>
  <c r="Q267" i="3"/>
  <c r="BH267" i="3" s="1"/>
  <c r="Q266" i="3"/>
  <c r="BH266" i="3" s="1"/>
  <c r="O276" i="3"/>
  <c r="BG276" i="3" s="1"/>
  <c r="O275" i="3"/>
  <c r="BG275" i="3" s="1"/>
  <c r="O273" i="3"/>
  <c r="BG273" i="3" s="1"/>
  <c r="O272" i="3"/>
  <c r="BG272" i="3" s="1"/>
  <c r="O268" i="3"/>
  <c r="BG268" i="3" s="1"/>
  <c r="O271" i="3"/>
  <c r="BG271" i="3" s="1"/>
  <c r="O270" i="3"/>
  <c r="BG270" i="3" s="1"/>
  <c r="O269" i="3"/>
  <c r="BG269" i="3" s="1"/>
  <c r="O267" i="3"/>
  <c r="BG267" i="3" s="1"/>
  <c r="O266" i="3"/>
  <c r="BG266" i="3" s="1"/>
  <c r="M277" i="3"/>
  <c r="BF277" i="3" s="1"/>
  <c r="M276" i="3"/>
  <c r="BF276" i="3" s="1"/>
  <c r="M275" i="3"/>
  <c r="BF275" i="3" s="1"/>
  <c r="M269" i="3"/>
  <c r="BF269" i="3" s="1"/>
  <c r="M268" i="3"/>
  <c r="BF268" i="3" s="1"/>
  <c r="M266" i="3"/>
  <c r="BF266" i="3" s="1"/>
  <c r="K272" i="3"/>
  <c r="BE272" i="3" s="1"/>
  <c r="K271" i="3"/>
  <c r="BE271" i="3" s="1"/>
  <c r="K270" i="3"/>
  <c r="BE270" i="3" s="1"/>
  <c r="K269" i="3"/>
  <c r="BE269" i="3" s="1"/>
  <c r="K268" i="3"/>
  <c r="BE268" i="3" s="1"/>
  <c r="K267" i="3"/>
  <c r="BE267" i="3" s="1"/>
  <c r="K266" i="3"/>
  <c r="BE266" i="3" s="1"/>
  <c r="I273" i="3"/>
  <c r="BD273" i="3" s="1"/>
  <c r="I272" i="3"/>
  <c r="BD272" i="3" s="1"/>
  <c r="I271" i="3"/>
  <c r="BD271" i="3" s="1"/>
  <c r="I270" i="3"/>
  <c r="BD270" i="3" s="1"/>
  <c r="I268" i="3"/>
  <c r="BD268" i="3" s="1"/>
  <c r="I267" i="3"/>
  <c r="BD267" i="3" s="1"/>
  <c r="E266" i="3"/>
  <c r="BB266" i="3" s="1"/>
  <c r="E273" i="3"/>
  <c r="BB273" i="3" s="1"/>
  <c r="E272" i="3"/>
  <c r="BB272" i="3" s="1"/>
  <c r="E271" i="3"/>
  <c r="BB271" i="3" s="1"/>
  <c r="E270" i="3"/>
  <c r="BB270" i="3" s="1"/>
  <c r="E269" i="3"/>
  <c r="BB269" i="3" s="1"/>
  <c r="E268" i="3"/>
  <c r="BB268" i="3" s="1"/>
  <c r="E267" i="3"/>
  <c r="BB267" i="3" s="1"/>
  <c r="U260" i="3"/>
  <c r="BJ260" i="3" s="1"/>
  <c r="U256" i="3"/>
  <c r="BJ256" i="3" s="1"/>
  <c r="S260" i="3"/>
  <c r="BI260" i="3" s="1"/>
  <c r="S258" i="3"/>
  <c r="BI258" i="3" s="1"/>
  <c r="S257" i="3"/>
  <c r="BI257" i="3" s="1"/>
  <c r="S256" i="3"/>
  <c r="BI256" i="3" s="1"/>
  <c r="S255" i="3"/>
  <c r="BI255" i="3" s="1"/>
  <c r="Q258" i="3"/>
  <c r="BH258" i="3" s="1"/>
  <c r="Q257" i="3"/>
  <c r="BH257" i="3" s="1"/>
  <c r="Q256" i="3"/>
  <c r="BH256" i="3" s="1"/>
  <c r="Q255" i="3"/>
  <c r="BH255" i="3" s="1"/>
  <c r="O260" i="3"/>
  <c r="BG260" i="3" s="1"/>
  <c r="O258" i="3"/>
  <c r="BG258" i="3" s="1"/>
  <c r="O257" i="3"/>
  <c r="BG257" i="3" s="1"/>
  <c r="O256" i="3"/>
  <c r="BG256" i="3" s="1"/>
  <c r="O255" i="3"/>
  <c r="BG255" i="3" s="1"/>
  <c r="M257" i="3"/>
  <c r="BF257" i="3" s="1"/>
  <c r="M256" i="3"/>
  <c r="BF256" i="3" s="1"/>
  <c r="M260" i="3"/>
  <c r="BF260" i="3" s="1"/>
  <c r="M258" i="3"/>
  <c r="BF258" i="3" s="1"/>
  <c r="K260" i="3"/>
  <c r="BE260" i="3" s="1"/>
  <c r="K258" i="3"/>
  <c r="BE258" i="3" s="1"/>
  <c r="K257" i="3"/>
  <c r="BE257" i="3" s="1"/>
  <c r="K256" i="3"/>
  <c r="BE256" i="3" s="1"/>
  <c r="I260" i="3"/>
  <c r="BD260" i="3" s="1"/>
  <c r="I259" i="3"/>
  <c r="BD259" i="3" s="1"/>
  <c r="I257" i="3"/>
  <c r="BD257" i="3" s="1"/>
  <c r="I255" i="3"/>
  <c r="BD255" i="3" s="1"/>
  <c r="G260" i="3"/>
  <c r="BC260" i="3" s="1"/>
  <c r="G259" i="3"/>
  <c r="BC259" i="3" s="1"/>
  <c r="G257" i="3"/>
  <c r="BC257" i="3" s="1"/>
  <c r="G255" i="3"/>
  <c r="BC255" i="3" s="1"/>
  <c r="E255" i="3"/>
  <c r="BB255" i="3" s="1"/>
  <c r="E260" i="3"/>
  <c r="BB260" i="3" s="1"/>
  <c r="E259" i="3"/>
  <c r="BB259" i="3" s="1"/>
  <c r="E257" i="3"/>
  <c r="BB257" i="3" s="1"/>
  <c r="E256" i="3"/>
  <c r="BB256" i="3" s="1"/>
  <c r="U233" i="3"/>
  <c r="BJ233" i="3" s="1"/>
  <c r="U236" i="3"/>
  <c r="BJ236" i="3" s="1"/>
  <c r="U240" i="3"/>
  <c r="BJ240" i="3" s="1"/>
  <c r="U238" i="3"/>
  <c r="BJ238" i="3" s="1"/>
  <c r="U235" i="3"/>
  <c r="BJ235" i="3" s="1"/>
  <c r="U237" i="3"/>
  <c r="BJ237" i="3" s="1"/>
  <c r="Q238" i="3"/>
  <c r="BH238" i="3" s="1"/>
  <c r="Q245" i="3"/>
  <c r="BH245" i="3" s="1"/>
  <c r="Q243" i="3"/>
  <c r="BH243" i="3" s="1"/>
  <c r="Q242" i="3"/>
  <c r="BH242" i="3" s="1"/>
  <c r="Q241" i="3"/>
  <c r="BH241" i="3" s="1"/>
  <c r="Q240" i="3"/>
  <c r="BH240" i="3" s="1"/>
  <c r="Q236" i="3"/>
  <c r="BH236" i="3" s="1"/>
  <c r="Q233" i="3"/>
  <c r="BH233" i="3" s="1"/>
  <c r="Q235" i="3"/>
  <c r="BH235" i="3" s="1"/>
  <c r="Q234" i="3"/>
  <c r="BH234" i="3" s="1"/>
  <c r="Q248" i="3"/>
  <c r="BH248" i="3" s="1"/>
  <c r="O235" i="3"/>
  <c r="BG235" i="3" s="1"/>
  <c r="O234" i="3"/>
  <c r="BG234" i="3" s="1"/>
  <c r="O242" i="3"/>
  <c r="BG242" i="3" s="1"/>
  <c r="O247" i="3"/>
  <c r="BG247" i="3" s="1"/>
  <c r="O238" i="3"/>
  <c r="BG238" i="3" s="1"/>
  <c r="O233" i="3"/>
  <c r="BG233" i="3" s="1"/>
  <c r="O236" i="3"/>
  <c r="BG236" i="3" s="1"/>
  <c r="M235" i="3"/>
  <c r="BF235" i="3" s="1"/>
  <c r="M236" i="3"/>
  <c r="BF236" i="3" s="1"/>
  <c r="M239" i="3"/>
  <c r="BF239" i="3" s="1"/>
  <c r="M238" i="3"/>
  <c r="BF238" i="3" s="1"/>
  <c r="M233" i="3"/>
  <c r="BF233" i="3" s="1"/>
  <c r="M240" i="3"/>
  <c r="BF240" i="3" s="1"/>
  <c r="M237" i="3"/>
  <c r="BF237" i="3" s="1"/>
  <c r="K233" i="3"/>
  <c r="BE233" i="3" s="1"/>
  <c r="K239" i="3"/>
  <c r="BE239" i="3" s="1"/>
  <c r="K235" i="3"/>
  <c r="BE235" i="3" s="1"/>
  <c r="K242" i="3"/>
  <c r="BE242" i="3" s="1"/>
  <c r="K241" i="3"/>
  <c r="BE241" i="3" s="1"/>
  <c r="K238" i="3"/>
  <c r="BE238" i="3" s="1"/>
  <c r="K234" i="3"/>
  <c r="BE234" i="3" s="1"/>
  <c r="K236" i="3"/>
  <c r="BE236" i="3" s="1"/>
  <c r="I237" i="3"/>
  <c r="BD237" i="3" s="1"/>
  <c r="I246" i="3"/>
  <c r="BD246" i="3" s="1"/>
  <c r="I236" i="3"/>
  <c r="BD236" i="3" s="1"/>
  <c r="I234" i="3"/>
  <c r="BD234" i="3" s="1"/>
  <c r="I242" i="3"/>
  <c r="BD242" i="3" s="1"/>
  <c r="I240" i="3"/>
  <c r="BD240" i="3" s="1"/>
  <c r="I235" i="3"/>
  <c r="BD235" i="3" s="1"/>
  <c r="I239" i="3"/>
  <c r="BD239" i="3" s="1"/>
  <c r="I233" i="3"/>
  <c r="BD233" i="3" s="1"/>
  <c r="G246" i="3"/>
  <c r="BC246" i="3" s="1"/>
  <c r="G244" i="3"/>
  <c r="BC244" i="3" s="1"/>
  <c r="G239" i="3"/>
  <c r="BC239" i="3" s="1"/>
  <c r="G240" i="3"/>
  <c r="BC240" i="3" s="1"/>
  <c r="G234" i="3"/>
  <c r="BC234" i="3" s="1"/>
  <c r="G237" i="3"/>
  <c r="BC237" i="3" s="1"/>
  <c r="G236" i="3"/>
  <c r="BC236" i="3" s="1"/>
  <c r="G235" i="3"/>
  <c r="BC235" i="3" s="1"/>
  <c r="G233" i="3"/>
  <c r="BC233" i="3" s="1"/>
  <c r="E241" i="3"/>
  <c r="BB241" i="3" s="1"/>
  <c r="E240" i="3"/>
  <c r="BB240" i="3" s="1"/>
  <c r="E237" i="3"/>
  <c r="BB237" i="3" s="1"/>
  <c r="E244" i="3"/>
  <c r="BB244" i="3" s="1"/>
  <c r="E236" i="3"/>
  <c r="BB236" i="3" s="1"/>
  <c r="E242" i="3"/>
  <c r="BB242" i="3" s="1"/>
  <c r="E234" i="3"/>
  <c r="BB234" i="3" s="1"/>
  <c r="E235" i="3"/>
  <c r="BB235" i="3" s="1"/>
  <c r="S201" i="3"/>
  <c r="BI201" i="3" s="1"/>
  <c r="S211" i="3"/>
  <c r="BI211" i="3" s="1"/>
  <c r="S213" i="3"/>
  <c r="BI213" i="3" s="1"/>
  <c r="S225" i="3"/>
  <c r="BI225" i="3" s="1"/>
  <c r="S210" i="3"/>
  <c r="BI210" i="3" s="1"/>
  <c r="S199" i="3"/>
  <c r="BI199" i="3" s="1"/>
  <c r="S204" i="3"/>
  <c r="BI204" i="3" s="1"/>
  <c r="S206" i="3"/>
  <c r="BI206" i="3" s="1"/>
  <c r="S214" i="3"/>
  <c r="BI214" i="3" s="1"/>
  <c r="S200" i="3"/>
  <c r="BI200" i="3" s="1"/>
  <c r="S203" i="3"/>
  <c r="BI203" i="3" s="1"/>
  <c r="S218" i="3"/>
  <c r="BI218" i="3" s="1"/>
  <c r="S202" i="3"/>
  <c r="BI202" i="3" s="1"/>
  <c r="S212" i="3"/>
  <c r="BI212" i="3" s="1"/>
  <c r="Q207" i="3"/>
  <c r="BH207" i="3" s="1"/>
  <c r="Q211" i="3"/>
  <c r="BH211" i="3" s="1"/>
  <c r="Q210" i="3"/>
  <c r="BH210" i="3" s="1"/>
  <c r="Q214" i="3"/>
  <c r="BH214" i="3" s="1"/>
  <c r="Q209" i="3"/>
  <c r="BH209" i="3" s="1"/>
  <c r="Q201" i="3"/>
  <c r="BH201" i="3" s="1"/>
  <c r="Q206" i="3"/>
  <c r="BH206" i="3" s="1"/>
  <c r="Q204" i="3"/>
  <c r="BH204" i="3" s="1"/>
  <c r="Q202" i="3"/>
  <c r="BH202" i="3" s="1"/>
  <c r="Q213" i="3"/>
  <c r="BH213" i="3" s="1"/>
  <c r="Q222" i="3"/>
  <c r="BH222" i="3" s="1"/>
  <c r="Q205" i="3"/>
  <c r="BH205" i="3" s="1"/>
  <c r="Q203" i="3"/>
  <c r="BH203" i="3" s="1"/>
  <c r="Q212" i="3"/>
  <c r="BH212" i="3" s="1"/>
  <c r="Q200" i="3"/>
  <c r="BH200" i="3" s="1"/>
  <c r="Q215" i="3"/>
  <c r="BH215" i="3" s="1"/>
  <c r="O202" i="3"/>
  <c r="BG202" i="3" s="1"/>
  <c r="O214" i="3"/>
  <c r="BG214" i="3" s="1"/>
  <c r="O211" i="3"/>
  <c r="BG211" i="3" s="1"/>
  <c r="O215" i="3"/>
  <c r="BG215" i="3" s="1"/>
  <c r="O210" i="3"/>
  <c r="BG210" i="3" s="1"/>
  <c r="O216" i="3"/>
  <c r="BG216" i="3" s="1"/>
  <c r="O209" i="3"/>
  <c r="BG209" i="3" s="1"/>
  <c r="O200" i="3"/>
  <c r="BG200" i="3" s="1"/>
  <c r="O203" i="3"/>
  <c r="BG203" i="3" s="1"/>
  <c r="O204" i="3"/>
  <c r="BG204" i="3" s="1"/>
  <c r="O205" i="3"/>
  <c r="BG205" i="3" s="1"/>
  <c r="O212" i="3"/>
  <c r="BG212" i="3" s="1"/>
  <c r="O213" i="3"/>
  <c r="BG213" i="3" s="1"/>
  <c r="O219" i="3"/>
  <c r="BG219" i="3" s="1"/>
  <c r="O218" i="3"/>
  <c r="BG218" i="3" s="1"/>
  <c r="O201" i="3"/>
  <c r="BG201" i="3" s="1"/>
  <c r="O199" i="3"/>
  <c r="BG199" i="3" s="1"/>
  <c r="O217" i="3"/>
  <c r="BG217" i="3" s="1"/>
  <c r="M224" i="3"/>
  <c r="BF224" i="3" s="1"/>
  <c r="M202" i="3"/>
  <c r="BF202" i="3" s="1"/>
  <c r="M205" i="3"/>
  <c r="BF205" i="3" s="1"/>
  <c r="M200" i="3"/>
  <c r="BF200" i="3" s="1"/>
  <c r="M199" i="3"/>
  <c r="BF199" i="3" s="1"/>
  <c r="M201" i="3"/>
  <c r="BF201" i="3" s="1"/>
  <c r="M218" i="3"/>
  <c r="BF218" i="3" s="1"/>
  <c r="M213" i="3"/>
  <c r="BF213" i="3" s="1"/>
  <c r="M214" i="3"/>
  <c r="BF214" i="3" s="1"/>
  <c r="K209" i="3"/>
  <c r="BE209" i="3" s="1"/>
  <c r="K206" i="3"/>
  <c r="BE206" i="3" s="1"/>
  <c r="K221" i="3"/>
  <c r="BE221" i="3" s="1"/>
  <c r="K211" i="3"/>
  <c r="BE211" i="3" s="1"/>
  <c r="K208" i="3"/>
  <c r="BE208" i="3" s="1"/>
  <c r="K205" i="3"/>
  <c r="BE205" i="3" s="1"/>
  <c r="K212" i="3"/>
  <c r="BE212" i="3" s="1"/>
  <c r="K210" i="3"/>
  <c r="BE210" i="3" s="1"/>
  <c r="K204" i="3"/>
  <c r="BE204" i="3" s="1"/>
  <c r="K202" i="3"/>
  <c r="BE202" i="3" s="1"/>
  <c r="K201" i="3"/>
  <c r="BE201" i="3" s="1"/>
  <c r="K203" i="3"/>
  <c r="BE203" i="3" s="1"/>
  <c r="K207" i="3"/>
  <c r="BE207" i="3" s="1"/>
  <c r="K200" i="3"/>
  <c r="BE200" i="3" s="1"/>
  <c r="K215" i="3"/>
  <c r="BE215" i="3" s="1"/>
  <c r="K199" i="3"/>
  <c r="BE199" i="3" s="1"/>
  <c r="K213" i="3"/>
  <c r="BE213" i="3" s="1"/>
  <c r="I226" i="3"/>
  <c r="BD226" i="3" s="1"/>
  <c r="I209" i="3"/>
  <c r="BD209" i="3" s="1"/>
  <c r="I208" i="3"/>
  <c r="BD208" i="3" s="1"/>
  <c r="I206" i="3"/>
  <c r="I205" i="3"/>
  <c r="BD205" i="3" s="1"/>
  <c r="I204" i="3"/>
  <c r="BD204" i="3" s="1"/>
  <c r="I210" i="3"/>
  <c r="BD210" i="3" s="1"/>
  <c r="I220" i="3"/>
  <c r="BD220" i="3" s="1"/>
  <c r="I202" i="3"/>
  <c r="BD202" i="3" s="1"/>
  <c r="I200" i="3"/>
  <c r="BD200" i="3" s="1"/>
  <c r="I199" i="3"/>
  <c r="BD199" i="3" s="1"/>
  <c r="I213" i="3"/>
  <c r="BD213" i="3" s="1"/>
  <c r="I217" i="3"/>
  <c r="BD217" i="3" s="1"/>
  <c r="I221" i="3"/>
  <c r="BD221" i="3" s="1"/>
  <c r="I203" i="3"/>
  <c r="BD203" i="3" s="1"/>
  <c r="I207" i="3"/>
  <c r="BD207" i="3" s="1"/>
  <c r="G207" i="3"/>
  <c r="BC207" i="3" s="1"/>
  <c r="G211" i="3"/>
  <c r="BC211" i="3" s="1"/>
  <c r="G210" i="3"/>
  <c r="BC210" i="3" s="1"/>
  <c r="G204" i="3"/>
  <c r="BC204" i="3" s="1"/>
  <c r="G202" i="3"/>
  <c r="BC202" i="3" s="1"/>
  <c r="G200" i="3"/>
  <c r="BC200" i="3" s="1"/>
  <c r="G214" i="3"/>
  <c r="BC214" i="3" s="1"/>
  <c r="G216" i="3"/>
  <c r="BC216" i="3" s="1"/>
  <c r="G209" i="3"/>
  <c r="BC209" i="3" s="1"/>
  <c r="G223" i="3"/>
  <c r="BC223" i="3" s="1"/>
  <c r="G206" i="3"/>
  <c r="BC206" i="3" s="1"/>
  <c r="G205" i="3"/>
  <c r="BC205" i="3" s="1"/>
  <c r="G203" i="3"/>
  <c r="BC203" i="3" s="1"/>
  <c r="G217" i="3"/>
  <c r="BC217" i="3" s="1"/>
  <c r="G212" i="3"/>
  <c r="BC212" i="3" s="1"/>
  <c r="G208" i="3"/>
  <c r="BC208" i="3" s="1"/>
  <c r="G199" i="3"/>
  <c r="BC199" i="3" s="1"/>
  <c r="G201" i="3"/>
  <c r="BC201" i="3" s="1"/>
  <c r="G220" i="3"/>
  <c r="BC220" i="3" s="1"/>
  <c r="G213" i="3"/>
  <c r="BC213" i="3" s="1"/>
  <c r="E211" i="3"/>
  <c r="BB211" i="3" s="1"/>
  <c r="E210" i="3"/>
  <c r="BB210" i="3" s="1"/>
  <c r="E222" i="3"/>
  <c r="BB222" i="3" s="1"/>
  <c r="E221" i="3"/>
  <c r="BB221" i="3" s="1"/>
  <c r="E205" i="3"/>
  <c r="BB205" i="3" s="1"/>
  <c r="E204" i="3"/>
  <c r="BB204" i="3" s="1"/>
  <c r="E203" i="3"/>
  <c r="BB203" i="3" s="1"/>
  <c r="E202" i="3"/>
  <c r="BB202" i="3" s="1"/>
  <c r="E216" i="3"/>
  <c r="BB216" i="3" s="1"/>
  <c r="E213" i="3"/>
  <c r="BB213" i="3" s="1"/>
  <c r="E207" i="3"/>
  <c r="BB207" i="3" s="1"/>
  <c r="E208" i="3"/>
  <c r="BB208" i="3" s="1"/>
  <c r="E219" i="3"/>
  <c r="BB219" i="3" s="1"/>
  <c r="E201" i="3"/>
  <c r="BB201" i="3" s="1"/>
  <c r="E214" i="3"/>
  <c r="BB214" i="3" s="1"/>
  <c r="E212" i="3"/>
  <c r="BB212" i="3" s="1"/>
  <c r="E217" i="3"/>
  <c r="BB217" i="3" s="1"/>
  <c r="E200" i="3"/>
  <c r="BB200" i="3" s="1"/>
  <c r="E199" i="3"/>
  <c r="BB199" i="3" s="1"/>
  <c r="S193" i="3"/>
  <c r="BI193" i="3" s="1"/>
  <c r="S177" i="3"/>
  <c r="BI177" i="3" s="1"/>
  <c r="S176" i="3"/>
  <c r="BI176" i="3" s="1"/>
  <c r="S175" i="3"/>
  <c r="BI175" i="3" s="1"/>
  <c r="S174" i="3"/>
  <c r="BI174" i="3" s="1"/>
  <c r="S188" i="3"/>
  <c r="BI188" i="3" s="1"/>
  <c r="S172" i="3"/>
  <c r="BI172" i="3" s="1"/>
  <c r="S184" i="3"/>
  <c r="BI184" i="3" s="1"/>
  <c r="S183" i="3"/>
  <c r="BI183" i="3" s="1"/>
  <c r="S182" i="3"/>
  <c r="BI182" i="3" s="1"/>
  <c r="S181" i="3"/>
  <c r="BI181" i="3" s="1"/>
  <c r="S180" i="3"/>
  <c r="BI180" i="3" s="1"/>
  <c r="S179" i="3"/>
  <c r="BI179" i="3" s="1"/>
  <c r="S178" i="3"/>
  <c r="BI178" i="3" s="1"/>
  <c r="Q177" i="3"/>
  <c r="BH177" i="3" s="1"/>
  <c r="Q176" i="3"/>
  <c r="BH176" i="3" s="1"/>
  <c r="Q175" i="3"/>
  <c r="BH175" i="3" s="1"/>
  <c r="Q190" i="3"/>
  <c r="BH190" i="3" s="1"/>
  <c r="Q174" i="3"/>
  <c r="BH174" i="3" s="1"/>
  <c r="Q173" i="3"/>
  <c r="BH173" i="3" s="1"/>
  <c r="Q188" i="3"/>
  <c r="BH188" i="3" s="1"/>
  <c r="Q172" i="3"/>
  <c r="BH172" i="3" s="1"/>
  <c r="Q184" i="3"/>
  <c r="BH184" i="3" s="1"/>
  <c r="Q181" i="3"/>
  <c r="BH181" i="3" s="1"/>
  <c r="Q180" i="3"/>
  <c r="BH180" i="3" s="1"/>
  <c r="Q179" i="3"/>
  <c r="BH179" i="3" s="1"/>
  <c r="Q178" i="3"/>
  <c r="BH178" i="3" s="1"/>
  <c r="O177" i="3"/>
  <c r="BG177" i="3" s="1"/>
  <c r="O176" i="3"/>
  <c r="BG176" i="3" s="1"/>
  <c r="O179" i="3"/>
  <c r="BG179" i="3" s="1"/>
  <c r="O175" i="3"/>
  <c r="BG175" i="3" s="1"/>
  <c r="O173" i="3"/>
  <c r="BG173" i="3" s="1"/>
  <c r="O178" i="3"/>
  <c r="BG178" i="3" s="1"/>
  <c r="O188" i="3"/>
  <c r="BG188" i="3" s="1"/>
  <c r="O172" i="3"/>
  <c r="BG172" i="3" s="1"/>
  <c r="O184" i="3"/>
  <c r="BG184" i="3" s="1"/>
  <c r="O183" i="3"/>
  <c r="BG183" i="3" s="1"/>
  <c r="O182" i="3"/>
  <c r="BG182" i="3" s="1"/>
  <c r="O181" i="3"/>
  <c r="BG181" i="3" s="1"/>
  <c r="O180" i="3"/>
  <c r="BG180" i="3" s="1"/>
  <c r="M192" i="3"/>
  <c r="BF192" i="3" s="1"/>
  <c r="M176" i="3"/>
  <c r="BF176" i="3" s="1"/>
  <c r="M191" i="3"/>
  <c r="M174" i="3"/>
  <c r="BF174" i="3" s="1"/>
  <c r="M189" i="3"/>
  <c r="BF189" i="3" s="1"/>
  <c r="M172" i="3"/>
  <c r="BF172" i="3" s="1"/>
  <c r="M184" i="3"/>
  <c r="BF184" i="3" s="1"/>
  <c r="M183" i="3"/>
  <c r="BF183" i="3" s="1"/>
  <c r="M181" i="3"/>
  <c r="BF181" i="3" s="1"/>
  <c r="K177" i="3"/>
  <c r="BE177" i="3" s="1"/>
  <c r="K176" i="3"/>
  <c r="BE176" i="3" s="1"/>
  <c r="K175" i="3"/>
  <c r="BE175" i="3" s="1"/>
  <c r="K174" i="3"/>
  <c r="BE174" i="3" s="1"/>
  <c r="K172" i="3"/>
  <c r="BE172" i="3" s="1"/>
  <c r="K187" i="3"/>
  <c r="BE187" i="3" s="1"/>
  <c r="K178" i="3"/>
  <c r="BE178" i="3" s="1"/>
  <c r="K186" i="3"/>
  <c r="BE186" i="3" s="1"/>
  <c r="K183" i="3"/>
  <c r="BE183" i="3" s="1"/>
  <c r="K182" i="3"/>
  <c r="BE182" i="3" s="1"/>
  <c r="K181" i="3"/>
  <c r="BE181" i="3" s="1"/>
  <c r="K179" i="3"/>
  <c r="BE179" i="3" s="1"/>
  <c r="I177" i="3"/>
  <c r="BD177" i="3" s="1"/>
  <c r="I173" i="3"/>
  <c r="BD173" i="3" s="1"/>
  <c r="I172" i="3"/>
  <c r="BD172" i="3" s="1"/>
  <c r="I187" i="3"/>
  <c r="BD187" i="3" s="1"/>
  <c r="I186" i="3"/>
  <c r="BD186" i="3" s="1"/>
  <c r="I185" i="3"/>
  <c r="BD185" i="3" s="1"/>
  <c r="I184" i="3"/>
  <c r="BD184" i="3" s="1"/>
  <c r="I183" i="3"/>
  <c r="BD183" i="3" s="1"/>
  <c r="I181" i="3"/>
  <c r="BD181" i="3" s="1"/>
  <c r="I180" i="3"/>
  <c r="BD180" i="3" s="1"/>
  <c r="I179" i="3"/>
  <c r="BD179" i="3" s="1"/>
  <c r="I178" i="3"/>
  <c r="BD178" i="3" s="1"/>
  <c r="G177" i="3"/>
  <c r="BC177" i="3" s="1"/>
  <c r="G175" i="3"/>
  <c r="BC175" i="3" s="1"/>
  <c r="G173" i="3"/>
  <c r="BC173" i="3" s="1"/>
  <c r="G172" i="3"/>
  <c r="BC172" i="3" s="1"/>
  <c r="G187" i="3"/>
  <c r="BC187" i="3" s="1"/>
  <c r="G186" i="3"/>
  <c r="BC186" i="3" s="1"/>
  <c r="G185" i="3"/>
  <c r="BC185" i="3" s="1"/>
  <c r="G184" i="3"/>
  <c r="BC184" i="3" s="1"/>
  <c r="G183" i="3"/>
  <c r="BC183" i="3" s="1"/>
  <c r="G181" i="3"/>
  <c r="BC181" i="3" s="1"/>
  <c r="G180" i="3"/>
  <c r="BC180" i="3" s="1"/>
  <c r="G179" i="3"/>
  <c r="BC179" i="3" s="1"/>
  <c r="E177" i="3"/>
  <c r="BB177" i="3" s="1"/>
  <c r="E176" i="3"/>
  <c r="BB176" i="3" s="1"/>
  <c r="E175" i="3"/>
  <c r="BB175" i="3" s="1"/>
  <c r="E173" i="3"/>
  <c r="BB173" i="3" s="1"/>
  <c r="E172" i="3"/>
  <c r="BB172" i="3" s="1"/>
  <c r="E185" i="3"/>
  <c r="BB185" i="3" s="1"/>
  <c r="E181" i="3"/>
  <c r="BB181" i="3" s="1"/>
  <c r="E179" i="3"/>
  <c r="BB179" i="3" s="1"/>
  <c r="U149" i="3"/>
  <c r="BJ149" i="3" s="1"/>
  <c r="U147" i="3"/>
  <c r="BJ147" i="3" s="1"/>
  <c r="U144" i="3"/>
  <c r="BJ144" i="3" s="1"/>
  <c r="U156" i="3"/>
  <c r="BJ156" i="3" s="1"/>
  <c r="U155" i="3"/>
  <c r="BJ155" i="3" s="1"/>
  <c r="U151" i="3"/>
  <c r="BJ151" i="3" s="1"/>
  <c r="U153" i="3"/>
  <c r="BJ153" i="3" s="1"/>
  <c r="Q150" i="3"/>
  <c r="BH150" i="3" s="1"/>
  <c r="Q152" i="3"/>
  <c r="BH152" i="3" s="1"/>
  <c r="Q165" i="3"/>
  <c r="BH165" i="3" s="1"/>
  <c r="Q149" i="3"/>
  <c r="BH149" i="3" s="1"/>
  <c r="Q148" i="3"/>
  <c r="BH148" i="3" s="1"/>
  <c r="Q147" i="3"/>
  <c r="BH147" i="3" s="1"/>
  <c r="Q146" i="3"/>
  <c r="BH146" i="3" s="1"/>
  <c r="Q161" i="3"/>
  <c r="BH161" i="3" s="1"/>
  <c r="Q145" i="3"/>
  <c r="BH145" i="3" s="1"/>
  <c r="Q144" i="3"/>
  <c r="BH144" i="3" s="1"/>
  <c r="Q159" i="3"/>
  <c r="BH159" i="3" s="1"/>
  <c r="Q143" i="3"/>
  <c r="BH143" i="3" s="1"/>
  <c r="Q151" i="3"/>
  <c r="BH151" i="3" s="1"/>
  <c r="Q157" i="3"/>
  <c r="BH157" i="3" s="1"/>
  <c r="Q156" i="3"/>
  <c r="BH156" i="3" s="1"/>
  <c r="Q154" i="3"/>
  <c r="BH154" i="3" s="1"/>
  <c r="Q153" i="3"/>
  <c r="BH153" i="3" s="1"/>
  <c r="O150" i="3"/>
  <c r="BG150" i="3" s="1"/>
  <c r="O149" i="3"/>
  <c r="BG149" i="3" s="1"/>
  <c r="O148" i="3"/>
  <c r="BG148" i="3" s="1"/>
  <c r="O147" i="3"/>
  <c r="BG147" i="3" s="1"/>
  <c r="O145" i="3"/>
  <c r="BG145" i="3" s="1"/>
  <c r="O144" i="3"/>
  <c r="BG144" i="3" s="1"/>
  <c r="O143" i="3"/>
  <c r="BG143" i="3" s="1"/>
  <c r="O157" i="3"/>
  <c r="BG157" i="3" s="1"/>
  <c r="O156" i="3"/>
  <c r="BG156" i="3" s="1"/>
  <c r="O154" i="3"/>
  <c r="BG154" i="3" s="1"/>
  <c r="O153" i="3"/>
  <c r="BG153" i="3" s="1"/>
  <c r="O151" i="3"/>
  <c r="BG151" i="3" s="1"/>
  <c r="M150" i="3"/>
  <c r="BF150" i="3" s="1"/>
  <c r="M162" i="3"/>
  <c r="BF162" i="3" s="1"/>
  <c r="M146" i="3"/>
  <c r="BF146" i="3" s="1"/>
  <c r="M161" i="3"/>
  <c r="BF161" i="3" s="1"/>
  <c r="M145" i="3"/>
  <c r="BF145" i="3" s="1"/>
  <c r="M157" i="3"/>
  <c r="BF157" i="3" s="1"/>
  <c r="M153" i="3"/>
  <c r="BF153" i="3" s="1"/>
  <c r="K150" i="3"/>
  <c r="BE150" i="3" s="1"/>
  <c r="K149" i="3"/>
  <c r="BE149" i="3" s="1"/>
  <c r="K146" i="3"/>
  <c r="BE146" i="3" s="1"/>
  <c r="K145" i="3"/>
  <c r="BE145" i="3" s="1"/>
  <c r="K144" i="3"/>
  <c r="BE144" i="3" s="1"/>
  <c r="K159" i="3"/>
  <c r="BE159" i="3" s="1"/>
  <c r="K143" i="3"/>
  <c r="BE143" i="3" s="1"/>
  <c r="K158" i="3"/>
  <c r="BE158" i="3" s="1"/>
  <c r="K156" i="3"/>
  <c r="BE156" i="3" s="1"/>
  <c r="K154" i="3"/>
  <c r="BE154" i="3" s="1"/>
  <c r="K152" i="3"/>
  <c r="BE152" i="3" s="1"/>
  <c r="K151" i="3"/>
  <c r="BE151" i="3" s="1"/>
  <c r="I166" i="3"/>
  <c r="BD166" i="3" s="1"/>
  <c r="I150" i="3"/>
  <c r="BD150" i="3" s="1"/>
  <c r="I149" i="3"/>
  <c r="BD149" i="3" s="1"/>
  <c r="I148" i="3"/>
  <c r="BD148" i="3" s="1"/>
  <c r="I163" i="3"/>
  <c r="BD163" i="3" s="1"/>
  <c r="I146" i="3"/>
  <c r="BD146" i="3" s="1"/>
  <c r="I160" i="3"/>
  <c r="BD160" i="3" s="1"/>
  <c r="I144" i="3"/>
  <c r="BD144" i="3" s="1"/>
  <c r="I143" i="3"/>
  <c r="BD143" i="3" s="1"/>
  <c r="I158" i="3"/>
  <c r="BD158" i="3" s="1"/>
  <c r="I157" i="3"/>
  <c r="BD157" i="3" s="1"/>
  <c r="I156" i="3"/>
  <c r="BD156" i="3" s="1"/>
  <c r="I155" i="3"/>
  <c r="BD155" i="3" s="1"/>
  <c r="I152" i="3"/>
  <c r="BD152" i="3" s="1"/>
  <c r="I154" i="3"/>
  <c r="BD154" i="3" s="1"/>
  <c r="I153" i="3"/>
  <c r="BD153" i="3" s="1"/>
  <c r="G150" i="3"/>
  <c r="BC150" i="3" s="1"/>
  <c r="G149" i="3"/>
  <c r="BC149" i="3" s="1"/>
  <c r="G148" i="3"/>
  <c r="BC148" i="3" s="1"/>
  <c r="G146" i="3"/>
  <c r="BC146" i="3" s="1"/>
  <c r="G144" i="3"/>
  <c r="BC144" i="3" s="1"/>
  <c r="G158" i="3"/>
  <c r="BC158" i="3" s="1"/>
  <c r="G154" i="3"/>
  <c r="BC154" i="3" s="1"/>
  <c r="G153" i="3"/>
  <c r="BC153" i="3" s="1"/>
  <c r="G152" i="3"/>
  <c r="BC152" i="3" s="1"/>
  <c r="E143" i="3"/>
  <c r="BB143" i="3" s="1"/>
  <c r="E149" i="3"/>
  <c r="BB149" i="3" s="1"/>
  <c r="E148" i="3"/>
  <c r="BB148" i="3" s="1"/>
  <c r="E145" i="3"/>
  <c r="BB145" i="3" s="1"/>
  <c r="E160" i="3"/>
  <c r="BB160" i="3" s="1"/>
  <c r="E144" i="3"/>
  <c r="BB144" i="3" s="1"/>
  <c r="E155" i="3"/>
  <c r="BB155" i="3" s="1"/>
  <c r="E154" i="3"/>
  <c r="BB154" i="3" s="1"/>
  <c r="U133" i="3"/>
  <c r="BJ133" i="3" s="1"/>
  <c r="U132" i="3"/>
  <c r="BJ132" i="3" s="1"/>
  <c r="S133" i="3"/>
  <c r="BI133" i="3" s="1"/>
  <c r="S132" i="3"/>
  <c r="BI132" i="3" s="1"/>
  <c r="Q133" i="3"/>
  <c r="BH133" i="3" s="1"/>
  <c r="Q132" i="3"/>
  <c r="BH132" i="3" s="1"/>
  <c r="O133" i="3"/>
  <c r="BG133" i="3" s="1"/>
  <c r="O132" i="3"/>
  <c r="BG132" i="3" s="1"/>
  <c r="M136" i="3"/>
  <c r="BF136" i="3" s="1"/>
  <c r="M134" i="3"/>
  <c r="BF134" i="3" s="1"/>
  <c r="M133" i="3"/>
  <c r="BF133" i="3" s="1"/>
  <c r="M132" i="3"/>
  <c r="BF132" i="3" s="1"/>
  <c r="K134" i="3"/>
  <c r="BE134" i="3" s="1"/>
  <c r="K133" i="3"/>
  <c r="BE133" i="3" s="1"/>
  <c r="K132" i="3"/>
  <c r="BE132" i="3" s="1"/>
  <c r="I135" i="3"/>
  <c r="BD135" i="3" s="1"/>
  <c r="I134" i="3"/>
  <c r="BD134" i="3" s="1"/>
  <c r="I133" i="3"/>
  <c r="BD133" i="3" s="1"/>
  <c r="G137" i="3"/>
  <c r="BC137" i="3" s="1"/>
  <c r="G135" i="3"/>
  <c r="BC135" i="3" s="1"/>
  <c r="G134" i="3"/>
  <c r="BC134" i="3" s="1"/>
  <c r="G133" i="3"/>
  <c r="BC133" i="3" s="1"/>
  <c r="G132" i="3"/>
  <c r="BC132" i="3" s="1"/>
  <c r="E132" i="3"/>
  <c r="BB132" i="3" s="1"/>
  <c r="E134" i="3"/>
  <c r="BB134" i="3" s="1"/>
  <c r="E133" i="3"/>
  <c r="BB133" i="3" s="1"/>
  <c r="E120" i="3"/>
  <c r="BB120" i="3" s="1"/>
  <c r="U121" i="3"/>
  <c r="BJ121" i="3" s="1"/>
  <c r="U120" i="3"/>
  <c r="BJ120" i="3" s="1"/>
  <c r="S122" i="3"/>
  <c r="BI122" i="3" s="1"/>
  <c r="S121" i="3"/>
  <c r="BI121" i="3" s="1"/>
  <c r="S120" i="3"/>
  <c r="BI120" i="3" s="1"/>
  <c r="Q124" i="3"/>
  <c r="BH124" i="3" s="1"/>
  <c r="Q122" i="3"/>
  <c r="BH122" i="3" s="1"/>
  <c r="Q121" i="3"/>
  <c r="BH121" i="3" s="1"/>
  <c r="Q120" i="3"/>
  <c r="BH120" i="3" s="1"/>
  <c r="O124" i="3"/>
  <c r="BG124" i="3" s="1"/>
  <c r="O123" i="3"/>
  <c r="BG123" i="3" s="1"/>
  <c r="O120" i="3"/>
  <c r="BG120" i="3" s="1"/>
  <c r="M126" i="3"/>
  <c r="BF126" i="3" s="1"/>
  <c r="M122" i="3"/>
  <c r="BF122" i="3" s="1"/>
  <c r="M121" i="3"/>
  <c r="BF121" i="3" s="1"/>
  <c r="M120" i="3"/>
  <c r="BF120" i="3" s="1"/>
  <c r="K124" i="3"/>
  <c r="BE124" i="3" s="1"/>
  <c r="K123" i="3"/>
  <c r="BE123" i="3" s="1"/>
  <c r="K120" i="3"/>
  <c r="BE120" i="3" s="1"/>
  <c r="I123" i="3"/>
  <c r="BD123" i="3" s="1"/>
  <c r="I121" i="3"/>
  <c r="BD121" i="3" s="1"/>
  <c r="I120" i="3"/>
  <c r="BD120" i="3" s="1"/>
  <c r="G125" i="3"/>
  <c r="BC125" i="3" s="1"/>
  <c r="G123" i="3"/>
  <c r="BC123" i="3" s="1"/>
  <c r="G122" i="3"/>
  <c r="BC122" i="3" s="1"/>
  <c r="G121" i="3"/>
  <c r="BC121" i="3" s="1"/>
  <c r="G120" i="3"/>
  <c r="BC120" i="3" s="1"/>
  <c r="S113" i="3"/>
  <c r="BI113" i="3" s="1"/>
  <c r="S111" i="3"/>
  <c r="BI111" i="3" s="1"/>
  <c r="S110" i="3"/>
  <c r="BI110" i="3" s="1"/>
  <c r="S108" i="3"/>
  <c r="BI108" i="3" s="1"/>
  <c r="S107" i="3"/>
  <c r="BI107" i="3" s="1"/>
  <c r="S106" i="3"/>
  <c r="BI106" i="3" s="1"/>
  <c r="Q111" i="3"/>
  <c r="BH111" i="3" s="1"/>
  <c r="Q110" i="3"/>
  <c r="BH110" i="3" s="1"/>
  <c r="Q109" i="3"/>
  <c r="BH109" i="3" s="1"/>
  <c r="Q108" i="3"/>
  <c r="BH108" i="3" s="1"/>
  <c r="Q107" i="3"/>
  <c r="BH107" i="3" s="1"/>
  <c r="Q106" i="3"/>
  <c r="BH106" i="3" s="1"/>
  <c r="Q105" i="3"/>
  <c r="BH105" i="3" s="1"/>
  <c r="O112" i="3"/>
  <c r="BG112" i="3" s="1"/>
  <c r="O109" i="3"/>
  <c r="BG109" i="3" s="1"/>
  <c r="O108" i="3"/>
  <c r="BG108" i="3" s="1"/>
  <c r="O106" i="3"/>
  <c r="BG106" i="3" s="1"/>
  <c r="O105" i="3"/>
  <c r="BG105" i="3" s="1"/>
  <c r="M111" i="3"/>
  <c r="BF111" i="3" s="1"/>
  <c r="M110" i="3"/>
  <c r="BF110" i="3" s="1"/>
  <c r="M109" i="3"/>
  <c r="BF109" i="3" s="1"/>
  <c r="M108" i="3"/>
  <c r="BF108" i="3" s="1"/>
  <c r="M107" i="3"/>
  <c r="BF107" i="3" s="1"/>
  <c r="M105" i="3"/>
  <c r="BF105" i="3" s="1"/>
  <c r="K107" i="3"/>
  <c r="BE107" i="3" s="1"/>
  <c r="K105" i="3"/>
  <c r="BE105" i="3" s="1"/>
  <c r="I110" i="3"/>
  <c r="BD110" i="3" s="1"/>
  <c r="I109" i="3"/>
  <c r="BD109" i="3" s="1"/>
  <c r="I105" i="3"/>
  <c r="BD105" i="3" s="1"/>
  <c r="I108" i="3"/>
  <c r="BD108" i="3" s="1"/>
  <c r="I107" i="3"/>
  <c r="BD107" i="3" s="1"/>
  <c r="I106" i="3"/>
  <c r="BD106" i="3" s="1"/>
  <c r="E105" i="3"/>
  <c r="BB105" i="3" s="1"/>
  <c r="E112" i="3"/>
  <c r="BB112" i="3" s="1"/>
  <c r="E110" i="3"/>
  <c r="BB110" i="3" s="1"/>
  <c r="E109" i="3"/>
  <c r="BB109" i="3" s="1"/>
  <c r="E108" i="3"/>
  <c r="BB108" i="3" s="1"/>
  <c r="E107" i="3"/>
  <c r="BB107" i="3" s="1"/>
  <c r="S83" i="3"/>
  <c r="BI83" i="3" s="1"/>
  <c r="S98" i="3"/>
  <c r="BI98" i="3" s="1"/>
  <c r="S96" i="3"/>
  <c r="BI96" i="3" s="1"/>
  <c r="S94" i="3"/>
  <c r="BI94" i="3" s="1"/>
  <c r="S91" i="3"/>
  <c r="BI91" i="3" s="1"/>
  <c r="S87" i="3"/>
  <c r="BI87" i="3" s="1"/>
  <c r="S85" i="3"/>
  <c r="BI85" i="3" s="1"/>
  <c r="S84" i="3"/>
  <c r="BI84" i="3" s="1"/>
  <c r="Q83" i="3"/>
  <c r="BH83" i="3" s="1"/>
  <c r="Q89" i="3"/>
  <c r="BH89" i="3" s="1"/>
  <c r="Q94" i="3"/>
  <c r="BH94" i="3" s="1"/>
  <c r="Q93" i="3"/>
  <c r="BH93" i="3" s="1"/>
  <c r="Q88" i="3"/>
  <c r="BH88" i="3" s="1"/>
  <c r="Q87" i="3"/>
  <c r="BH87" i="3" s="1"/>
  <c r="Q85" i="3"/>
  <c r="BH85" i="3" s="1"/>
  <c r="Q84" i="3"/>
  <c r="BH84" i="3" s="1"/>
  <c r="O83" i="3"/>
  <c r="BG83" i="3" s="1"/>
  <c r="O92" i="3"/>
  <c r="BG92" i="3" s="1"/>
  <c r="O91" i="3"/>
  <c r="BG91" i="3" s="1"/>
  <c r="O88" i="3"/>
  <c r="BG88" i="3" s="1"/>
  <c r="O86" i="3"/>
  <c r="BG86" i="3" s="1"/>
  <c r="O85" i="3"/>
  <c r="BG85" i="3" s="1"/>
  <c r="O84" i="3"/>
  <c r="BG84" i="3" s="1"/>
  <c r="M83" i="3"/>
  <c r="BF83" i="3" s="1"/>
  <c r="M97" i="3"/>
  <c r="BF97" i="3" s="1"/>
  <c r="M95" i="3"/>
  <c r="BF95" i="3" s="1"/>
  <c r="M91" i="3"/>
  <c r="BF91" i="3" s="1"/>
  <c r="M85" i="3"/>
  <c r="BF85" i="3" s="1"/>
  <c r="M84" i="3"/>
  <c r="BF84" i="3" s="1"/>
  <c r="K83" i="3"/>
  <c r="BE83" i="3" s="1"/>
  <c r="K86" i="3"/>
  <c r="BE86" i="3" s="1"/>
  <c r="K89" i="3"/>
  <c r="BE89" i="3" s="1"/>
  <c r="K93" i="3"/>
  <c r="BE93" i="3" s="1"/>
  <c r="K92" i="3"/>
  <c r="BE92" i="3" s="1"/>
  <c r="K90" i="3"/>
  <c r="BE90" i="3" s="1"/>
  <c r="K88" i="3"/>
  <c r="BE88" i="3" s="1"/>
  <c r="K87" i="3"/>
  <c r="BE87" i="3" s="1"/>
  <c r="K85" i="3"/>
  <c r="BE85" i="3" s="1"/>
  <c r="K84" i="3"/>
  <c r="BE84" i="3" s="1"/>
  <c r="I83" i="3"/>
  <c r="BD83" i="3" s="1"/>
  <c r="I90" i="3"/>
  <c r="BD90" i="3" s="1"/>
  <c r="I86" i="3"/>
  <c r="BD86" i="3" s="1"/>
  <c r="I85" i="3"/>
  <c r="BD85" i="3" s="1"/>
  <c r="I84" i="3"/>
  <c r="BD84" i="3" s="1"/>
  <c r="G83" i="3"/>
  <c r="BC83" i="3" s="1"/>
  <c r="G86" i="3"/>
  <c r="BC86" i="3" s="1"/>
  <c r="G84" i="3"/>
  <c r="BC84" i="3" s="1"/>
  <c r="G85" i="3"/>
  <c r="BC85" i="3" s="1"/>
  <c r="E90" i="3"/>
  <c r="BB90" i="3" s="1"/>
  <c r="E86" i="3"/>
  <c r="BB86" i="3" s="1"/>
  <c r="E85" i="3"/>
  <c r="BB85" i="3" s="1"/>
  <c r="E84" i="3"/>
  <c r="BB84" i="3" s="1"/>
  <c r="E83" i="3"/>
  <c r="BB83" i="3" s="1"/>
  <c r="S68" i="3"/>
  <c r="BI68" i="3" s="1"/>
  <c r="S63" i="3"/>
  <c r="Q72" i="3"/>
  <c r="BH72" i="3" s="1"/>
  <c r="Q69" i="3"/>
  <c r="BH69" i="3" s="1"/>
  <c r="Q67" i="3"/>
  <c r="BH67" i="3" s="1"/>
  <c r="Q66" i="3"/>
  <c r="BH66" i="3" s="1"/>
  <c r="Q64" i="3"/>
  <c r="BH64" i="3" s="1"/>
  <c r="Q63" i="3"/>
  <c r="O77" i="3"/>
  <c r="BG77" i="3" s="1"/>
  <c r="O75" i="3"/>
  <c r="BG75" i="3" s="1"/>
  <c r="O72" i="3"/>
  <c r="BG72" i="3" s="1"/>
  <c r="O70" i="3"/>
  <c r="BG70" i="3" s="1"/>
  <c r="O69" i="3"/>
  <c r="BG69" i="3" s="1"/>
  <c r="O68" i="3"/>
  <c r="BG68" i="3" s="1"/>
  <c r="O67" i="3"/>
  <c r="BG67" i="3" s="1"/>
  <c r="O66" i="3"/>
  <c r="BG66" i="3" s="1"/>
  <c r="O63" i="3"/>
  <c r="O65" i="3"/>
  <c r="BG65" i="3" s="1"/>
  <c r="O64" i="3"/>
  <c r="BG64" i="3" s="1"/>
  <c r="M70" i="3"/>
  <c r="BF70" i="3" s="1"/>
  <c r="M67" i="3"/>
  <c r="BF67" i="3" s="1"/>
  <c r="M64" i="3"/>
  <c r="BF64" i="3" s="1"/>
  <c r="M63" i="3"/>
  <c r="K76" i="3"/>
  <c r="BE76" i="3" s="1"/>
  <c r="K71" i="3"/>
  <c r="BE71" i="3" s="1"/>
  <c r="K70" i="3"/>
  <c r="BE70" i="3" s="1"/>
  <c r="K69" i="3"/>
  <c r="BE69" i="3" s="1"/>
  <c r="K65" i="3"/>
  <c r="BE65" i="3" s="1"/>
  <c r="K67" i="3"/>
  <c r="BE67" i="3" s="1"/>
  <c r="K66" i="3"/>
  <c r="BE66" i="3" s="1"/>
  <c r="K63" i="3"/>
  <c r="I74" i="3"/>
  <c r="BD74" i="3" s="1"/>
  <c r="I73" i="3"/>
  <c r="BD73" i="3" s="1"/>
  <c r="I69" i="3"/>
  <c r="BD69" i="3" s="1"/>
  <c r="I68" i="3"/>
  <c r="BD68" i="3" s="1"/>
  <c r="I67" i="3"/>
  <c r="BD67" i="3" s="1"/>
  <c r="I66" i="3"/>
  <c r="BD66" i="3" s="1"/>
  <c r="I65" i="3"/>
  <c r="BD65" i="3" s="1"/>
  <c r="I64" i="3"/>
  <c r="BD64" i="3" s="1"/>
  <c r="I63" i="3"/>
  <c r="G73" i="3"/>
  <c r="BC73" i="3" s="1"/>
  <c r="G63" i="3"/>
  <c r="G69" i="3"/>
  <c r="BC69" i="3" s="1"/>
  <c r="G68" i="3"/>
  <c r="BC68" i="3" s="1"/>
  <c r="G67" i="3"/>
  <c r="BC67" i="3" s="1"/>
  <c r="G66" i="3"/>
  <c r="BC66" i="3" s="1"/>
  <c r="G65" i="3"/>
  <c r="BC65" i="3" s="1"/>
  <c r="G64" i="3"/>
  <c r="BC64" i="3" s="1"/>
  <c r="E63" i="3"/>
  <c r="E74" i="3"/>
  <c r="BB74" i="3" s="1"/>
  <c r="E70" i="3"/>
  <c r="BB70" i="3" s="1"/>
  <c r="E68" i="3"/>
  <c r="BB68" i="3" s="1"/>
  <c r="E65" i="3"/>
  <c r="BB65" i="3" s="1"/>
  <c r="E64" i="3"/>
  <c r="BB64" i="3" s="1"/>
  <c r="G40" i="3"/>
  <c r="BC40" i="3" s="1"/>
  <c r="G54" i="3"/>
  <c r="BC54" i="3" s="1"/>
  <c r="G39" i="3"/>
  <c r="BC39" i="3" s="1"/>
  <c r="G38" i="3"/>
  <c r="BC38" i="3" s="1"/>
  <c r="G52" i="3"/>
  <c r="BC52" i="3" s="1"/>
  <c r="G37" i="3"/>
  <c r="G50" i="3"/>
  <c r="BC50" i="3" s="1"/>
  <c r="G49" i="3"/>
  <c r="BC49" i="3" s="1"/>
  <c r="G42" i="3"/>
  <c r="BC42" i="3" s="1"/>
  <c r="G48" i="3"/>
  <c r="BC48" i="3" s="1"/>
  <c r="G51" i="3"/>
  <c r="BC51" i="3" s="1"/>
  <c r="G47" i="3"/>
  <c r="BC47" i="3" s="1"/>
  <c r="G44" i="3"/>
  <c r="BC44" i="3" s="1"/>
  <c r="G43" i="3"/>
  <c r="BC43" i="3" s="1"/>
  <c r="U279" i="2"/>
  <c r="V279" i="2" s="1"/>
  <c r="M183" i="2"/>
  <c r="V183" i="2" s="1"/>
  <c r="I212" i="2"/>
  <c r="S306" i="2"/>
  <c r="Q119" i="2"/>
  <c r="M121" i="2"/>
  <c r="V121" i="2" s="1"/>
  <c r="O138" i="2"/>
  <c r="E320" i="2"/>
  <c r="G320" i="2"/>
  <c r="U306" i="2"/>
  <c r="U312" i="2"/>
  <c r="I13" i="3" l="1"/>
  <c r="BI63" i="3"/>
  <c r="I12" i="3"/>
  <c r="I11" i="3"/>
  <c r="BH63" i="3"/>
  <c r="I10" i="3"/>
  <c r="BF63" i="3"/>
  <c r="I9" i="3"/>
  <c r="BE63" i="3"/>
  <c r="I8" i="3"/>
  <c r="BD63" i="3"/>
  <c r="I7" i="3"/>
  <c r="I6" i="3"/>
  <c r="I5" i="3"/>
  <c r="BG63" i="3"/>
  <c r="BC63" i="3"/>
  <c r="BB63" i="3"/>
  <c r="K17" i="3" s="1"/>
  <c r="AL305" i="3"/>
  <c r="BI305" i="3"/>
  <c r="AN378" i="3"/>
  <c r="BI378" i="3"/>
  <c r="O25" i="3"/>
  <c r="BD370" i="3"/>
  <c r="M25" i="3" s="1"/>
  <c r="Q25" i="3"/>
  <c r="BE370" i="3"/>
  <c r="N25" i="3" s="1"/>
  <c r="O26" i="3"/>
  <c r="BD206" i="3"/>
  <c r="BC37" i="3"/>
  <c r="AN37" i="3"/>
  <c r="S24" i="3"/>
  <c r="L23" i="3"/>
  <c r="K25" i="3"/>
  <c r="K20" i="3"/>
  <c r="K19" i="3"/>
  <c r="K21" i="3"/>
  <c r="K24" i="3"/>
  <c r="K22" i="3"/>
  <c r="AR279" i="3"/>
  <c r="AV279" i="3"/>
  <c r="AH421" i="3"/>
  <c r="AH422" i="3"/>
  <c r="AH423" i="3"/>
  <c r="AI421" i="3"/>
  <c r="AI422" i="3"/>
  <c r="AI423" i="3"/>
  <c r="AJ421" i="3"/>
  <c r="AJ422" i="3"/>
  <c r="AJ423" i="3"/>
  <c r="AK421" i="3"/>
  <c r="AK422" i="3"/>
  <c r="AK423" i="3"/>
  <c r="AL421" i="3"/>
  <c r="AL422" i="3"/>
  <c r="AL423" i="3"/>
  <c r="AG412" i="3"/>
  <c r="AJ415" i="3"/>
  <c r="AG413" i="3"/>
  <c r="AK411" i="3"/>
  <c r="AH410" i="3"/>
  <c r="AK413" i="3"/>
  <c r="AH411" i="3"/>
  <c r="AK414" i="3"/>
  <c r="AH412" i="3"/>
  <c r="AL410" i="3"/>
  <c r="AH413" i="3"/>
  <c r="AL411" i="3"/>
  <c r="AL412" i="3"/>
  <c r="AI410" i="3"/>
  <c r="AI411" i="3"/>
  <c r="AI412" i="3"/>
  <c r="AI413" i="3"/>
  <c r="AI414" i="3"/>
  <c r="AJ410" i="3"/>
  <c r="AJ411" i="3"/>
  <c r="AG410" i="3"/>
  <c r="AJ412" i="3"/>
  <c r="AX164" i="3"/>
  <c r="AG411" i="3"/>
  <c r="AJ413" i="3"/>
  <c r="AH390" i="3"/>
  <c r="AI392" i="3"/>
  <c r="AJ389" i="3"/>
  <c r="AK397" i="3"/>
  <c r="AL398" i="3"/>
  <c r="AH391" i="3"/>
  <c r="AI393" i="3"/>
  <c r="AJ399" i="3"/>
  <c r="AK398" i="3"/>
  <c r="AL384" i="3"/>
  <c r="AH392" i="3"/>
  <c r="AI395" i="3"/>
  <c r="AJ384" i="3"/>
  <c r="AK399" i="3"/>
  <c r="AL401" i="3"/>
  <c r="AH394" i="3"/>
  <c r="AI397" i="3"/>
  <c r="AJ400" i="3"/>
  <c r="AK400" i="3"/>
  <c r="AI398" i="3"/>
  <c r="AJ385" i="3"/>
  <c r="AK385" i="3"/>
  <c r="AH396" i="3"/>
  <c r="AI384" i="3"/>
  <c r="AJ401" i="3"/>
  <c r="AK386" i="3"/>
  <c r="AH397" i="3"/>
  <c r="AI400" i="3"/>
  <c r="AJ386" i="3"/>
  <c r="AK390" i="3"/>
  <c r="AH398" i="3"/>
  <c r="AI401" i="3"/>
  <c r="AJ390" i="3"/>
  <c r="AN404" i="3"/>
  <c r="AY404" i="3" s="1"/>
  <c r="AH399" i="3"/>
  <c r="AI386" i="3"/>
  <c r="AJ388" i="3"/>
  <c r="AL389" i="3"/>
  <c r="AH384" i="3"/>
  <c r="AI387" i="3"/>
  <c r="AK391" i="3"/>
  <c r="AL390" i="3"/>
  <c r="AH385" i="3"/>
  <c r="AN403" i="3"/>
  <c r="AQ403" i="3" s="1"/>
  <c r="AK392" i="3"/>
  <c r="AL391" i="3"/>
  <c r="AH386" i="3"/>
  <c r="AI388" i="3"/>
  <c r="AK393" i="3"/>
  <c r="AL392" i="3"/>
  <c r="AN402" i="3"/>
  <c r="AQ402" i="3" s="1"/>
  <c r="K18" i="3"/>
  <c r="AH387" i="3"/>
  <c r="AJ392" i="3"/>
  <c r="AK394" i="3"/>
  <c r="AL393" i="3"/>
  <c r="AH388" i="3"/>
  <c r="AJ395" i="3"/>
  <c r="AK395" i="3"/>
  <c r="AL394" i="3"/>
  <c r="AI389" i="3"/>
  <c r="AJ396" i="3"/>
  <c r="AK396" i="3"/>
  <c r="AL396" i="3"/>
  <c r="AH389" i="3"/>
  <c r="AI391" i="3"/>
  <c r="AJ397" i="3"/>
  <c r="AK389" i="3"/>
  <c r="AL397" i="3"/>
  <c r="AF357" i="3"/>
  <c r="AG357" i="3"/>
  <c r="AH356" i="3"/>
  <c r="AI357" i="3"/>
  <c r="AJ362" i="3"/>
  <c r="AK359" i="3"/>
  <c r="AL360" i="3"/>
  <c r="AF372" i="3"/>
  <c r="AG358" i="3"/>
  <c r="AH373" i="3"/>
  <c r="AI372" i="3"/>
  <c r="AJ359" i="3"/>
  <c r="AK360" i="3"/>
  <c r="AF358" i="3"/>
  <c r="AG374" i="3"/>
  <c r="AH357" i="3"/>
  <c r="AI358" i="3"/>
  <c r="AJ360" i="3"/>
  <c r="AK361" i="3"/>
  <c r="AM365" i="3"/>
  <c r="AF374" i="3"/>
  <c r="AG359" i="3"/>
  <c r="AH358" i="3"/>
  <c r="AI360" i="3"/>
  <c r="AN376" i="3"/>
  <c r="AX376" i="3" s="1"/>
  <c r="AL362" i="3"/>
  <c r="R22" i="3"/>
  <c r="AM366" i="3"/>
  <c r="AG375" i="3"/>
  <c r="AH359" i="3"/>
  <c r="AJ363" i="3"/>
  <c r="AJ361" i="3"/>
  <c r="AL363" i="3"/>
  <c r="AM367" i="3"/>
  <c r="S18" i="3"/>
  <c r="AG360" i="3"/>
  <c r="AH360" i="3"/>
  <c r="AJ364" i="3"/>
  <c r="AK364" i="3"/>
  <c r="AL364" i="3"/>
  <c r="AM368" i="3"/>
  <c r="AF360" i="3"/>
  <c r="AG361" i="3"/>
  <c r="AH361" i="3"/>
  <c r="AJ365" i="3"/>
  <c r="AK366" i="3"/>
  <c r="AL365" i="3"/>
  <c r="AM369" i="3"/>
  <c r="AF361" i="3"/>
  <c r="AH362" i="3"/>
  <c r="AJ366" i="3"/>
  <c r="AK362" i="3"/>
  <c r="AL366" i="3"/>
  <c r="AM371" i="3"/>
  <c r="AF362" i="3"/>
  <c r="AG362" i="3"/>
  <c r="AH363" i="3"/>
  <c r="AI365" i="3"/>
  <c r="AJ367" i="3"/>
  <c r="AK367" i="3"/>
  <c r="AL367" i="3"/>
  <c r="AM356" i="3"/>
  <c r="AF363" i="3"/>
  <c r="AG363" i="3"/>
  <c r="AH365" i="3"/>
  <c r="AI366" i="3"/>
  <c r="AJ368" i="3"/>
  <c r="AK369" i="3"/>
  <c r="AL368" i="3"/>
  <c r="AM373" i="3"/>
  <c r="AF365" i="3"/>
  <c r="AG365" i="3"/>
  <c r="AH366" i="3"/>
  <c r="AI367" i="3"/>
  <c r="AJ369" i="3"/>
  <c r="AK371" i="3"/>
  <c r="AL369" i="3"/>
  <c r="AM357" i="3"/>
  <c r="AF366" i="3"/>
  <c r="AG366" i="3"/>
  <c r="AH367" i="3"/>
  <c r="AI368" i="3"/>
  <c r="AJ370" i="3"/>
  <c r="P25" i="3"/>
  <c r="AK363" i="3"/>
  <c r="AL371" i="3"/>
  <c r="AM372" i="3"/>
  <c r="AF370" i="3"/>
  <c r="AG370" i="3"/>
  <c r="AH368" i="3"/>
  <c r="AI369" i="3"/>
  <c r="AJ371" i="3"/>
  <c r="AK356" i="3"/>
  <c r="AL356" i="3"/>
  <c r="AM358" i="3"/>
  <c r="AF371" i="3"/>
  <c r="AG371" i="3"/>
  <c r="AH369" i="3"/>
  <c r="AI371" i="3"/>
  <c r="AJ356" i="3"/>
  <c r="AK357" i="3"/>
  <c r="AL357" i="3"/>
  <c r="AM362" i="3"/>
  <c r="AF356" i="3"/>
  <c r="AG356" i="3"/>
  <c r="AH370" i="3"/>
  <c r="AI356" i="3"/>
  <c r="AJ357" i="3"/>
  <c r="AK372" i="3"/>
  <c r="AL358" i="3"/>
  <c r="AM361" i="3"/>
  <c r="AG373" i="3"/>
  <c r="AH371" i="3"/>
  <c r="AI373" i="3"/>
  <c r="AJ358" i="3"/>
  <c r="AK358" i="3"/>
  <c r="AL359" i="3"/>
  <c r="AJ346" i="3"/>
  <c r="AH322" i="3"/>
  <c r="AI323" i="3"/>
  <c r="AJ331" i="3"/>
  <c r="AK332" i="3"/>
  <c r="AM322" i="3"/>
  <c r="AH337" i="3"/>
  <c r="AM335" i="3"/>
  <c r="AG322" i="3"/>
  <c r="AH339" i="3"/>
  <c r="AI326" i="3"/>
  <c r="AJ334" i="3"/>
  <c r="AK333" i="3"/>
  <c r="AM324" i="3"/>
  <c r="AI324" i="3"/>
  <c r="AG338" i="3"/>
  <c r="AH340" i="3"/>
  <c r="AI328" i="3"/>
  <c r="AN349" i="3"/>
  <c r="AM327" i="3"/>
  <c r="AG321" i="3"/>
  <c r="AK330" i="3"/>
  <c r="AG340" i="3"/>
  <c r="AH325" i="3"/>
  <c r="AI329" i="3"/>
  <c r="AK321" i="3"/>
  <c r="AK334" i="3"/>
  <c r="AM328" i="3"/>
  <c r="AG323" i="3"/>
  <c r="AI330" i="3"/>
  <c r="AK322" i="3"/>
  <c r="AL335" i="3"/>
  <c r="AM330" i="3"/>
  <c r="AF322" i="3"/>
  <c r="AG325" i="3"/>
  <c r="AH326" i="3"/>
  <c r="AI331" i="3"/>
  <c r="AK324" i="3"/>
  <c r="AL322" i="3"/>
  <c r="AM331" i="3"/>
  <c r="AF323" i="3"/>
  <c r="AG326" i="3"/>
  <c r="AH328" i="3"/>
  <c r="AI333" i="3"/>
  <c r="AK323" i="3"/>
  <c r="AL324" i="3"/>
  <c r="AY279" i="3"/>
  <c r="AF321" i="3"/>
  <c r="AH329" i="3"/>
  <c r="AJ322" i="3"/>
  <c r="AK325" i="3"/>
  <c r="AL341" i="3"/>
  <c r="AF325" i="3"/>
  <c r="AG327" i="3"/>
  <c r="AH330" i="3"/>
  <c r="AJ321" i="3"/>
  <c r="AK341" i="3"/>
  <c r="AL327" i="3"/>
  <c r="AJ324" i="3"/>
  <c r="AF327" i="3"/>
  <c r="AG329" i="3"/>
  <c r="AJ325" i="3"/>
  <c r="AK327" i="3"/>
  <c r="AN345" i="3"/>
  <c r="R25" i="3"/>
  <c r="AL328" i="3"/>
  <c r="AF336" i="3"/>
  <c r="AG330" i="3"/>
  <c r="AH332" i="3"/>
  <c r="AJ327" i="3"/>
  <c r="AN343" i="3"/>
  <c r="AL331" i="3"/>
  <c r="AF326" i="3"/>
  <c r="AK342" i="3"/>
  <c r="AN347" i="3"/>
  <c r="AJ328" i="3"/>
  <c r="AK328" i="3"/>
  <c r="AL332" i="3"/>
  <c r="AN348" i="3"/>
  <c r="AI322" i="3"/>
  <c r="AJ329" i="3"/>
  <c r="AN344" i="3"/>
  <c r="AL333" i="3"/>
  <c r="AG328" i="3"/>
  <c r="AG333" i="3"/>
  <c r="AI339" i="3"/>
  <c r="AJ330" i="3"/>
  <c r="AK329" i="3"/>
  <c r="AL334" i="3"/>
  <c r="AG313" i="3"/>
  <c r="AH313" i="3"/>
  <c r="AH314" i="3"/>
  <c r="AI313" i="3"/>
  <c r="AI314" i="3"/>
  <c r="AH303" i="3"/>
  <c r="AK304" i="3"/>
  <c r="AF299" i="3"/>
  <c r="AI299" i="3"/>
  <c r="AK305" i="3"/>
  <c r="AZ164" i="3"/>
  <c r="AH302" i="3"/>
  <c r="AI300" i="3"/>
  <c r="AL298" i="3"/>
  <c r="R23" i="3"/>
  <c r="AK302" i="3"/>
  <c r="AF301" i="3"/>
  <c r="AI301" i="3"/>
  <c r="AL304" i="3"/>
  <c r="AI302" i="3"/>
  <c r="AI303" i="3"/>
  <c r="AG298" i="3"/>
  <c r="AM298" i="3"/>
  <c r="AG299" i="3"/>
  <c r="AN306" i="3"/>
  <c r="AM300" i="3"/>
  <c r="AG300" i="3"/>
  <c r="AJ298" i="3"/>
  <c r="AM301" i="3"/>
  <c r="AG301" i="3"/>
  <c r="AJ299" i="3"/>
  <c r="AM303" i="3"/>
  <c r="AG302" i="3"/>
  <c r="AJ300" i="3"/>
  <c r="AM304" i="3"/>
  <c r="AG303" i="3"/>
  <c r="AH298" i="3"/>
  <c r="AH299" i="3"/>
  <c r="AK298" i="3"/>
  <c r="AH300" i="3"/>
  <c r="AK299" i="3"/>
  <c r="AH301" i="3"/>
  <c r="AK300" i="3"/>
  <c r="AG285" i="3"/>
  <c r="AI290" i="3"/>
  <c r="AL287" i="3"/>
  <c r="AG286" i="3"/>
  <c r="AI285" i="3"/>
  <c r="AL288" i="3"/>
  <c r="AG287" i="3"/>
  <c r="AJ285" i="3"/>
  <c r="AL289" i="3"/>
  <c r="AI289" i="3"/>
  <c r="AG288" i="3"/>
  <c r="AJ286" i="3"/>
  <c r="AL290" i="3"/>
  <c r="AL286" i="3"/>
  <c r="AG289" i="3"/>
  <c r="AJ287" i="3"/>
  <c r="AM285" i="3"/>
  <c r="AG290" i="3"/>
  <c r="AJ288" i="3"/>
  <c r="AM286" i="3"/>
  <c r="AJ289" i="3"/>
  <c r="AM288" i="3"/>
  <c r="AH285" i="3"/>
  <c r="AJ291" i="3"/>
  <c r="P23" i="3"/>
  <c r="AM289" i="3"/>
  <c r="AH286" i="3"/>
  <c r="AK285" i="3"/>
  <c r="AM290" i="3"/>
  <c r="AM291" i="3"/>
  <c r="AH288" i="3"/>
  <c r="AH290" i="3"/>
  <c r="AK287" i="3"/>
  <c r="AN292" i="3"/>
  <c r="AK286" i="3"/>
  <c r="AH291" i="3"/>
  <c r="AK288" i="3"/>
  <c r="AQ279" i="3"/>
  <c r="AI286" i="3"/>
  <c r="AK289" i="3"/>
  <c r="AI287" i="3"/>
  <c r="AK290" i="3"/>
  <c r="AS279" i="3"/>
  <c r="AI288" i="3"/>
  <c r="AL285" i="3"/>
  <c r="AH272" i="3"/>
  <c r="AJ276" i="3"/>
  <c r="AL275" i="3"/>
  <c r="AT279" i="3"/>
  <c r="AI266" i="3"/>
  <c r="AK266" i="3"/>
  <c r="AL276" i="3"/>
  <c r="AU279" i="3"/>
  <c r="AI268" i="3"/>
  <c r="AK267" i="3"/>
  <c r="AL277" i="3"/>
  <c r="AI269" i="3"/>
  <c r="AK268" i="3"/>
  <c r="AN278" i="3"/>
  <c r="AY278" i="3" s="1"/>
  <c r="AW279" i="3"/>
  <c r="AG267" i="3"/>
  <c r="AK269" i="3"/>
  <c r="AM266" i="3"/>
  <c r="AX279" i="3"/>
  <c r="AG268" i="3"/>
  <c r="AK270" i="3"/>
  <c r="AM267" i="3"/>
  <c r="AG270" i="3"/>
  <c r="AK271" i="3"/>
  <c r="AM268" i="3"/>
  <c r="AZ279" i="3"/>
  <c r="AG271" i="3"/>
  <c r="AJ266" i="3"/>
  <c r="AK272" i="3"/>
  <c r="AM269" i="3"/>
  <c r="AJ275" i="3"/>
  <c r="AG272" i="3"/>
  <c r="AJ267" i="3"/>
  <c r="AK273" i="3"/>
  <c r="AM270" i="3"/>
  <c r="AH271" i="3"/>
  <c r="AG273" i="3"/>
  <c r="AJ269" i="3"/>
  <c r="AM271" i="3"/>
  <c r="AH270" i="3"/>
  <c r="AH266" i="3"/>
  <c r="AJ270" i="3"/>
  <c r="AL266" i="3"/>
  <c r="AM272" i="3"/>
  <c r="AL271" i="3"/>
  <c r="AL274" i="3"/>
  <c r="AH267" i="3"/>
  <c r="AJ271" i="3"/>
  <c r="AL267" i="3"/>
  <c r="AM274" i="3"/>
  <c r="AH268" i="3"/>
  <c r="AJ268" i="3"/>
  <c r="AL268" i="3"/>
  <c r="AJ273" i="3"/>
  <c r="AH269" i="3"/>
  <c r="AJ272" i="3"/>
  <c r="AL269" i="3"/>
  <c r="AF259" i="3"/>
  <c r="AJ257" i="3"/>
  <c r="AJ260" i="3"/>
  <c r="AG255" i="3"/>
  <c r="AG257" i="3"/>
  <c r="AK255" i="3"/>
  <c r="AJ258" i="3"/>
  <c r="AG259" i="3"/>
  <c r="AK256" i="3"/>
  <c r="AG260" i="3"/>
  <c r="AK257" i="3"/>
  <c r="AH256" i="3"/>
  <c r="AK258" i="3"/>
  <c r="AF260" i="3"/>
  <c r="AH257" i="3"/>
  <c r="N24" i="3"/>
  <c r="AL255" i="3"/>
  <c r="AL256" i="3"/>
  <c r="AH260" i="3"/>
  <c r="AL257" i="3"/>
  <c r="AI258" i="3"/>
  <c r="AL258" i="3"/>
  <c r="AI260" i="3"/>
  <c r="AL260" i="3"/>
  <c r="AI256" i="3"/>
  <c r="AM256" i="3"/>
  <c r="AI257" i="3"/>
  <c r="AM260" i="3"/>
  <c r="AF255" i="3"/>
  <c r="AJ255" i="3"/>
  <c r="AF257" i="3"/>
  <c r="AJ256" i="3"/>
  <c r="AG242" i="3"/>
  <c r="AF236" i="3"/>
  <c r="AH236" i="3"/>
  <c r="AJ233" i="3"/>
  <c r="AK238" i="3"/>
  <c r="AH234" i="3"/>
  <c r="AF234" i="3"/>
  <c r="AN247" i="3"/>
  <c r="AY247" i="3" s="1"/>
  <c r="AM235" i="3"/>
  <c r="AJ238" i="3"/>
  <c r="AF240" i="3"/>
  <c r="AH241" i="3"/>
  <c r="AJ242" i="3"/>
  <c r="AM238" i="3"/>
  <c r="AM237" i="3"/>
  <c r="AH242" i="3"/>
  <c r="AJ234" i="3"/>
  <c r="AM240" i="3"/>
  <c r="AF237" i="3"/>
  <c r="AF244" i="3"/>
  <c r="AH235" i="3"/>
  <c r="AJ235" i="3"/>
  <c r="AM236" i="3"/>
  <c r="AH239" i="3"/>
  <c r="AN248" i="3"/>
  <c r="AP248" i="3" s="1"/>
  <c r="AM233" i="3"/>
  <c r="AI238" i="3"/>
  <c r="AG233" i="3"/>
  <c r="AH233" i="3"/>
  <c r="AK234" i="3"/>
  <c r="AT164" i="3"/>
  <c r="AK240" i="3"/>
  <c r="AG239" i="3"/>
  <c r="AI237" i="3"/>
  <c r="AK235" i="3"/>
  <c r="AW164" i="3"/>
  <c r="AG235" i="3"/>
  <c r="AI240" i="3"/>
  <c r="AK233" i="3"/>
  <c r="AG240" i="3"/>
  <c r="AI233" i="3"/>
  <c r="O23" i="3"/>
  <c r="AK236" i="3"/>
  <c r="AG234" i="3"/>
  <c r="AI239" i="3"/>
  <c r="AK241" i="3"/>
  <c r="AG236" i="3"/>
  <c r="AI236" i="3"/>
  <c r="AK242" i="3"/>
  <c r="AG246" i="3"/>
  <c r="AI235" i="3"/>
  <c r="AN243" i="3"/>
  <c r="AX243" i="3" s="1"/>
  <c r="AF235" i="3"/>
  <c r="AG237" i="3"/>
  <c r="AJ236" i="3"/>
  <c r="AN245" i="3"/>
  <c r="AV245" i="3" s="1"/>
  <c r="AP164" i="3"/>
  <c r="AF216" i="3"/>
  <c r="L25" i="3"/>
  <c r="AG220" i="3"/>
  <c r="AH204" i="3"/>
  <c r="AI202" i="3"/>
  <c r="AJ215" i="3"/>
  <c r="AK214" i="3"/>
  <c r="AL211" i="3"/>
  <c r="AK209" i="3"/>
  <c r="AF214" i="3"/>
  <c r="AG210" i="3"/>
  <c r="AH210" i="3"/>
  <c r="AN224" i="3"/>
  <c r="AW224" i="3" s="1"/>
  <c r="AJ211" i="3"/>
  <c r="AK210" i="3"/>
  <c r="AL201" i="3"/>
  <c r="AG202" i="3"/>
  <c r="AF200" i="3"/>
  <c r="AG204" i="3"/>
  <c r="AH212" i="3"/>
  <c r="AJ217" i="3"/>
  <c r="AJ214" i="3"/>
  <c r="AK211" i="3"/>
  <c r="AF202" i="3"/>
  <c r="AG205" i="3"/>
  <c r="AH205" i="3"/>
  <c r="AJ199" i="3"/>
  <c r="AJ202" i="3"/>
  <c r="AK207" i="3"/>
  <c r="AR164" i="3"/>
  <c r="AF213" i="3"/>
  <c r="AF204" i="3"/>
  <c r="AG206" i="3"/>
  <c r="M26" i="3"/>
  <c r="AH208" i="3"/>
  <c r="AJ201" i="3"/>
  <c r="AK215" i="3"/>
  <c r="AL212" i="3"/>
  <c r="AF210" i="3"/>
  <c r="AG208" i="3"/>
  <c r="AH211" i="3"/>
  <c r="AJ218" i="3"/>
  <c r="AK200" i="3"/>
  <c r="AL202" i="3"/>
  <c r="AS164" i="3"/>
  <c r="AF201" i="3"/>
  <c r="AF211" i="3"/>
  <c r="AG209" i="3"/>
  <c r="AH221" i="3"/>
  <c r="AJ219" i="3"/>
  <c r="AK212" i="3"/>
  <c r="AL218" i="3"/>
  <c r="AF199" i="3"/>
  <c r="AF207" i="3"/>
  <c r="AN226" i="3"/>
  <c r="AX226" i="3" s="1"/>
  <c r="AH206" i="3"/>
  <c r="N26" i="3"/>
  <c r="AJ213" i="3"/>
  <c r="AK203" i="3"/>
  <c r="AL203" i="3"/>
  <c r="AH202" i="3"/>
  <c r="AF208" i="3"/>
  <c r="AG207" i="3"/>
  <c r="AH213" i="3"/>
  <c r="AH209" i="3"/>
  <c r="AJ212" i="3"/>
  <c r="AK205" i="3"/>
  <c r="AL200" i="3"/>
  <c r="AF212" i="3"/>
  <c r="AG203" i="3"/>
  <c r="AH199" i="3"/>
  <c r="AI214" i="3"/>
  <c r="AJ205" i="3"/>
  <c r="AK222" i="3"/>
  <c r="AL214" i="3"/>
  <c r="AF217" i="3"/>
  <c r="AG221" i="3"/>
  <c r="AI213" i="3"/>
  <c r="AJ204" i="3"/>
  <c r="AK213" i="3"/>
  <c r="AL206" i="3"/>
  <c r="R26" i="3"/>
  <c r="AI205" i="3"/>
  <c r="AF203" i="3"/>
  <c r="AG217" i="3"/>
  <c r="AH200" i="3"/>
  <c r="AJ203" i="3"/>
  <c r="AK202" i="3"/>
  <c r="AL204" i="3"/>
  <c r="AJ210" i="3"/>
  <c r="AF205" i="3"/>
  <c r="AG213" i="3"/>
  <c r="AH207" i="3"/>
  <c r="AI201" i="3"/>
  <c r="AJ200" i="3"/>
  <c r="AK204" i="3"/>
  <c r="AL199" i="3"/>
  <c r="AL213" i="3"/>
  <c r="AG199" i="3"/>
  <c r="AH203" i="3"/>
  <c r="AI199" i="3"/>
  <c r="AJ209" i="3"/>
  <c r="AK206" i="3"/>
  <c r="Q26" i="3"/>
  <c r="AL210" i="3"/>
  <c r="AN223" i="3"/>
  <c r="AV223" i="3" s="1"/>
  <c r="AG200" i="3"/>
  <c r="AH201" i="3"/>
  <c r="AI200" i="3"/>
  <c r="O22" i="3"/>
  <c r="AJ216" i="3"/>
  <c r="AK201" i="3"/>
  <c r="AN225" i="3"/>
  <c r="AP225" i="3" s="1"/>
  <c r="AU57" i="3"/>
  <c r="AF179" i="3"/>
  <c r="AG183" i="3"/>
  <c r="AJ183" i="3"/>
  <c r="AL174" i="3"/>
  <c r="AG184" i="3"/>
  <c r="AH175" i="3"/>
  <c r="AJ184" i="3"/>
  <c r="AK173" i="3"/>
  <c r="AL175" i="3"/>
  <c r="AG185" i="3"/>
  <c r="AJ172" i="3"/>
  <c r="AL176" i="3"/>
  <c r="AF181" i="3"/>
  <c r="AH176" i="3"/>
  <c r="AK174" i="3"/>
  <c r="AG186" i="3"/>
  <c r="AH177" i="3"/>
  <c r="AN190" i="3"/>
  <c r="AV190" i="3" s="1"/>
  <c r="AL177" i="3"/>
  <c r="AG187" i="3"/>
  <c r="AI181" i="3"/>
  <c r="AJ178" i="3"/>
  <c r="AK175" i="3"/>
  <c r="AN193" i="3"/>
  <c r="AQ193" i="3" s="1"/>
  <c r="AG172" i="3"/>
  <c r="AI183" i="3"/>
  <c r="AJ173" i="3"/>
  <c r="AK176" i="3"/>
  <c r="AF185" i="3"/>
  <c r="AG173" i="3"/>
  <c r="AI184" i="3"/>
  <c r="AJ175" i="3"/>
  <c r="AK177" i="3"/>
  <c r="AG177" i="3"/>
  <c r="AI172" i="3"/>
  <c r="AJ179" i="3"/>
  <c r="AL178" i="3"/>
  <c r="AF172" i="3"/>
  <c r="AH179" i="3"/>
  <c r="AN189" i="3"/>
  <c r="AQ189" i="3" s="1"/>
  <c r="AJ176" i="3"/>
  <c r="AL179" i="3"/>
  <c r="AF173" i="3"/>
  <c r="AH181" i="3"/>
  <c r="AI174" i="3"/>
  <c r="AJ177" i="3"/>
  <c r="AL180" i="3"/>
  <c r="AF175" i="3"/>
  <c r="AK178" i="3"/>
  <c r="AL181" i="3"/>
  <c r="AF177" i="3"/>
  <c r="AI176" i="3"/>
  <c r="AL182" i="3"/>
  <c r="AH183" i="3"/>
  <c r="AK179" i="3"/>
  <c r="AH186" i="3"/>
  <c r="AN192" i="3"/>
  <c r="AR192" i="3" s="1"/>
  <c r="AK180" i="3"/>
  <c r="AL183" i="3"/>
  <c r="AY164" i="3"/>
  <c r="AG179" i="3"/>
  <c r="AH178" i="3"/>
  <c r="AJ180" i="3"/>
  <c r="AK181" i="3"/>
  <c r="AL184" i="3"/>
  <c r="AG180" i="3"/>
  <c r="AH187" i="3"/>
  <c r="AJ181" i="3"/>
  <c r="AK184" i="3"/>
  <c r="AL172" i="3"/>
  <c r="AG181" i="3"/>
  <c r="AH172" i="3"/>
  <c r="AJ182" i="3"/>
  <c r="AK172" i="3"/>
  <c r="AL188" i="3"/>
  <c r="AK188" i="3"/>
  <c r="AG158" i="3"/>
  <c r="AJ156" i="3"/>
  <c r="AK144" i="3"/>
  <c r="AM149" i="3"/>
  <c r="AQ164" i="3"/>
  <c r="AG143" i="3"/>
  <c r="AH144" i="3"/>
  <c r="AJ157" i="3"/>
  <c r="AK145" i="3"/>
  <c r="AJ154" i="3"/>
  <c r="AG144" i="3"/>
  <c r="AH145" i="3"/>
  <c r="AJ143" i="3"/>
  <c r="AK161" i="3"/>
  <c r="AF154" i="3"/>
  <c r="AK146" i="3"/>
  <c r="AK159" i="3"/>
  <c r="AG160" i="3"/>
  <c r="AJ144" i="3"/>
  <c r="AG146" i="3"/>
  <c r="AH149" i="3"/>
  <c r="AJ145" i="3"/>
  <c r="AK147" i="3"/>
  <c r="AU164" i="3"/>
  <c r="AM147" i="3"/>
  <c r="AH146" i="3"/>
  <c r="AF144" i="3"/>
  <c r="AN163" i="3"/>
  <c r="AZ163" i="3" s="1"/>
  <c r="AH150" i="3"/>
  <c r="AK148" i="3"/>
  <c r="AH143" i="3"/>
  <c r="AG148" i="3"/>
  <c r="AI153" i="3"/>
  <c r="AJ148" i="3"/>
  <c r="AK149" i="3"/>
  <c r="AF148" i="3"/>
  <c r="AG149" i="3"/>
  <c r="AI157" i="3"/>
  <c r="AJ149" i="3"/>
  <c r="AN165" i="3"/>
  <c r="AP165" i="3" s="1"/>
  <c r="AF149" i="3"/>
  <c r="AG150" i="3"/>
  <c r="AI145" i="3"/>
  <c r="AJ150" i="3"/>
  <c r="AK152" i="3"/>
  <c r="AN166" i="3"/>
  <c r="AZ166" i="3" s="1"/>
  <c r="AK153" i="3"/>
  <c r="AK150" i="3"/>
  <c r="AI146" i="3"/>
  <c r="AK154" i="3"/>
  <c r="AM153" i="3"/>
  <c r="AG154" i="3"/>
  <c r="AH152" i="3"/>
  <c r="AN162" i="3"/>
  <c r="AQ162" i="3" s="1"/>
  <c r="AK156" i="3"/>
  <c r="AM151" i="3"/>
  <c r="AP57" i="3"/>
  <c r="AG152" i="3"/>
  <c r="AH154" i="3"/>
  <c r="AI150" i="3"/>
  <c r="AK157" i="3"/>
  <c r="AM155" i="3"/>
  <c r="AQ57" i="3"/>
  <c r="AG153" i="3"/>
  <c r="AG155" i="3"/>
  <c r="AH156" i="3"/>
  <c r="AJ151" i="3"/>
  <c r="AK151" i="3"/>
  <c r="AM156" i="3"/>
  <c r="AR57" i="3"/>
  <c r="AH158" i="3"/>
  <c r="AJ153" i="3"/>
  <c r="AK143" i="3"/>
  <c r="AM144" i="3"/>
  <c r="S21" i="3"/>
  <c r="AT57" i="3"/>
  <c r="AF132" i="3"/>
  <c r="AJ133" i="3"/>
  <c r="AF133" i="3"/>
  <c r="AK132" i="3"/>
  <c r="AF134" i="3"/>
  <c r="AK133" i="3"/>
  <c r="AL132" i="3"/>
  <c r="AN137" i="3"/>
  <c r="AW137" i="3" s="1"/>
  <c r="AL133" i="3"/>
  <c r="AG133" i="3"/>
  <c r="AM132" i="3"/>
  <c r="AG134" i="3"/>
  <c r="AM133" i="3"/>
  <c r="AG135" i="3"/>
  <c r="AJ132" i="3"/>
  <c r="AH132" i="3"/>
  <c r="AH133" i="3"/>
  <c r="AH134" i="3"/>
  <c r="AI132" i="3"/>
  <c r="AI133" i="3"/>
  <c r="AI134" i="3"/>
  <c r="AN136" i="3"/>
  <c r="AZ136" i="3" s="1"/>
  <c r="AI122" i="3"/>
  <c r="AF120" i="3"/>
  <c r="AJ123" i="3"/>
  <c r="AL122" i="3"/>
  <c r="AM120" i="3"/>
  <c r="S19" i="3"/>
  <c r="AK121" i="3"/>
  <c r="AN125" i="3"/>
  <c r="AU125" i="3" s="1"/>
  <c r="L26" i="3"/>
  <c r="AJ124" i="3"/>
  <c r="AK122" i="3"/>
  <c r="AG120" i="3"/>
  <c r="AK124" i="3"/>
  <c r="AH123" i="3"/>
  <c r="AK120" i="3"/>
  <c r="AG121" i="3"/>
  <c r="AL120" i="3"/>
  <c r="AG123" i="3"/>
  <c r="AL121" i="3"/>
  <c r="AH120" i="3"/>
  <c r="AM121" i="3"/>
  <c r="AI120" i="3"/>
  <c r="AI121" i="3"/>
  <c r="AW57" i="3"/>
  <c r="AY57" i="3"/>
  <c r="AJ120" i="3"/>
  <c r="AG108" i="3"/>
  <c r="AJ112" i="3"/>
  <c r="AG107" i="3"/>
  <c r="AG105" i="3"/>
  <c r="AK105" i="3"/>
  <c r="AI110" i="3"/>
  <c r="AG109" i="3"/>
  <c r="AK106" i="3"/>
  <c r="AJ108" i="3"/>
  <c r="AJ109" i="3"/>
  <c r="AG110" i="3"/>
  <c r="AK107" i="3"/>
  <c r="AL108" i="3"/>
  <c r="AG106" i="3"/>
  <c r="M23" i="3"/>
  <c r="AH105" i="3"/>
  <c r="AH107" i="3"/>
  <c r="AK109" i="3"/>
  <c r="AK108" i="3"/>
  <c r="AK110" i="3"/>
  <c r="AI105" i="3"/>
  <c r="AI107" i="3"/>
  <c r="AK111" i="3"/>
  <c r="AI108" i="3"/>
  <c r="AL106" i="3"/>
  <c r="AI109" i="3"/>
  <c r="AL107" i="3"/>
  <c r="AL110" i="3"/>
  <c r="AJ105" i="3"/>
  <c r="AL111" i="3"/>
  <c r="AJ106" i="3"/>
  <c r="AN113" i="3"/>
  <c r="AW113" i="3" s="1"/>
  <c r="AG86" i="3"/>
  <c r="AN95" i="3"/>
  <c r="AR95" i="3" s="1"/>
  <c r="AK89" i="3"/>
  <c r="AZ57" i="3"/>
  <c r="AN92" i="3"/>
  <c r="AK84" i="3"/>
  <c r="Q24" i="3"/>
  <c r="AG85" i="3"/>
  <c r="AG90" i="3"/>
  <c r="AN97" i="3"/>
  <c r="AP97" i="3" s="1"/>
  <c r="AK83" i="3"/>
  <c r="AL84" i="3"/>
  <c r="AK87" i="3"/>
  <c r="AI83" i="3"/>
  <c r="AH84" i="3"/>
  <c r="AH85" i="3"/>
  <c r="AJ85" i="3"/>
  <c r="AL87" i="3"/>
  <c r="AL85" i="3"/>
  <c r="AJ86" i="3"/>
  <c r="AL91" i="3"/>
  <c r="AJ88" i="3"/>
  <c r="AL94" i="3"/>
  <c r="AF84" i="3"/>
  <c r="AH83" i="3"/>
  <c r="AI84" i="3"/>
  <c r="AG83" i="3"/>
  <c r="AJ84" i="3"/>
  <c r="AH90" i="3"/>
  <c r="AJ91" i="3"/>
  <c r="AN96" i="3"/>
  <c r="AY96" i="3" s="1"/>
  <c r="AJ92" i="3"/>
  <c r="AN98" i="3"/>
  <c r="AS98" i="3" s="1"/>
  <c r="AJ83" i="3"/>
  <c r="AL83" i="3"/>
  <c r="AH86" i="3"/>
  <c r="AK85" i="3"/>
  <c r="AF86" i="3"/>
  <c r="AK88" i="3"/>
  <c r="AF85" i="3"/>
  <c r="AF83" i="3"/>
  <c r="AG84" i="3"/>
  <c r="AI85" i="3"/>
  <c r="AK93" i="3"/>
  <c r="AX57" i="3"/>
  <c r="AJ69" i="3"/>
  <c r="AF68" i="3"/>
  <c r="AH69" i="3"/>
  <c r="AN71" i="3"/>
  <c r="AW71" i="3" s="1"/>
  <c r="AN77" i="3"/>
  <c r="AW77" i="3" s="1"/>
  <c r="AN76" i="3"/>
  <c r="AR76" i="3" s="1"/>
  <c r="AG64" i="3"/>
  <c r="AI63" i="3"/>
  <c r="AK64" i="3"/>
  <c r="AK66" i="3"/>
  <c r="AG66" i="3"/>
  <c r="AI67" i="3"/>
  <c r="AK67" i="3"/>
  <c r="AG67" i="3"/>
  <c r="AI70" i="3"/>
  <c r="AK69" i="3"/>
  <c r="AB41" i="3"/>
  <c r="AK63" i="3"/>
  <c r="AI64" i="3"/>
  <c r="AG68" i="3"/>
  <c r="AJ64" i="3"/>
  <c r="AK72" i="3"/>
  <c r="Y56" i="3"/>
  <c r="AG65" i="3"/>
  <c r="AG69" i="3"/>
  <c r="AJ65" i="3"/>
  <c r="AL63" i="3"/>
  <c r="AB55" i="3"/>
  <c r="AG73" i="3"/>
  <c r="AJ63" i="3"/>
  <c r="AL68" i="3"/>
  <c r="AA53" i="3"/>
  <c r="AG74" i="3"/>
  <c r="AH63" i="3"/>
  <c r="AB46" i="3"/>
  <c r="AF64" i="3"/>
  <c r="AF65" i="3"/>
  <c r="AJ67" i="3"/>
  <c r="AH66" i="3"/>
  <c r="AJ68" i="3"/>
  <c r="AG63" i="3"/>
  <c r="AJ66" i="3"/>
  <c r="AH67" i="3"/>
  <c r="AH65" i="3"/>
  <c r="AJ70" i="3"/>
  <c r="AF63" i="3"/>
  <c r="AH70" i="3"/>
  <c r="AN75" i="3"/>
  <c r="AR75" i="3" s="1"/>
  <c r="AN49" i="3"/>
  <c r="AV49" i="3" s="1"/>
  <c r="Y45" i="3"/>
  <c r="AF42" i="3"/>
  <c r="AA42" i="3" s="1"/>
  <c r="AN38" i="3"/>
  <c r="AW38" i="3" s="1"/>
  <c r="AS57" i="3"/>
  <c r="AN52" i="3"/>
  <c r="AS52" i="3" s="1"/>
  <c r="AN39" i="3"/>
  <c r="AQ39" i="3" s="1"/>
  <c r="AN54" i="3"/>
  <c r="AV54" i="3" s="1"/>
  <c r="AN50" i="3"/>
  <c r="AT50" i="3" s="1"/>
  <c r="AN40" i="3"/>
  <c r="AT40" i="3" s="1"/>
  <c r="AN43" i="3"/>
  <c r="AX43" i="3" s="1"/>
  <c r="AN47" i="3"/>
  <c r="AS47" i="3" s="1"/>
  <c r="AN44" i="3"/>
  <c r="AS44" i="3" s="1"/>
  <c r="AN51" i="3"/>
  <c r="AS51" i="3" s="1"/>
  <c r="AN48" i="3"/>
  <c r="AZ48" i="3" s="1"/>
  <c r="AF37" i="3"/>
  <c r="AB37" i="3" s="1"/>
  <c r="AZ377" i="3"/>
  <c r="AY377" i="3"/>
  <c r="AX377" i="3"/>
  <c r="AW377" i="3"/>
  <c r="AV377" i="3"/>
  <c r="AT377" i="3"/>
  <c r="AS377" i="3"/>
  <c r="AU377" i="3"/>
  <c r="AR377" i="3"/>
  <c r="AQ377" i="3"/>
  <c r="AP377" i="3"/>
  <c r="AB377" i="3"/>
  <c r="Z377" i="3"/>
  <c r="Y377" i="3"/>
  <c r="AC377" i="3"/>
  <c r="AA377" i="3"/>
  <c r="AN336" i="3"/>
  <c r="AE336" i="3"/>
  <c r="AI126" i="3"/>
  <c r="AN126" i="3"/>
  <c r="AN400" i="3"/>
  <c r="AN364" i="3"/>
  <c r="AN276" i="3"/>
  <c r="AN389" i="3"/>
  <c r="AN423" i="3"/>
  <c r="AN414" i="3"/>
  <c r="AN415" i="3"/>
  <c r="AN422" i="3"/>
  <c r="AN421" i="3"/>
  <c r="AN392" i="3"/>
  <c r="AN411" i="3"/>
  <c r="AN412" i="3"/>
  <c r="AN413" i="3"/>
  <c r="AN399" i="3"/>
  <c r="AN410" i="3"/>
  <c r="AN401" i="3"/>
  <c r="AN369" i="3"/>
  <c r="AN387" i="3"/>
  <c r="AN384" i="3"/>
  <c r="AN390" i="3"/>
  <c r="AN357" i="3"/>
  <c r="AN391" i="3"/>
  <c r="AN393" i="3"/>
  <c r="AN394" i="3"/>
  <c r="AN395" i="3"/>
  <c r="AN396" i="3"/>
  <c r="AN398" i="3"/>
  <c r="AN385" i="3"/>
  <c r="AN367" i="3"/>
  <c r="AN386" i="3"/>
  <c r="AN338" i="3"/>
  <c r="AN388" i="3"/>
  <c r="AN397" i="3"/>
  <c r="AN362" i="3"/>
  <c r="AN324" i="3"/>
  <c r="AN329" i="3"/>
  <c r="AN370" i="3"/>
  <c r="AN373" i="3"/>
  <c r="AN340" i="3"/>
  <c r="AN371" i="3"/>
  <c r="AN358" i="3"/>
  <c r="AN374" i="3"/>
  <c r="AN359" i="3"/>
  <c r="AN360" i="3"/>
  <c r="AN375" i="3"/>
  <c r="AN361" i="3"/>
  <c r="AN356" i="3"/>
  <c r="AN363" i="3"/>
  <c r="AN365" i="3"/>
  <c r="AN366" i="3"/>
  <c r="AN372" i="3"/>
  <c r="AN346" i="3"/>
  <c r="AN368" i="3"/>
  <c r="AN339" i="3"/>
  <c r="AN334" i="3"/>
  <c r="AN337" i="3"/>
  <c r="AN327" i="3"/>
  <c r="AN321" i="3"/>
  <c r="AN341" i="3"/>
  <c r="AN342" i="3"/>
  <c r="AN323" i="3"/>
  <c r="AN328" i="3"/>
  <c r="AN330" i="3"/>
  <c r="AN325" i="3"/>
  <c r="AN326" i="3"/>
  <c r="AN332" i="3"/>
  <c r="AN335" i="3"/>
  <c r="AN333" i="3"/>
  <c r="AN299" i="3"/>
  <c r="AN322" i="3"/>
  <c r="AN331" i="3"/>
  <c r="AN277" i="3"/>
  <c r="AN304" i="3"/>
  <c r="AN314" i="3"/>
  <c r="AN313" i="3"/>
  <c r="AN203" i="3"/>
  <c r="AN206" i="3"/>
  <c r="AN272" i="3"/>
  <c r="AN300" i="3"/>
  <c r="AN303" i="3"/>
  <c r="AN275" i="3"/>
  <c r="AN305" i="3"/>
  <c r="AN301" i="3"/>
  <c r="AN302" i="3"/>
  <c r="AN298" i="3"/>
  <c r="AN291" i="3"/>
  <c r="AN220" i="3"/>
  <c r="AN259" i="3"/>
  <c r="AN274" i="3"/>
  <c r="AN286" i="3"/>
  <c r="AN268" i="3"/>
  <c r="AN288" i="3"/>
  <c r="AN269" i="3"/>
  <c r="AN289" i="3"/>
  <c r="AN290" i="3"/>
  <c r="AN285" i="3"/>
  <c r="AN287" i="3"/>
  <c r="AN160" i="3"/>
  <c r="AN183" i="3"/>
  <c r="AN188" i="3"/>
  <c r="AN205" i="3"/>
  <c r="AN209" i="3"/>
  <c r="AN266" i="3"/>
  <c r="AN267" i="3"/>
  <c r="AN270" i="3"/>
  <c r="AN271" i="3"/>
  <c r="AN273" i="3"/>
  <c r="AN258" i="3"/>
  <c r="AN256" i="3"/>
  <c r="AN257" i="3"/>
  <c r="AN260" i="3"/>
  <c r="AN255" i="3"/>
  <c r="AN233" i="3"/>
  <c r="AN221" i="3"/>
  <c r="AN239" i="3"/>
  <c r="AN235" i="3"/>
  <c r="AN246" i="3"/>
  <c r="AN217" i="3"/>
  <c r="AN234" i="3"/>
  <c r="AN242" i="3"/>
  <c r="AN214" i="3"/>
  <c r="AN236" i="3"/>
  <c r="AN244" i="3"/>
  <c r="AN219" i="3"/>
  <c r="AN237" i="3"/>
  <c r="AN240" i="3"/>
  <c r="AN207" i="3"/>
  <c r="AN241" i="3"/>
  <c r="AN238" i="3"/>
  <c r="AN199" i="3"/>
  <c r="AN222" i="3"/>
  <c r="AN200" i="3"/>
  <c r="AN210" i="3"/>
  <c r="AN211" i="3"/>
  <c r="AN212" i="3"/>
  <c r="AN182" i="3"/>
  <c r="AN201" i="3"/>
  <c r="AN208" i="3"/>
  <c r="AN213" i="3"/>
  <c r="AN215" i="3"/>
  <c r="AN216" i="3"/>
  <c r="AN218" i="3"/>
  <c r="AN202" i="3"/>
  <c r="AN204" i="3"/>
  <c r="AN179" i="3"/>
  <c r="AN181" i="3"/>
  <c r="AN185" i="3"/>
  <c r="AN122" i="3"/>
  <c r="AN156" i="3"/>
  <c r="AN151" i="3"/>
  <c r="AN180" i="3"/>
  <c r="AN184" i="3"/>
  <c r="AN186" i="3"/>
  <c r="AN187" i="3"/>
  <c r="AN158" i="3"/>
  <c r="AN172" i="3"/>
  <c r="AN173" i="3"/>
  <c r="AN178" i="3"/>
  <c r="AN146" i="3"/>
  <c r="AN175" i="3"/>
  <c r="AN176" i="3"/>
  <c r="AN177" i="3"/>
  <c r="AN161" i="3"/>
  <c r="AN174" i="3"/>
  <c r="AN145" i="3"/>
  <c r="AN148" i="3"/>
  <c r="AN157" i="3"/>
  <c r="AN143" i="3"/>
  <c r="AN159" i="3"/>
  <c r="AN152" i="3"/>
  <c r="AN153" i="3"/>
  <c r="AN149" i="3"/>
  <c r="AN135" i="3"/>
  <c r="AN147" i="3"/>
  <c r="AN154" i="3"/>
  <c r="AN150" i="3"/>
  <c r="AN155" i="3"/>
  <c r="AN144" i="3"/>
  <c r="AN133" i="3"/>
  <c r="AN134" i="3"/>
  <c r="AN132" i="3"/>
  <c r="AN88" i="3"/>
  <c r="AN90" i="3"/>
  <c r="AN93" i="3"/>
  <c r="AN107" i="3"/>
  <c r="AN124" i="3"/>
  <c r="AN120" i="3"/>
  <c r="AN121" i="3"/>
  <c r="AN123" i="3"/>
  <c r="AN83" i="3"/>
  <c r="AN87" i="3"/>
  <c r="AN108" i="3"/>
  <c r="AN109" i="3"/>
  <c r="AN110" i="3"/>
  <c r="AN111" i="3"/>
  <c r="AN112" i="3"/>
  <c r="AN105" i="3"/>
  <c r="AN84" i="3"/>
  <c r="AN67" i="3"/>
  <c r="AN106" i="3"/>
  <c r="AN89" i="3"/>
  <c r="AN91" i="3"/>
  <c r="AN94" i="3"/>
  <c r="AN86" i="3"/>
  <c r="AN74" i="3"/>
  <c r="AN66" i="3"/>
  <c r="AN85" i="3"/>
  <c r="AN69" i="3"/>
  <c r="AN72" i="3"/>
  <c r="AN73" i="3"/>
  <c r="AN64" i="3"/>
  <c r="AN65" i="3"/>
  <c r="AN68" i="3"/>
  <c r="AN70" i="3"/>
  <c r="AN63" i="3"/>
  <c r="AN42" i="3"/>
  <c r="AP55" i="3"/>
  <c r="AU55" i="3"/>
  <c r="AZ55" i="3"/>
  <c r="AY55" i="3"/>
  <c r="AX55" i="3"/>
  <c r="AW55" i="3"/>
  <c r="AV55" i="3"/>
  <c r="AT55" i="3"/>
  <c r="AS55" i="3"/>
  <c r="AR55" i="3"/>
  <c r="AQ55" i="3"/>
  <c r="AZ53" i="3"/>
  <c r="AY53" i="3"/>
  <c r="AX53" i="3"/>
  <c r="AW53" i="3"/>
  <c r="AV53" i="3"/>
  <c r="AU53" i="3"/>
  <c r="AT53" i="3"/>
  <c r="AS53" i="3"/>
  <c r="AR53" i="3"/>
  <c r="AP53" i="3"/>
  <c r="AQ53" i="3"/>
  <c r="AS46" i="3"/>
  <c r="AR46" i="3"/>
  <c r="AQ46" i="3"/>
  <c r="AP46" i="3"/>
  <c r="AX46" i="3"/>
  <c r="AZ46" i="3"/>
  <c r="AY46" i="3"/>
  <c r="AW46" i="3"/>
  <c r="AV46" i="3"/>
  <c r="AU46" i="3"/>
  <c r="AT46" i="3"/>
  <c r="AZ45" i="3"/>
  <c r="AY45" i="3"/>
  <c r="AX45" i="3"/>
  <c r="AW45" i="3"/>
  <c r="AV45" i="3"/>
  <c r="AU45" i="3"/>
  <c r="AS45" i="3"/>
  <c r="AT45" i="3"/>
  <c r="AR45" i="3"/>
  <c r="AQ45" i="3"/>
  <c r="AP45" i="3"/>
  <c r="AZ41" i="3"/>
  <c r="AY41" i="3"/>
  <c r="AX41" i="3"/>
  <c r="AW41" i="3"/>
  <c r="AV41" i="3"/>
  <c r="AU41" i="3"/>
  <c r="AT41" i="3"/>
  <c r="AS41" i="3"/>
  <c r="AR41" i="3"/>
  <c r="AQ41" i="3"/>
  <c r="AP41" i="3"/>
  <c r="AU56" i="3"/>
  <c r="AT56" i="3"/>
  <c r="AS56" i="3"/>
  <c r="AR56" i="3"/>
  <c r="AQ56" i="3"/>
  <c r="AP56" i="3"/>
  <c r="AZ56" i="3"/>
  <c r="AY56" i="3"/>
  <c r="AX56" i="3"/>
  <c r="AW56" i="3"/>
  <c r="AV56" i="3"/>
  <c r="AZ378" i="3"/>
  <c r="AY378" i="3"/>
  <c r="AX378" i="3"/>
  <c r="AW378" i="3"/>
  <c r="AV378" i="3"/>
  <c r="AU378" i="3"/>
  <c r="AT378" i="3"/>
  <c r="AS378" i="3"/>
  <c r="AR378" i="3"/>
  <c r="AQ378" i="3"/>
  <c r="AP378" i="3"/>
  <c r="AT376" i="3"/>
  <c r="AQ376" i="3"/>
  <c r="AR403" i="3"/>
  <c r="AX403" i="3"/>
  <c r="AE422" i="3"/>
  <c r="AE423" i="3"/>
  <c r="AE421" i="3"/>
  <c r="AH415" i="3"/>
  <c r="AE411" i="3"/>
  <c r="AE412" i="3"/>
  <c r="AE413" i="3"/>
  <c r="AE414" i="3"/>
  <c r="AE410" i="3"/>
  <c r="AE388" i="3"/>
  <c r="AE389" i="3"/>
  <c r="AE390" i="3"/>
  <c r="AE391" i="3"/>
  <c r="AE392" i="3"/>
  <c r="AE393" i="3"/>
  <c r="AE394" i="3"/>
  <c r="AH395" i="3"/>
  <c r="AE396" i="3"/>
  <c r="AE398" i="3"/>
  <c r="AE399" i="3"/>
  <c r="AK404" i="3"/>
  <c r="AC404" i="3" s="1"/>
  <c r="AE400" i="3"/>
  <c r="AE385" i="3"/>
  <c r="AE401" i="3"/>
  <c r="AI403" i="3"/>
  <c r="AC403" i="3" s="1"/>
  <c r="AE386" i="3"/>
  <c r="AE402" i="3"/>
  <c r="AC402" i="3" s="1"/>
  <c r="AE387" i="3"/>
  <c r="AE322" i="3"/>
  <c r="AH346" i="3"/>
  <c r="AE323" i="3"/>
  <c r="AK343" i="3"/>
  <c r="AB343" i="3" s="1"/>
  <c r="AH331" i="3"/>
  <c r="AE339" i="3"/>
  <c r="AF328" i="3"/>
  <c r="AG347" i="3"/>
  <c r="AA347" i="3" s="1"/>
  <c r="AH334" i="3"/>
  <c r="AL345" i="3"/>
  <c r="AA345" i="3" s="1"/>
  <c r="AE324" i="3"/>
  <c r="AF329" i="3"/>
  <c r="AG348" i="3"/>
  <c r="Y348" i="3" s="1"/>
  <c r="AK344" i="3"/>
  <c r="AA344" i="3" s="1"/>
  <c r="AE340" i="3"/>
  <c r="AF330" i="3"/>
  <c r="AE325" i="3"/>
  <c r="AE326" i="3"/>
  <c r="AG337" i="3"/>
  <c r="AE338" i="3"/>
  <c r="AE327" i="3"/>
  <c r="AE332" i="3"/>
  <c r="AK335" i="3"/>
  <c r="AK349" i="3"/>
  <c r="Y349" i="3" s="1"/>
  <c r="AE333" i="3"/>
  <c r="AH341" i="3"/>
  <c r="AG342" i="3"/>
  <c r="AE321" i="3"/>
  <c r="AG314" i="3"/>
  <c r="AE313" i="3"/>
  <c r="AE367" i="3"/>
  <c r="AE368" i="3"/>
  <c r="AE369" i="3"/>
  <c r="AE366" i="3"/>
  <c r="AE362" i="3"/>
  <c r="AE370" i="3"/>
  <c r="AF373" i="3"/>
  <c r="AE371" i="3"/>
  <c r="AE357" i="3"/>
  <c r="AL378" i="3"/>
  <c r="AA378" i="3" s="1"/>
  <c r="AE372" i="3"/>
  <c r="AE358" i="3"/>
  <c r="AJ376" i="3"/>
  <c r="AC376" i="3" s="1"/>
  <c r="AE374" i="3"/>
  <c r="AF359" i="3"/>
  <c r="AE360" i="3"/>
  <c r="AF375" i="3"/>
  <c r="AE361" i="3"/>
  <c r="AE356" i="3"/>
  <c r="AI364" i="3"/>
  <c r="AE363" i="3"/>
  <c r="AE365" i="3"/>
  <c r="AF300" i="3"/>
  <c r="AF303" i="3"/>
  <c r="AI306" i="3"/>
  <c r="AA306" i="3" s="1"/>
  <c r="AF298" i="3"/>
  <c r="AJ304" i="3"/>
  <c r="AJ305" i="3"/>
  <c r="AE299" i="3"/>
  <c r="AE301" i="3"/>
  <c r="AE302" i="3"/>
  <c r="AG291" i="3"/>
  <c r="AM292" i="3"/>
  <c r="Y292" i="3" s="1"/>
  <c r="AE286" i="3"/>
  <c r="AE288" i="3"/>
  <c r="AE289" i="3"/>
  <c r="AE290" i="3"/>
  <c r="AE285" i="3"/>
  <c r="Y279" i="3"/>
  <c r="Z279" i="3"/>
  <c r="AA279" i="3"/>
  <c r="AB279" i="3"/>
  <c r="AA46" i="3"/>
  <c r="AK274" i="3"/>
  <c r="AE267" i="3"/>
  <c r="AE268" i="3"/>
  <c r="AE269" i="3"/>
  <c r="AE270" i="3"/>
  <c r="AE271" i="3"/>
  <c r="AE272" i="3"/>
  <c r="AE273" i="3"/>
  <c r="AE266" i="3"/>
  <c r="AL278" i="3"/>
  <c r="Y278" i="3" s="1"/>
  <c r="AI275" i="3"/>
  <c r="AI276" i="3"/>
  <c r="AI277" i="3"/>
  <c r="AE256" i="3"/>
  <c r="AE259" i="3"/>
  <c r="AH258" i="3"/>
  <c r="AE260" i="3"/>
  <c r="AE257" i="3"/>
  <c r="AE255" i="3"/>
  <c r="AE242" i="3"/>
  <c r="AE244" i="3"/>
  <c r="Y164" i="3"/>
  <c r="AE237" i="3"/>
  <c r="AE240" i="3"/>
  <c r="AE241" i="3"/>
  <c r="AF233" i="3"/>
  <c r="AK243" i="3"/>
  <c r="Y243" i="3" s="1"/>
  <c r="AE236" i="3"/>
  <c r="AK245" i="3"/>
  <c r="Y245" i="3" s="1"/>
  <c r="AH238" i="3"/>
  <c r="AJ247" i="3"/>
  <c r="AC247" i="3" s="1"/>
  <c r="AF239" i="3"/>
  <c r="AE234" i="3"/>
  <c r="AE235" i="3"/>
  <c r="AF246" i="3"/>
  <c r="AK248" i="3"/>
  <c r="AB248" i="3" s="1"/>
  <c r="AE201" i="3"/>
  <c r="AC45" i="3"/>
  <c r="AE214" i="3"/>
  <c r="AG226" i="3"/>
  <c r="AB226" i="3" s="1"/>
  <c r="AF220" i="3"/>
  <c r="AE219" i="3"/>
  <c r="AE208" i="3"/>
  <c r="AC164" i="3"/>
  <c r="AE213" i="3"/>
  <c r="AH215" i="3"/>
  <c r="AE207" i="3"/>
  <c r="AE216" i="3"/>
  <c r="AI218" i="3"/>
  <c r="AE202" i="3"/>
  <c r="AE203" i="3"/>
  <c r="AF206" i="3"/>
  <c r="AE204" i="3"/>
  <c r="AF223" i="3"/>
  <c r="AA223" i="3" s="1"/>
  <c r="AL225" i="3"/>
  <c r="AB225" i="3" s="1"/>
  <c r="AE205" i="3"/>
  <c r="AF209" i="3"/>
  <c r="AE221" i="3"/>
  <c r="AE199" i="3"/>
  <c r="AE222" i="3"/>
  <c r="AI224" i="3"/>
  <c r="AC224" i="3" s="1"/>
  <c r="AE200" i="3"/>
  <c r="AE210" i="3"/>
  <c r="AE217" i="3"/>
  <c r="AE211" i="3"/>
  <c r="AE212" i="3"/>
  <c r="AE173" i="3"/>
  <c r="AG178" i="3"/>
  <c r="AI192" i="3"/>
  <c r="Y192" i="3" s="1"/>
  <c r="AE176" i="3"/>
  <c r="AE175" i="3"/>
  <c r="AA164" i="3"/>
  <c r="AE177" i="3"/>
  <c r="AH174" i="3"/>
  <c r="AF183" i="3"/>
  <c r="AJ188" i="3"/>
  <c r="AK190" i="3"/>
  <c r="AC190" i="3" s="1"/>
  <c r="AF180" i="3"/>
  <c r="AF184" i="3"/>
  <c r="AL193" i="3"/>
  <c r="AC193" i="3" s="1"/>
  <c r="AF186" i="3"/>
  <c r="AF187" i="3"/>
  <c r="AE179" i="3"/>
  <c r="AI189" i="3"/>
  <c r="AA189" i="3" s="1"/>
  <c r="AE181" i="3"/>
  <c r="AB57" i="3"/>
  <c r="AA57" i="3"/>
  <c r="AE185" i="3"/>
  <c r="AH182" i="3"/>
  <c r="AE172" i="3"/>
  <c r="AK165" i="3"/>
  <c r="AA165" i="3" s="1"/>
  <c r="Z164" i="3"/>
  <c r="AE154" i="3"/>
  <c r="AF150" i="3"/>
  <c r="AG166" i="3"/>
  <c r="AB166" i="3" s="1"/>
  <c r="AI161" i="3"/>
  <c r="AH151" i="3"/>
  <c r="AE155" i="3"/>
  <c r="AE144" i="3"/>
  <c r="AI162" i="3"/>
  <c r="AB162" i="3" s="1"/>
  <c r="AE160" i="3"/>
  <c r="AE145" i="3"/>
  <c r="AE148" i="3"/>
  <c r="AG156" i="3"/>
  <c r="AE149" i="3"/>
  <c r="AG157" i="3"/>
  <c r="AE143" i="3"/>
  <c r="AH159" i="3"/>
  <c r="AF152" i="3"/>
  <c r="AF153" i="3"/>
  <c r="AF158" i="3"/>
  <c r="AG163" i="3"/>
  <c r="Y163" i="3" s="1"/>
  <c r="AJ147" i="3"/>
  <c r="AF146" i="3"/>
  <c r="AE134" i="3"/>
  <c r="AI136" i="3"/>
  <c r="Z136" i="3" s="1"/>
  <c r="AE132" i="3"/>
  <c r="AE133" i="3"/>
  <c r="AF135" i="3"/>
  <c r="AB56" i="3"/>
  <c r="AF125" i="3"/>
  <c r="AB125" i="3" s="1"/>
  <c r="Z45" i="3"/>
  <c r="AH124" i="3"/>
  <c r="AE120" i="3"/>
  <c r="AF121" i="3"/>
  <c r="AF122" i="3"/>
  <c r="AF123" i="3"/>
  <c r="AE109" i="3"/>
  <c r="AE110" i="3"/>
  <c r="AI111" i="3"/>
  <c r="AE112" i="3"/>
  <c r="AE105" i="3"/>
  <c r="AL113" i="3"/>
  <c r="Y113" i="3" s="1"/>
  <c r="Y41" i="3"/>
  <c r="Z41" i="3"/>
  <c r="AA56" i="3"/>
  <c r="AC56" i="3"/>
  <c r="AC55" i="3"/>
  <c r="Z46" i="3"/>
  <c r="AE107" i="3"/>
  <c r="AE108" i="3"/>
  <c r="AI97" i="3"/>
  <c r="Y97" i="3" s="1"/>
  <c r="AA45" i="3"/>
  <c r="AE83" i="3"/>
  <c r="AH87" i="3"/>
  <c r="AE84" i="3"/>
  <c r="AH88" i="3"/>
  <c r="AE85" i="3"/>
  <c r="AL96" i="3"/>
  <c r="AA96" i="3" s="1"/>
  <c r="AE86" i="3"/>
  <c r="AH92" i="3"/>
  <c r="AL98" i="3"/>
  <c r="AB98" i="3" s="1"/>
  <c r="AA55" i="3"/>
  <c r="AE90" i="3"/>
  <c r="AH93" i="3"/>
  <c r="AH89" i="3"/>
  <c r="Y55" i="3"/>
  <c r="Y53" i="3"/>
  <c r="Z53" i="3"/>
  <c r="AB53" i="3"/>
  <c r="AC46" i="3"/>
  <c r="AI91" i="3"/>
  <c r="AK94" i="3"/>
  <c r="Y46" i="3"/>
  <c r="AI95" i="3"/>
  <c r="AC95" i="3" s="1"/>
  <c r="AA41" i="3"/>
  <c r="AB45" i="3"/>
  <c r="AF69" i="3"/>
  <c r="AJ75" i="3"/>
  <c r="AA75" i="3" s="1"/>
  <c r="Z56" i="3"/>
  <c r="AH71" i="3"/>
  <c r="AC71" i="3" s="1"/>
  <c r="AJ77" i="3"/>
  <c r="AC77" i="3" s="1"/>
  <c r="AH76" i="3"/>
  <c r="AB76" i="3" s="1"/>
  <c r="AF73" i="3"/>
  <c r="AE64" i="3"/>
  <c r="Z55" i="3"/>
  <c r="AE65" i="3"/>
  <c r="AE68" i="3"/>
  <c r="AE74" i="3"/>
  <c r="AC41" i="3"/>
  <c r="AC53" i="3"/>
  <c r="AE70" i="3"/>
  <c r="AE63" i="3"/>
  <c r="Z57" i="3"/>
  <c r="AF66" i="3"/>
  <c r="AC57" i="3"/>
  <c r="AF67" i="3"/>
  <c r="AJ72" i="3"/>
  <c r="AF43" i="3"/>
  <c r="Y43" i="3" s="1"/>
  <c r="AF50" i="3"/>
  <c r="AC50" i="3" s="1"/>
  <c r="AF54" i="3"/>
  <c r="AB54" i="3" s="1"/>
  <c r="AF52" i="3"/>
  <c r="AC52" i="3" s="1"/>
  <c r="AF49" i="3"/>
  <c r="AA49" i="3" s="1"/>
  <c r="AF39" i="3"/>
  <c r="AB39" i="3" s="1"/>
  <c r="AF48" i="3"/>
  <c r="AA48" i="3" s="1"/>
  <c r="AI191" i="3"/>
  <c r="AF137" i="3"/>
  <c r="AF44" i="3"/>
  <c r="AF51" i="3"/>
  <c r="AF47" i="3"/>
  <c r="AF38" i="3"/>
  <c r="AF40" i="3"/>
  <c r="Z279" i="2"/>
  <c r="AC279" i="2" s="1"/>
  <c r="V320" i="2"/>
  <c r="AV243" i="3" l="1"/>
  <c r="AW243" i="3"/>
  <c r="AY243" i="3"/>
  <c r="AS243" i="3"/>
  <c r="AQ243" i="3"/>
  <c r="Z415" i="3"/>
  <c r="AP402" i="3"/>
  <c r="AS403" i="3"/>
  <c r="AT403" i="3"/>
  <c r="AU403" i="3"/>
  <c r="AW403" i="3"/>
  <c r="Z374" i="3"/>
  <c r="AS376" i="3"/>
  <c r="AX404" i="3"/>
  <c r="Z397" i="3"/>
  <c r="AR402" i="3"/>
  <c r="AV403" i="3"/>
  <c r="AU402" i="3"/>
  <c r="AT402" i="3"/>
  <c r="AS402" i="3"/>
  <c r="AV402" i="3"/>
  <c r="AW402" i="3"/>
  <c r="AX402" i="3"/>
  <c r="AY402" i="3"/>
  <c r="AA400" i="3"/>
  <c r="AZ402" i="3"/>
  <c r="AB324" i="3"/>
  <c r="AY403" i="3"/>
  <c r="AZ403" i="3"/>
  <c r="AP403" i="3"/>
  <c r="AB222" i="3"/>
  <c r="AC277" i="3"/>
  <c r="AZ376" i="3"/>
  <c r="N21" i="3"/>
  <c r="AT243" i="3"/>
  <c r="AZ243" i="3"/>
  <c r="N22" i="3"/>
  <c r="AV376" i="3"/>
  <c r="AP243" i="3"/>
  <c r="Z335" i="3"/>
  <c r="AB332" i="3"/>
  <c r="AA159" i="3"/>
  <c r="AC188" i="3"/>
  <c r="AX192" i="3"/>
  <c r="AT166" i="3"/>
  <c r="AT190" i="3"/>
  <c r="AU166" i="3"/>
  <c r="AW166" i="3"/>
  <c r="AX166" i="3"/>
  <c r="AY166" i="3"/>
  <c r="AA89" i="3"/>
  <c r="Y338" i="3"/>
  <c r="O19" i="3"/>
  <c r="N19" i="3"/>
  <c r="M19" i="3"/>
  <c r="AR376" i="3"/>
  <c r="AU376" i="3"/>
  <c r="AB337" i="3"/>
  <c r="AC391" i="3"/>
  <c r="AZ192" i="3"/>
  <c r="AP192" i="3"/>
  <c r="Q21" i="3"/>
  <c r="AB385" i="3"/>
  <c r="AC341" i="3"/>
  <c r="Z161" i="3"/>
  <c r="AR243" i="3"/>
  <c r="AT137" i="3"/>
  <c r="O20" i="3"/>
  <c r="P21" i="3"/>
  <c r="S23" i="3"/>
  <c r="Q18" i="3"/>
  <c r="AC410" i="3"/>
  <c r="AY376" i="3"/>
  <c r="AC187" i="3"/>
  <c r="AP376" i="3"/>
  <c r="P17" i="3"/>
  <c r="AN25" i="3"/>
  <c r="C25" i="3" s="1"/>
  <c r="O21" i="3"/>
  <c r="Q23" i="3"/>
  <c r="AN26" i="3"/>
  <c r="C26" i="3" s="1"/>
  <c r="N20" i="3"/>
  <c r="AC241" i="3"/>
  <c r="R17" i="3"/>
  <c r="Q19" i="3"/>
  <c r="R18" i="3"/>
  <c r="Q17" i="3"/>
  <c r="P20" i="3"/>
  <c r="S17" i="3"/>
  <c r="R21" i="3"/>
  <c r="Q20" i="3"/>
  <c r="M22" i="3"/>
  <c r="AW376" i="3"/>
  <c r="P19" i="3"/>
  <c r="P18" i="3"/>
  <c r="M20" i="3"/>
  <c r="O18" i="3"/>
  <c r="O17" i="3"/>
  <c r="M21" i="3"/>
  <c r="AC186" i="3"/>
  <c r="L20" i="3"/>
  <c r="M17" i="3"/>
  <c r="L18" i="3"/>
  <c r="N18" i="3"/>
  <c r="M18" i="3"/>
  <c r="R19" i="3"/>
  <c r="M24" i="3"/>
  <c r="O24" i="3"/>
  <c r="S22" i="3"/>
  <c r="N17" i="3"/>
  <c r="L21" i="3"/>
  <c r="N23" i="3"/>
  <c r="AC244" i="3"/>
  <c r="L19" i="3"/>
  <c r="L22" i="3"/>
  <c r="P22" i="3"/>
  <c r="AC267" i="3"/>
  <c r="AA342" i="3"/>
  <c r="AT189" i="3"/>
  <c r="P24" i="3"/>
  <c r="R24" i="3"/>
  <c r="R20" i="3"/>
  <c r="Q22" i="3"/>
  <c r="L17" i="3"/>
  <c r="L24" i="3"/>
  <c r="S20" i="3"/>
  <c r="AZ137" i="3"/>
  <c r="AY192" i="3"/>
  <c r="AS137" i="3"/>
  <c r="AA329" i="3"/>
  <c r="AW278" i="3"/>
  <c r="AV278" i="3"/>
  <c r="AB397" i="3"/>
  <c r="Z334" i="3"/>
  <c r="AP404" i="3"/>
  <c r="AQ404" i="3"/>
  <c r="AS404" i="3"/>
  <c r="AV404" i="3"/>
  <c r="Z275" i="3"/>
  <c r="AZ404" i="3"/>
  <c r="AC219" i="3"/>
  <c r="Y363" i="3"/>
  <c r="Y397" i="3"/>
  <c r="AC397" i="3"/>
  <c r="AA397" i="3"/>
  <c r="AB359" i="3"/>
  <c r="AU192" i="3"/>
  <c r="AY137" i="3"/>
  <c r="AP162" i="3"/>
  <c r="AR162" i="3"/>
  <c r="AV162" i="3"/>
  <c r="AQ166" i="3"/>
  <c r="AU243" i="3"/>
  <c r="AR166" i="3"/>
  <c r="AU137" i="3"/>
  <c r="AP113" i="3"/>
  <c r="AA399" i="3"/>
  <c r="AR404" i="3"/>
  <c r="AC106" i="3"/>
  <c r="Z287" i="3"/>
  <c r="Z384" i="3"/>
  <c r="AA331" i="3"/>
  <c r="AC395" i="3"/>
  <c r="AT404" i="3"/>
  <c r="AB370" i="3"/>
  <c r="AB394" i="3"/>
  <c r="AU404" i="3"/>
  <c r="Y364" i="3"/>
  <c r="AA392" i="3"/>
  <c r="AW404" i="3"/>
  <c r="Z288" i="3"/>
  <c r="AY226" i="3"/>
  <c r="AC387" i="3"/>
  <c r="Y390" i="3"/>
  <c r="AZ226" i="3"/>
  <c r="AB375" i="3"/>
  <c r="AY224" i="3"/>
  <c r="Z388" i="3"/>
  <c r="AA301" i="3"/>
  <c r="AB401" i="3"/>
  <c r="Z235" i="3"/>
  <c r="AC413" i="3"/>
  <c r="Y384" i="3"/>
  <c r="AC367" i="3"/>
  <c r="AA340" i="3"/>
  <c r="AC384" i="3"/>
  <c r="AB291" i="3"/>
  <c r="AA360" i="3"/>
  <c r="Z386" i="3"/>
  <c r="AB287" i="3"/>
  <c r="AX278" i="3"/>
  <c r="AA287" i="3"/>
  <c r="AA305" i="3"/>
  <c r="AC358" i="3"/>
  <c r="AB412" i="3"/>
  <c r="AZ278" i="3"/>
  <c r="AC304" i="3"/>
  <c r="AA372" i="3"/>
  <c r="Y333" i="3"/>
  <c r="AA411" i="3"/>
  <c r="AP278" i="3"/>
  <c r="Y287" i="3"/>
  <c r="AQ278" i="3"/>
  <c r="AC287" i="3"/>
  <c r="AC398" i="3"/>
  <c r="AR278" i="3"/>
  <c r="AC396" i="3"/>
  <c r="AS278" i="3"/>
  <c r="AA300" i="3"/>
  <c r="AT278" i="3"/>
  <c r="AU163" i="3"/>
  <c r="AA365" i="3"/>
  <c r="AU278" i="3"/>
  <c r="AW163" i="3"/>
  <c r="AA221" i="3"/>
  <c r="Y323" i="3"/>
  <c r="AA393" i="3"/>
  <c r="AY163" i="3"/>
  <c r="AB384" i="3"/>
  <c r="Z366" i="3"/>
  <c r="AC346" i="3"/>
  <c r="AA384" i="3"/>
  <c r="AC369" i="3"/>
  <c r="AC368" i="3"/>
  <c r="AC357" i="3"/>
  <c r="AC421" i="3"/>
  <c r="Z303" i="3"/>
  <c r="Y371" i="3"/>
  <c r="Z339" i="3"/>
  <c r="AC423" i="3"/>
  <c r="AA373" i="3"/>
  <c r="AA327" i="3"/>
  <c r="AS225" i="3"/>
  <c r="AC362" i="3"/>
  <c r="AR247" i="3"/>
  <c r="AU47" i="3"/>
  <c r="Y326" i="3"/>
  <c r="AZ247" i="3"/>
  <c r="AC356" i="3"/>
  <c r="Z322" i="3"/>
  <c r="AC361" i="3"/>
  <c r="AB272" i="3"/>
  <c r="AB389" i="3"/>
  <c r="AC313" i="3"/>
  <c r="AC302" i="3"/>
  <c r="AC321" i="3"/>
  <c r="AC414" i="3"/>
  <c r="AC257" i="3"/>
  <c r="AS189" i="3"/>
  <c r="AB259" i="3"/>
  <c r="AU189" i="3"/>
  <c r="AC256" i="3"/>
  <c r="AC328" i="3"/>
  <c r="AY40" i="3"/>
  <c r="AS192" i="3"/>
  <c r="AW162" i="3"/>
  <c r="AZ40" i="3"/>
  <c r="AC72" i="3"/>
  <c r="AA276" i="3"/>
  <c r="AA422" i="3"/>
  <c r="AX162" i="3"/>
  <c r="AU40" i="3"/>
  <c r="AP193" i="3"/>
  <c r="AV248" i="3"/>
  <c r="AR193" i="3"/>
  <c r="AW248" i="3"/>
  <c r="AT193" i="3"/>
  <c r="AS162" i="3"/>
  <c r="Y325" i="3"/>
  <c r="AX248" i="3"/>
  <c r="AU193" i="3"/>
  <c r="AB330" i="3"/>
  <c r="AZ248" i="3"/>
  <c r="AV193" i="3"/>
  <c r="AV125" i="3"/>
  <c r="AQ248" i="3"/>
  <c r="AY193" i="3"/>
  <c r="AX125" i="3"/>
  <c r="AR248" i="3"/>
  <c r="AV189" i="3"/>
  <c r="AY125" i="3"/>
  <c r="AC314" i="3"/>
  <c r="AS248" i="3"/>
  <c r="AX189" i="3"/>
  <c r="AZ125" i="3"/>
  <c r="AT248" i="3"/>
  <c r="AZ189" i="3"/>
  <c r="AV166" i="3"/>
  <c r="AU248" i="3"/>
  <c r="AR189" i="3"/>
  <c r="AT75" i="3"/>
  <c r="AS193" i="3"/>
  <c r="AZ162" i="3"/>
  <c r="AX163" i="3"/>
  <c r="AA87" i="3"/>
  <c r="AC211" i="3"/>
  <c r="AX224" i="3"/>
  <c r="AZ193" i="3"/>
  <c r="AP166" i="3"/>
  <c r="AV137" i="3"/>
  <c r="AU162" i="3"/>
  <c r="AQ137" i="3"/>
  <c r="AS166" i="3"/>
  <c r="AX137" i="3"/>
  <c r="AV47" i="3"/>
  <c r="Y42" i="3"/>
  <c r="AV192" i="3"/>
  <c r="AX193" i="3"/>
  <c r="AW165" i="3"/>
  <c r="AA201" i="3"/>
  <c r="AY248" i="3"/>
  <c r="AQ192" i="3"/>
  <c r="AY189" i="3"/>
  <c r="AP137" i="3"/>
  <c r="AZ49" i="3"/>
  <c r="AC112" i="3"/>
  <c r="AT192" i="3"/>
  <c r="AP189" i="3"/>
  <c r="AR137" i="3"/>
  <c r="Z42" i="3"/>
  <c r="AW192" i="3"/>
  <c r="AW193" i="3"/>
  <c r="AV165" i="3"/>
  <c r="AC120" i="3"/>
  <c r="AC285" i="3"/>
  <c r="Z212" i="3"/>
  <c r="AC151" i="3"/>
  <c r="AA216" i="3"/>
  <c r="AW245" i="3"/>
  <c r="AX245" i="3"/>
  <c r="AZ245" i="3"/>
  <c r="AP98" i="3"/>
  <c r="AY245" i="3"/>
  <c r="AV96" i="3"/>
  <c r="AB182" i="3"/>
  <c r="AP245" i="3"/>
  <c r="Z273" i="3"/>
  <c r="Y289" i="3"/>
  <c r="AQ245" i="3"/>
  <c r="AR245" i="3"/>
  <c r="AS245" i="3"/>
  <c r="AC160" i="3"/>
  <c r="AT245" i="3"/>
  <c r="AA269" i="3"/>
  <c r="AU245" i="3"/>
  <c r="Y94" i="3"/>
  <c r="AC255" i="3"/>
  <c r="AA218" i="3"/>
  <c r="Y234" i="3"/>
  <c r="Y274" i="3"/>
  <c r="AC299" i="3"/>
  <c r="AA258" i="3"/>
  <c r="AT52" i="3"/>
  <c r="AT162" i="3"/>
  <c r="AX165" i="3"/>
  <c r="AC209" i="3"/>
  <c r="Z290" i="3"/>
  <c r="AY165" i="3"/>
  <c r="AC69" i="3"/>
  <c r="AC205" i="3"/>
  <c r="AZ165" i="3"/>
  <c r="AC148" i="3"/>
  <c r="AT165" i="3"/>
  <c r="AC42" i="3"/>
  <c r="AA286" i="3"/>
  <c r="AP163" i="3"/>
  <c r="AR125" i="3"/>
  <c r="AB42" i="3"/>
  <c r="AS163" i="3"/>
  <c r="AT125" i="3"/>
  <c r="Y206" i="3"/>
  <c r="AP47" i="3"/>
  <c r="AY162" i="3"/>
  <c r="AC215" i="3"/>
  <c r="AC298" i="3"/>
  <c r="AA122" i="3"/>
  <c r="AP96" i="3"/>
  <c r="AQ96" i="3"/>
  <c r="AW47" i="3"/>
  <c r="AU54" i="3"/>
  <c r="AP125" i="3"/>
  <c r="AQ49" i="3"/>
  <c r="AQ125" i="3"/>
  <c r="AR51" i="3"/>
  <c r="AW51" i="3"/>
  <c r="AW125" i="3"/>
  <c r="AB217" i="3"/>
  <c r="AC239" i="3"/>
  <c r="AP226" i="3"/>
  <c r="AZ224" i="3"/>
  <c r="AW190" i="3"/>
  <c r="AV136" i="3"/>
  <c r="AU190" i="3"/>
  <c r="AC210" i="3"/>
  <c r="Z207" i="3"/>
  <c r="AQ226" i="3"/>
  <c r="AX190" i="3"/>
  <c r="AX136" i="3"/>
  <c r="AC147" i="3"/>
  <c r="AA153" i="3"/>
  <c r="Y238" i="3"/>
  <c r="AR226" i="3"/>
  <c r="AX223" i="3"/>
  <c r="AY190" i="3"/>
  <c r="AY136" i="3"/>
  <c r="Z154" i="3"/>
  <c r="AS226" i="3"/>
  <c r="AY223" i="3"/>
  <c r="AZ190" i="3"/>
  <c r="AP136" i="3"/>
  <c r="AT226" i="3"/>
  <c r="AZ223" i="3"/>
  <c r="AS136" i="3"/>
  <c r="AS95" i="3"/>
  <c r="AB93" i="3"/>
  <c r="AC124" i="3"/>
  <c r="AC143" i="3"/>
  <c r="AU226" i="3"/>
  <c r="AW223" i="3"/>
  <c r="AU136" i="3"/>
  <c r="AY95" i="3"/>
  <c r="AP224" i="3"/>
  <c r="AP223" i="3"/>
  <c r="AB266" i="3"/>
  <c r="AQ224" i="3"/>
  <c r="AQ223" i="3"/>
  <c r="AC156" i="3"/>
  <c r="AC185" i="3"/>
  <c r="AC240" i="3"/>
  <c r="AR224" i="3"/>
  <c r="AR223" i="3"/>
  <c r="AA135" i="3"/>
  <c r="Y214" i="3"/>
  <c r="Z237" i="3"/>
  <c r="AS224" i="3"/>
  <c r="AS223" i="3"/>
  <c r="Y236" i="3"/>
  <c r="AC271" i="3"/>
  <c r="AT224" i="3"/>
  <c r="AT223" i="3"/>
  <c r="AP190" i="3"/>
  <c r="AC270" i="3"/>
  <c r="AW226" i="3"/>
  <c r="AU224" i="3"/>
  <c r="AU223" i="3"/>
  <c r="AQ190" i="3"/>
  <c r="AS43" i="3"/>
  <c r="AV226" i="3"/>
  <c r="AV224" i="3"/>
  <c r="AR190" i="3"/>
  <c r="AB260" i="3"/>
  <c r="Z74" i="3"/>
  <c r="AA268" i="3"/>
  <c r="AS190" i="3"/>
  <c r="AP247" i="3"/>
  <c r="AT98" i="3"/>
  <c r="AZ50" i="3"/>
  <c r="AU98" i="3"/>
  <c r="Y242" i="3"/>
  <c r="AV98" i="3"/>
  <c r="Y179" i="3"/>
  <c r="Y246" i="3"/>
  <c r="AX98" i="3"/>
  <c r="AC202" i="3"/>
  <c r="AQ247" i="3"/>
  <c r="AT247" i="3"/>
  <c r="AC37" i="3"/>
  <c r="AA37" i="3"/>
  <c r="AA184" i="3"/>
  <c r="AS247" i="3"/>
  <c r="AY97" i="3"/>
  <c r="Z37" i="3"/>
  <c r="AB180" i="3"/>
  <c r="AU247" i="3"/>
  <c r="AX97" i="3"/>
  <c r="AV247" i="3"/>
  <c r="AZ97" i="3"/>
  <c r="AT44" i="3"/>
  <c r="AW247" i="3"/>
  <c r="AQ97" i="3"/>
  <c r="AX247" i="3"/>
  <c r="AS97" i="3"/>
  <c r="AB90" i="3"/>
  <c r="Y157" i="3"/>
  <c r="AA174" i="3"/>
  <c r="Z233" i="3"/>
  <c r="AT97" i="3"/>
  <c r="AB220" i="3"/>
  <c r="AQ113" i="3"/>
  <c r="AP49" i="3"/>
  <c r="AR113" i="3"/>
  <c r="AS113" i="3"/>
  <c r="AS49" i="3"/>
  <c r="AQ225" i="3"/>
  <c r="AT113" i="3"/>
  <c r="AC132" i="3"/>
  <c r="AA181" i="3"/>
  <c r="AC204" i="3"/>
  <c r="AR225" i="3"/>
  <c r="AU113" i="3"/>
  <c r="AX95" i="3"/>
  <c r="AA134" i="3"/>
  <c r="Z203" i="3"/>
  <c r="AT225" i="3"/>
  <c r="AP77" i="3"/>
  <c r="AU225" i="3"/>
  <c r="AQ77" i="3"/>
  <c r="AV225" i="3"/>
  <c r="AS77" i="3"/>
  <c r="AA109" i="3"/>
  <c r="AW225" i="3"/>
  <c r="AT77" i="3"/>
  <c r="AX225" i="3"/>
  <c r="AU77" i="3"/>
  <c r="AY225" i="3"/>
  <c r="AV113" i="3"/>
  <c r="AX77" i="3"/>
  <c r="AA213" i="3"/>
  <c r="AZ225" i="3"/>
  <c r="AX113" i="3"/>
  <c r="AY77" i="3"/>
  <c r="AC121" i="3"/>
  <c r="AY113" i="3"/>
  <c r="AZ77" i="3"/>
  <c r="AA108" i="3"/>
  <c r="AA152" i="3"/>
  <c r="Z199" i="3"/>
  <c r="AZ113" i="3"/>
  <c r="Z144" i="3"/>
  <c r="AC173" i="3"/>
  <c r="AA73" i="3"/>
  <c r="Z150" i="3"/>
  <c r="AB200" i="3"/>
  <c r="AA183" i="3"/>
  <c r="AC208" i="3"/>
  <c r="AA172" i="3"/>
  <c r="AT39" i="3"/>
  <c r="AW39" i="3"/>
  <c r="AC175" i="3"/>
  <c r="Y176" i="3"/>
  <c r="AB66" i="3"/>
  <c r="Y149" i="3"/>
  <c r="Z177" i="3"/>
  <c r="AW189" i="3"/>
  <c r="AQ165" i="3"/>
  <c r="AR98" i="3"/>
  <c r="AV95" i="3"/>
  <c r="AR49" i="3"/>
  <c r="Y106" i="3"/>
  <c r="Z178" i="3"/>
  <c r="AV163" i="3"/>
  <c r="AW136" i="3"/>
  <c r="AT96" i="3"/>
  <c r="AR77" i="3"/>
  <c r="AQ43" i="3"/>
  <c r="AV52" i="3"/>
  <c r="AC92" i="3"/>
  <c r="AR165" i="3"/>
  <c r="AQ136" i="3"/>
  <c r="AZ98" i="3"/>
  <c r="AV97" i="3"/>
  <c r="AT48" i="3"/>
  <c r="AC70" i="3"/>
  <c r="AC133" i="3"/>
  <c r="Z145" i="3"/>
  <c r="AS165" i="3"/>
  <c r="AR136" i="3"/>
  <c r="AS96" i="3"/>
  <c r="AW97" i="3"/>
  <c r="AP48" i="3"/>
  <c r="AB85" i="3"/>
  <c r="AC105" i="3"/>
  <c r="AU165" i="3"/>
  <c r="AT136" i="3"/>
  <c r="AU96" i="3"/>
  <c r="AU97" i="3"/>
  <c r="AQ51" i="3"/>
  <c r="AV39" i="3"/>
  <c r="AR71" i="3"/>
  <c r="AC84" i="3"/>
  <c r="AA111" i="3"/>
  <c r="AC146" i="3"/>
  <c r="Y155" i="3"/>
  <c r="AQ163" i="3"/>
  <c r="AX96" i="3"/>
  <c r="AT95" i="3"/>
  <c r="AT71" i="3"/>
  <c r="AX51" i="3"/>
  <c r="AP39" i="3"/>
  <c r="Y110" i="3"/>
  <c r="AR163" i="3"/>
  <c r="AZ96" i="3"/>
  <c r="AU95" i="3"/>
  <c r="AV71" i="3"/>
  <c r="AR54" i="3"/>
  <c r="AX71" i="3"/>
  <c r="AC123" i="3"/>
  <c r="AC158" i="3"/>
  <c r="AT163" i="3"/>
  <c r="AR96" i="3"/>
  <c r="AW95" i="3"/>
  <c r="AY71" i="3"/>
  <c r="AZ54" i="3"/>
  <c r="AZ71" i="3"/>
  <c r="AW98" i="3"/>
  <c r="AR97" i="3"/>
  <c r="AU44" i="3"/>
  <c r="AC68" i="3"/>
  <c r="AC91" i="3"/>
  <c r="AV44" i="3"/>
  <c r="AY54" i="3"/>
  <c r="AX44" i="3"/>
  <c r="AA83" i="3"/>
  <c r="AP38" i="3"/>
  <c r="AS50" i="3"/>
  <c r="Y64" i="3"/>
  <c r="AW48" i="3"/>
  <c r="AX38" i="3"/>
  <c r="AU50" i="3"/>
  <c r="Z65" i="3"/>
  <c r="AW50" i="3"/>
  <c r="AA88" i="3"/>
  <c r="AQ75" i="3"/>
  <c r="AV50" i="3"/>
  <c r="AU75" i="3"/>
  <c r="AP50" i="3"/>
  <c r="AV75" i="3"/>
  <c r="AQ50" i="3"/>
  <c r="AX75" i="3"/>
  <c r="AZ75" i="3"/>
  <c r="AP75" i="3"/>
  <c r="Z63" i="3"/>
  <c r="AP44" i="3"/>
  <c r="AS75" i="3"/>
  <c r="AU49" i="3"/>
  <c r="AZ47" i="3"/>
  <c r="AR40" i="3"/>
  <c r="AY50" i="3"/>
  <c r="Z106" i="3"/>
  <c r="AS125" i="3"/>
  <c r="AW96" i="3"/>
  <c r="AW75" i="3"/>
  <c r="AP51" i="3"/>
  <c r="AX47" i="3"/>
  <c r="AW44" i="3"/>
  <c r="AU39" i="3"/>
  <c r="AY52" i="3"/>
  <c r="AQ95" i="3"/>
  <c r="AY75" i="3"/>
  <c r="AV51" i="3"/>
  <c r="AY44" i="3"/>
  <c r="AQ54" i="3"/>
  <c r="AU52" i="3"/>
  <c r="AY98" i="3"/>
  <c r="AZ95" i="3"/>
  <c r="AT49" i="3"/>
  <c r="AP40" i="3"/>
  <c r="AX50" i="3"/>
  <c r="AU76" i="3"/>
  <c r="AS38" i="3"/>
  <c r="AU43" i="3"/>
  <c r="AU38" i="3"/>
  <c r="AR43" i="3"/>
  <c r="AC107" i="3"/>
  <c r="AC67" i="3"/>
  <c r="AY47" i="3"/>
  <c r="AZ38" i="3"/>
  <c r="AT43" i="3"/>
  <c r="AB106" i="3"/>
  <c r="AA106" i="3"/>
  <c r="AV77" i="3"/>
  <c r="AQ48" i="3"/>
  <c r="AR47" i="3"/>
  <c r="AT47" i="3"/>
  <c r="AZ44" i="3"/>
  <c r="AB86" i="3"/>
  <c r="AX76" i="3"/>
  <c r="AY76" i="3"/>
  <c r="AZ76" i="3"/>
  <c r="AS76" i="3"/>
  <c r="AT76" i="3"/>
  <c r="AV76" i="3"/>
  <c r="AU48" i="3"/>
  <c r="AQ38" i="3"/>
  <c r="AS54" i="3"/>
  <c r="AZ52" i="3"/>
  <c r="AW76" i="3"/>
  <c r="AV48" i="3"/>
  <c r="AR38" i="3"/>
  <c r="AT54" i="3"/>
  <c r="AP52" i="3"/>
  <c r="AQ98" i="3"/>
  <c r="AP95" i="3"/>
  <c r="AP76" i="3"/>
  <c r="AR48" i="3"/>
  <c r="AQ47" i="3"/>
  <c r="AV38" i="3"/>
  <c r="AZ43" i="3"/>
  <c r="AQ40" i="3"/>
  <c r="AP54" i="3"/>
  <c r="AQ76" i="3"/>
  <c r="AY43" i="3"/>
  <c r="AS71" i="3"/>
  <c r="AY38" i="3"/>
  <c r="AP43" i="3"/>
  <c r="AS40" i="3"/>
  <c r="AP71" i="3"/>
  <c r="AW49" i="3"/>
  <c r="AT51" i="3"/>
  <c r="AR39" i="3"/>
  <c r="AW54" i="3"/>
  <c r="AW52" i="3"/>
  <c r="AQ71" i="3"/>
  <c r="AS48" i="3"/>
  <c r="AU51" i="3"/>
  <c r="AT38" i="3"/>
  <c r="AS39" i="3"/>
  <c r="AX54" i="3"/>
  <c r="AX52" i="3"/>
  <c r="AU71" i="3"/>
  <c r="AX48" i="3"/>
  <c r="AY51" i="3"/>
  <c r="AQ44" i="3"/>
  <c r="AV43" i="3"/>
  <c r="AV40" i="3"/>
  <c r="AX39" i="3"/>
  <c r="AR50" i="3"/>
  <c r="AQ52" i="3"/>
  <c r="AX49" i="3"/>
  <c r="AY48" i="3"/>
  <c r="AZ51" i="3"/>
  <c r="AR44" i="3"/>
  <c r="AW43" i="3"/>
  <c r="AW40" i="3"/>
  <c r="AY39" i="3"/>
  <c r="AR52" i="3"/>
  <c r="AY49" i="3"/>
  <c r="AX40" i="3"/>
  <c r="AZ39" i="3"/>
  <c r="Y37" i="3"/>
  <c r="V377" i="3"/>
  <c r="Z336" i="3"/>
  <c r="Y336" i="3"/>
  <c r="AC336" i="3"/>
  <c r="AB336" i="3"/>
  <c r="AA336" i="3"/>
  <c r="AT336" i="3"/>
  <c r="AS336" i="3"/>
  <c r="AR336" i="3"/>
  <c r="AX336" i="3"/>
  <c r="AQ336" i="3"/>
  <c r="AW336" i="3"/>
  <c r="AP336" i="3"/>
  <c r="AV336" i="3"/>
  <c r="AZ336" i="3"/>
  <c r="AU336" i="3"/>
  <c r="AY336" i="3"/>
  <c r="AQ126" i="3"/>
  <c r="AR126" i="3"/>
  <c r="AS126" i="3"/>
  <c r="AT126" i="3"/>
  <c r="AU126" i="3"/>
  <c r="AV126" i="3"/>
  <c r="AW126" i="3"/>
  <c r="AX126" i="3"/>
  <c r="AY126" i="3"/>
  <c r="AZ126" i="3"/>
  <c r="AP126" i="3"/>
  <c r="AA126" i="3"/>
  <c r="Z126" i="3"/>
  <c r="Y126" i="3"/>
  <c r="AC126" i="3"/>
  <c r="AB126" i="3"/>
  <c r="AB392" i="3"/>
  <c r="Y422" i="3"/>
  <c r="Z422" i="3"/>
  <c r="AB344" i="3"/>
  <c r="AC339" i="3"/>
  <c r="AA391" i="3"/>
  <c r="AA402" i="3"/>
  <c r="Z402" i="3"/>
  <c r="AB327" i="3"/>
  <c r="Y392" i="3"/>
  <c r="AA322" i="3"/>
  <c r="Z391" i="3"/>
  <c r="AA339" i="3"/>
  <c r="Z326" i="3"/>
  <c r="AC393" i="3"/>
  <c r="Y322" i="3"/>
  <c r="AC322" i="3"/>
  <c r="Y391" i="3"/>
  <c r="Y362" i="3"/>
  <c r="AB402" i="3"/>
  <c r="Z343" i="3"/>
  <c r="AB322" i="3"/>
  <c r="Y344" i="3"/>
  <c r="AC385" i="3"/>
  <c r="AB339" i="3"/>
  <c r="AB395" i="3"/>
  <c r="Z332" i="3"/>
  <c r="AA332" i="3"/>
  <c r="AB300" i="3"/>
  <c r="AC344" i="3"/>
  <c r="Z344" i="3"/>
  <c r="Z385" i="3"/>
  <c r="AB338" i="3"/>
  <c r="AA398" i="3"/>
  <c r="AB398" i="3"/>
  <c r="AC329" i="3"/>
  <c r="AT42" i="3"/>
  <c r="AZ42" i="3"/>
  <c r="AY42" i="3"/>
  <c r="AX42" i="3"/>
  <c r="AW42" i="3"/>
  <c r="AV42" i="3"/>
  <c r="AU42" i="3"/>
  <c r="AS42" i="3"/>
  <c r="AR42" i="3"/>
  <c r="AQ42" i="3"/>
  <c r="AP42" i="3"/>
  <c r="AV37" i="3"/>
  <c r="AU37" i="3"/>
  <c r="AT37" i="3"/>
  <c r="AS37" i="3"/>
  <c r="AR37" i="3"/>
  <c r="AQ37" i="3"/>
  <c r="AP37" i="3"/>
  <c r="AZ37" i="3"/>
  <c r="AY37" i="3"/>
  <c r="AX37" i="3"/>
  <c r="AW37" i="3"/>
  <c r="AC389" i="3"/>
  <c r="AQ72" i="3"/>
  <c r="AP72" i="3"/>
  <c r="AZ72" i="3"/>
  <c r="AY72" i="3"/>
  <c r="AX72" i="3"/>
  <c r="AW72" i="3"/>
  <c r="AV72" i="3"/>
  <c r="AR72" i="3"/>
  <c r="AU72" i="3"/>
  <c r="AT72" i="3"/>
  <c r="AS72" i="3"/>
  <c r="Z403" i="3"/>
  <c r="Y403" i="3"/>
  <c r="AZ68" i="3"/>
  <c r="AY68" i="3"/>
  <c r="AX68" i="3"/>
  <c r="AW68" i="3"/>
  <c r="AV68" i="3"/>
  <c r="AU68" i="3"/>
  <c r="AT68" i="3"/>
  <c r="AS68" i="3"/>
  <c r="AR68" i="3"/>
  <c r="AQ68" i="3"/>
  <c r="AP68" i="3"/>
  <c r="AB403" i="3"/>
  <c r="AZ65" i="3"/>
  <c r="AY65" i="3"/>
  <c r="AX65" i="3"/>
  <c r="AW65" i="3"/>
  <c r="AV65" i="3"/>
  <c r="AU65" i="3"/>
  <c r="AT65" i="3"/>
  <c r="AS65" i="3"/>
  <c r="AR65" i="3"/>
  <c r="AQ65" i="3"/>
  <c r="AP65" i="3"/>
  <c r="AY64" i="3"/>
  <c r="AX64" i="3"/>
  <c r="AW64" i="3"/>
  <c r="AV64" i="3"/>
  <c r="AU64" i="3"/>
  <c r="AT64" i="3"/>
  <c r="AZ64" i="3"/>
  <c r="AS64" i="3"/>
  <c r="AR64" i="3"/>
  <c r="AQ64" i="3"/>
  <c r="AP64" i="3"/>
  <c r="AV73" i="3"/>
  <c r="AU73" i="3"/>
  <c r="AT73" i="3"/>
  <c r="AS73" i="3"/>
  <c r="AR73" i="3"/>
  <c r="AQ73" i="3"/>
  <c r="AP73" i="3"/>
  <c r="AZ73" i="3"/>
  <c r="AY73" i="3"/>
  <c r="AW73" i="3"/>
  <c r="AX73" i="3"/>
  <c r="AX67" i="3"/>
  <c r="AW67" i="3"/>
  <c r="AV67" i="3"/>
  <c r="AU67" i="3"/>
  <c r="AT67" i="3"/>
  <c r="AS67" i="3"/>
  <c r="AR67" i="3"/>
  <c r="AQ67" i="3"/>
  <c r="AY67" i="3"/>
  <c r="AP67" i="3"/>
  <c r="AZ67" i="3"/>
  <c r="AR69" i="3"/>
  <c r="AQ69" i="3"/>
  <c r="AP69" i="3"/>
  <c r="AZ69" i="3"/>
  <c r="AY69" i="3"/>
  <c r="AS69" i="3"/>
  <c r="AX69" i="3"/>
  <c r="AW69" i="3"/>
  <c r="AV69" i="3"/>
  <c r="AU69" i="3"/>
  <c r="AT69" i="3"/>
  <c r="AS66" i="3"/>
  <c r="AR66" i="3"/>
  <c r="AQ66" i="3"/>
  <c r="AP66" i="3"/>
  <c r="AT66" i="3"/>
  <c r="AZ66" i="3"/>
  <c r="AY66" i="3"/>
  <c r="AX66" i="3"/>
  <c r="AW66" i="3"/>
  <c r="AV66" i="3"/>
  <c r="AU66" i="3"/>
  <c r="AT63" i="3"/>
  <c r="AS63" i="3"/>
  <c r="AR63" i="3"/>
  <c r="AQ63" i="3"/>
  <c r="AP63" i="3"/>
  <c r="AU63" i="3"/>
  <c r="AZ63" i="3"/>
  <c r="AY63" i="3"/>
  <c r="AX63" i="3"/>
  <c r="AW63" i="3"/>
  <c r="AV63" i="3"/>
  <c r="AZ74" i="3"/>
  <c r="AY74" i="3"/>
  <c r="AX74" i="3"/>
  <c r="AW74" i="3"/>
  <c r="AV74" i="3"/>
  <c r="AU74" i="3"/>
  <c r="AT74" i="3"/>
  <c r="AS74" i="3"/>
  <c r="AR74" i="3"/>
  <c r="AQ74" i="3"/>
  <c r="AP74" i="3"/>
  <c r="AW70" i="3"/>
  <c r="AV70" i="3"/>
  <c r="AU70" i="3"/>
  <c r="AT70" i="3"/>
  <c r="AS70" i="3"/>
  <c r="AR70" i="3"/>
  <c r="AQ70" i="3"/>
  <c r="AP70" i="3"/>
  <c r="AX70" i="3"/>
  <c r="AZ70" i="3"/>
  <c r="AY70" i="3"/>
  <c r="AZ86" i="3"/>
  <c r="AY86" i="3"/>
  <c r="AX86" i="3"/>
  <c r="AQ86" i="3"/>
  <c r="AW86" i="3"/>
  <c r="AV86" i="3"/>
  <c r="AU86" i="3"/>
  <c r="AP86" i="3"/>
  <c r="AT86" i="3"/>
  <c r="AS86" i="3"/>
  <c r="AR86" i="3"/>
  <c r="AY85" i="3"/>
  <c r="AX85" i="3"/>
  <c r="AW85" i="3"/>
  <c r="AV85" i="3"/>
  <c r="AU85" i="3"/>
  <c r="AT85" i="3"/>
  <c r="AS85" i="3"/>
  <c r="AR85" i="3"/>
  <c r="AZ85" i="3"/>
  <c r="AQ85" i="3"/>
  <c r="AP85" i="3"/>
  <c r="Y372" i="3"/>
  <c r="AR90" i="3"/>
  <c r="AQ90" i="3"/>
  <c r="AP90" i="3"/>
  <c r="AT90" i="3"/>
  <c r="AU90" i="3"/>
  <c r="AZ90" i="3"/>
  <c r="AY90" i="3"/>
  <c r="AX90" i="3"/>
  <c r="AW90" i="3"/>
  <c r="AS90" i="3"/>
  <c r="AV90" i="3"/>
  <c r="Z331" i="3"/>
  <c r="AB372" i="3"/>
  <c r="Z412" i="3"/>
  <c r="AR83" i="3"/>
  <c r="AP83" i="3"/>
  <c r="AZ83" i="3"/>
  <c r="AY83" i="3"/>
  <c r="AQ83" i="3"/>
  <c r="AX83" i="3"/>
  <c r="AW83" i="3"/>
  <c r="AV83" i="3"/>
  <c r="AU83" i="3"/>
  <c r="AT83" i="3"/>
  <c r="AS83" i="3"/>
  <c r="AC412" i="3"/>
  <c r="Z292" i="3"/>
  <c r="AZ92" i="3"/>
  <c r="AY92" i="3"/>
  <c r="AX92" i="3"/>
  <c r="AW92" i="3"/>
  <c r="AV92" i="3"/>
  <c r="AU92" i="3"/>
  <c r="AT92" i="3"/>
  <c r="AS92" i="3"/>
  <c r="AR92" i="3"/>
  <c r="AQ92" i="3"/>
  <c r="AP92" i="3"/>
  <c r="Y306" i="3"/>
  <c r="Y400" i="3"/>
  <c r="AS87" i="3"/>
  <c r="AU87" i="3"/>
  <c r="AR87" i="3"/>
  <c r="AQ87" i="3"/>
  <c r="AP87" i="3"/>
  <c r="AT87" i="3"/>
  <c r="AV87" i="3"/>
  <c r="AZ87" i="3"/>
  <c r="AY87" i="3"/>
  <c r="AX87" i="3"/>
  <c r="AW87" i="3"/>
  <c r="AC331" i="3"/>
  <c r="AB400" i="3"/>
  <c r="AC400" i="3"/>
  <c r="AZ89" i="3"/>
  <c r="AP89" i="3"/>
  <c r="AY89" i="3"/>
  <c r="AX89" i="3"/>
  <c r="AW89" i="3"/>
  <c r="AV89" i="3"/>
  <c r="AU89" i="3"/>
  <c r="AT89" i="3"/>
  <c r="AS89" i="3"/>
  <c r="AR89" i="3"/>
  <c r="AQ89" i="3"/>
  <c r="AB411" i="3"/>
  <c r="AT84" i="3"/>
  <c r="AS84" i="3"/>
  <c r="AR84" i="3"/>
  <c r="AQ84" i="3"/>
  <c r="AP84" i="3"/>
  <c r="AW84" i="3"/>
  <c r="AU84" i="3"/>
  <c r="AV84" i="3"/>
  <c r="AZ84" i="3"/>
  <c r="AY84" i="3"/>
  <c r="AX84" i="3"/>
  <c r="AV94" i="3"/>
  <c r="AU94" i="3"/>
  <c r="AT94" i="3"/>
  <c r="AS94" i="3"/>
  <c r="AR94" i="3"/>
  <c r="AQ94" i="3"/>
  <c r="AP94" i="3"/>
  <c r="AX94" i="3"/>
  <c r="AY94" i="3"/>
  <c r="AZ94" i="3"/>
  <c r="AW94" i="3"/>
  <c r="AB348" i="3"/>
  <c r="Y327" i="3"/>
  <c r="AW91" i="3"/>
  <c r="AV91" i="3"/>
  <c r="AU91" i="3"/>
  <c r="AT91" i="3"/>
  <c r="AX91" i="3"/>
  <c r="AS91" i="3"/>
  <c r="AY91" i="3"/>
  <c r="AR91" i="3"/>
  <c r="AQ91" i="3"/>
  <c r="AP91" i="3"/>
  <c r="AZ91" i="3"/>
  <c r="AX88" i="3"/>
  <c r="AW88" i="3"/>
  <c r="AV88" i="3"/>
  <c r="AU88" i="3"/>
  <c r="AT88" i="3"/>
  <c r="AS88" i="3"/>
  <c r="AR88" i="3"/>
  <c r="AQ88" i="3"/>
  <c r="AP88" i="3"/>
  <c r="AY88" i="3"/>
  <c r="AZ88" i="3"/>
  <c r="Z327" i="3"/>
  <c r="AQ93" i="3"/>
  <c r="AP93" i="3"/>
  <c r="AZ93" i="3"/>
  <c r="AY93" i="3"/>
  <c r="AR93" i="3"/>
  <c r="AX93" i="3"/>
  <c r="AT93" i="3"/>
  <c r="AW93" i="3"/>
  <c r="AV93" i="3"/>
  <c r="AU93" i="3"/>
  <c r="AS93" i="3"/>
  <c r="AZ111" i="3"/>
  <c r="AY111" i="3"/>
  <c r="AX111" i="3"/>
  <c r="AW111" i="3"/>
  <c r="AV111" i="3"/>
  <c r="AU111" i="3"/>
  <c r="AT111" i="3"/>
  <c r="AS111" i="3"/>
  <c r="AR111" i="3"/>
  <c r="AQ111" i="3"/>
  <c r="AP111" i="3"/>
  <c r="AV110" i="3"/>
  <c r="AY110" i="3"/>
  <c r="AU110" i="3"/>
  <c r="AT110" i="3"/>
  <c r="AS110" i="3"/>
  <c r="AR110" i="3"/>
  <c r="AQ110" i="3"/>
  <c r="AP110" i="3"/>
  <c r="AZ110" i="3"/>
  <c r="AX110" i="3"/>
  <c r="AW110" i="3"/>
  <c r="AP112" i="3"/>
  <c r="AS112" i="3"/>
  <c r="AZ112" i="3"/>
  <c r="AY112" i="3"/>
  <c r="AX112" i="3"/>
  <c r="AW112" i="3"/>
  <c r="AV112" i="3"/>
  <c r="AU112" i="3"/>
  <c r="AT112" i="3"/>
  <c r="AR112" i="3"/>
  <c r="AQ112" i="3"/>
  <c r="AQ109" i="3"/>
  <c r="AP109" i="3"/>
  <c r="AT109" i="3"/>
  <c r="AZ109" i="3"/>
  <c r="AY109" i="3"/>
  <c r="AX109" i="3"/>
  <c r="AW109" i="3"/>
  <c r="AV109" i="3"/>
  <c r="AU109" i="3"/>
  <c r="AS109" i="3"/>
  <c r="AR109" i="3"/>
  <c r="AZ108" i="3"/>
  <c r="AY108" i="3"/>
  <c r="AX108" i="3"/>
  <c r="AW108" i="3"/>
  <c r="AV108" i="3"/>
  <c r="AU108" i="3"/>
  <c r="AT108" i="3"/>
  <c r="AS108" i="3"/>
  <c r="AR108" i="3"/>
  <c r="AQ108" i="3"/>
  <c r="AP108" i="3"/>
  <c r="AW107" i="3"/>
  <c r="AV107" i="3"/>
  <c r="AU107" i="3"/>
  <c r="AZ107" i="3"/>
  <c r="AT107" i="3"/>
  <c r="AS107" i="3"/>
  <c r="AR107" i="3"/>
  <c r="AQ107" i="3"/>
  <c r="AP107" i="3"/>
  <c r="AY107" i="3"/>
  <c r="AX107" i="3"/>
  <c r="AZ105" i="3"/>
  <c r="AY105" i="3"/>
  <c r="AX105" i="3"/>
  <c r="AP105" i="3"/>
  <c r="AW105" i="3"/>
  <c r="AV105" i="3"/>
  <c r="AU105" i="3"/>
  <c r="AT105" i="3"/>
  <c r="AS105" i="3"/>
  <c r="AR105" i="3"/>
  <c r="AQ105" i="3"/>
  <c r="AR106" i="3"/>
  <c r="AQ106" i="3"/>
  <c r="AU106" i="3"/>
  <c r="AP106" i="3"/>
  <c r="AZ106" i="3"/>
  <c r="AY106" i="3"/>
  <c r="AX106" i="3"/>
  <c r="AW106" i="3"/>
  <c r="AV106" i="3"/>
  <c r="AT106" i="3"/>
  <c r="AS106" i="3"/>
  <c r="AQ120" i="3"/>
  <c r="AP120" i="3"/>
  <c r="AZ120" i="3"/>
  <c r="AY120" i="3"/>
  <c r="AX120" i="3"/>
  <c r="AW120" i="3"/>
  <c r="AV120" i="3"/>
  <c r="AU120" i="3"/>
  <c r="AR120" i="3"/>
  <c r="AT120" i="3"/>
  <c r="AS120" i="3"/>
  <c r="AP123" i="3"/>
  <c r="AZ123" i="3"/>
  <c r="AY123" i="3"/>
  <c r="AX123" i="3"/>
  <c r="AW123" i="3"/>
  <c r="AV123" i="3"/>
  <c r="AU123" i="3"/>
  <c r="AT123" i="3"/>
  <c r="AS123" i="3"/>
  <c r="AQ123" i="3"/>
  <c r="AR123" i="3"/>
  <c r="AZ122" i="3"/>
  <c r="AY122" i="3"/>
  <c r="AX122" i="3"/>
  <c r="AW122" i="3"/>
  <c r="AV122" i="3"/>
  <c r="AU122" i="3"/>
  <c r="AT122" i="3"/>
  <c r="AS122" i="3"/>
  <c r="AR122" i="3"/>
  <c r="AQ122" i="3"/>
  <c r="AP122" i="3"/>
  <c r="AV121" i="3"/>
  <c r="AU121" i="3"/>
  <c r="AT121" i="3"/>
  <c r="AS121" i="3"/>
  <c r="AR121" i="3"/>
  <c r="AQ121" i="3"/>
  <c r="AP121" i="3"/>
  <c r="AW121" i="3"/>
  <c r="AZ121" i="3"/>
  <c r="AY121" i="3"/>
  <c r="AX121" i="3"/>
  <c r="AU124" i="3"/>
  <c r="AT124" i="3"/>
  <c r="AS124" i="3"/>
  <c r="AR124" i="3"/>
  <c r="AQ124" i="3"/>
  <c r="AP124" i="3"/>
  <c r="AZ124" i="3"/>
  <c r="AY124" i="3"/>
  <c r="AX124" i="3"/>
  <c r="AW124" i="3"/>
  <c r="AV124" i="3"/>
  <c r="AA292" i="3"/>
  <c r="AQ132" i="3"/>
  <c r="AP132" i="3"/>
  <c r="AZ132" i="3"/>
  <c r="AY132" i="3"/>
  <c r="AX132" i="3"/>
  <c r="AW132" i="3"/>
  <c r="AV132" i="3"/>
  <c r="AU132" i="3"/>
  <c r="AT132" i="3"/>
  <c r="AS132" i="3"/>
  <c r="AR132" i="3"/>
  <c r="AP135" i="3"/>
  <c r="AZ135" i="3"/>
  <c r="AY135" i="3"/>
  <c r="AX135" i="3"/>
  <c r="AW135" i="3"/>
  <c r="AV135" i="3"/>
  <c r="AU135" i="3"/>
  <c r="AT135" i="3"/>
  <c r="AS135" i="3"/>
  <c r="AR135" i="3"/>
  <c r="AQ135" i="3"/>
  <c r="AZ134" i="3"/>
  <c r="AY134" i="3"/>
  <c r="AX134" i="3"/>
  <c r="AW134" i="3"/>
  <c r="AV134" i="3"/>
  <c r="AU134" i="3"/>
  <c r="AT134" i="3"/>
  <c r="AS134" i="3"/>
  <c r="AR134" i="3"/>
  <c r="AQ134" i="3"/>
  <c r="AP134" i="3"/>
  <c r="AV133" i="3"/>
  <c r="AU133" i="3"/>
  <c r="AT133" i="3"/>
  <c r="AS133" i="3"/>
  <c r="AR133" i="3"/>
  <c r="AQ133" i="3"/>
  <c r="AP133" i="3"/>
  <c r="AZ133" i="3"/>
  <c r="AY133" i="3"/>
  <c r="AX133" i="3"/>
  <c r="AW133" i="3"/>
  <c r="AZ154" i="3"/>
  <c r="AY154" i="3"/>
  <c r="AX154" i="3"/>
  <c r="AQ154" i="3"/>
  <c r="AW154" i="3"/>
  <c r="AV154" i="3"/>
  <c r="AU154" i="3"/>
  <c r="AT154" i="3"/>
  <c r="AS154" i="3"/>
  <c r="AR154" i="3"/>
  <c r="AP154" i="3"/>
  <c r="AZ147" i="3"/>
  <c r="AY147" i="3"/>
  <c r="AX147" i="3"/>
  <c r="AW147" i="3"/>
  <c r="AV147" i="3"/>
  <c r="AU147" i="3"/>
  <c r="AT147" i="3"/>
  <c r="AS147" i="3"/>
  <c r="AR147" i="3"/>
  <c r="AQ147" i="3"/>
  <c r="AP147" i="3"/>
  <c r="AW143" i="3"/>
  <c r="AV143" i="3"/>
  <c r="AU143" i="3"/>
  <c r="AZ143" i="3"/>
  <c r="AT143" i="3"/>
  <c r="AS143" i="3"/>
  <c r="AR143" i="3"/>
  <c r="AQ143" i="3"/>
  <c r="AP143" i="3"/>
  <c r="AY143" i="3"/>
  <c r="AX143" i="3"/>
  <c r="AC332" i="3"/>
  <c r="AR158" i="3"/>
  <c r="AQ158" i="3"/>
  <c r="AP158" i="3"/>
  <c r="AU158" i="3"/>
  <c r="AZ158" i="3"/>
  <c r="AY158" i="3"/>
  <c r="AX158" i="3"/>
  <c r="AW158" i="3"/>
  <c r="AV158" i="3"/>
  <c r="AT158" i="3"/>
  <c r="AS158" i="3"/>
  <c r="AY153" i="3"/>
  <c r="AX153" i="3"/>
  <c r="AW153" i="3"/>
  <c r="AV153" i="3"/>
  <c r="AU153" i="3"/>
  <c r="AT153" i="3"/>
  <c r="AS153" i="3"/>
  <c r="AR153" i="3"/>
  <c r="AQ153" i="3"/>
  <c r="AP153" i="3"/>
  <c r="AZ153" i="3"/>
  <c r="AV146" i="3"/>
  <c r="AU146" i="3"/>
  <c r="AT146" i="3"/>
  <c r="AS146" i="3"/>
  <c r="AR146" i="3"/>
  <c r="AQ146" i="3"/>
  <c r="AP146" i="3"/>
  <c r="AY146" i="3"/>
  <c r="AZ146" i="3"/>
  <c r="AX146" i="3"/>
  <c r="AW146" i="3"/>
  <c r="AT152" i="3"/>
  <c r="AW152" i="3"/>
  <c r="AS152" i="3"/>
  <c r="AR152" i="3"/>
  <c r="AQ152" i="3"/>
  <c r="AP152" i="3"/>
  <c r="AZ152" i="3"/>
  <c r="AY152" i="3"/>
  <c r="AX152" i="3"/>
  <c r="AV152" i="3"/>
  <c r="AU152" i="3"/>
  <c r="AU149" i="3"/>
  <c r="AT149" i="3"/>
  <c r="AS149" i="3"/>
  <c r="AR149" i="3"/>
  <c r="AQ149" i="3"/>
  <c r="AX149" i="3"/>
  <c r="AP149" i="3"/>
  <c r="AZ149" i="3"/>
  <c r="AY149" i="3"/>
  <c r="AW149" i="3"/>
  <c r="AV149" i="3"/>
  <c r="AX156" i="3"/>
  <c r="AW156" i="3"/>
  <c r="AV156" i="3"/>
  <c r="AU156" i="3"/>
  <c r="AT156" i="3"/>
  <c r="AS156" i="3"/>
  <c r="AR156" i="3"/>
  <c r="AQ156" i="3"/>
  <c r="AP156" i="3"/>
  <c r="AZ156" i="3"/>
  <c r="AY156" i="3"/>
  <c r="AP148" i="3"/>
  <c r="AS148" i="3"/>
  <c r="AZ148" i="3"/>
  <c r="AY148" i="3"/>
  <c r="AX148" i="3"/>
  <c r="AW148" i="3"/>
  <c r="AV148" i="3"/>
  <c r="AU148" i="3"/>
  <c r="AT148" i="3"/>
  <c r="AR148" i="3"/>
  <c r="AQ148" i="3"/>
  <c r="AQ145" i="3"/>
  <c r="AP145" i="3"/>
  <c r="AT145" i="3"/>
  <c r="AZ145" i="3"/>
  <c r="AY145" i="3"/>
  <c r="AX145" i="3"/>
  <c r="AW145" i="3"/>
  <c r="AV145" i="3"/>
  <c r="AU145" i="3"/>
  <c r="AS145" i="3"/>
  <c r="AR145" i="3"/>
  <c r="AZ157" i="3"/>
  <c r="AY157" i="3"/>
  <c r="AX157" i="3"/>
  <c r="AP157" i="3"/>
  <c r="AW157" i="3"/>
  <c r="AV157" i="3"/>
  <c r="AU157" i="3"/>
  <c r="AT157" i="3"/>
  <c r="AS157" i="3"/>
  <c r="AR157" i="3"/>
  <c r="AQ157" i="3"/>
  <c r="AZ160" i="3"/>
  <c r="AY160" i="3"/>
  <c r="AX160" i="3"/>
  <c r="AW160" i="3"/>
  <c r="AV160" i="3"/>
  <c r="AU160" i="3"/>
  <c r="AT160" i="3"/>
  <c r="AS160" i="3"/>
  <c r="AR160" i="3"/>
  <c r="AQ160" i="3"/>
  <c r="AP160" i="3"/>
  <c r="AR151" i="3"/>
  <c r="AZ151" i="3"/>
  <c r="AY151" i="3"/>
  <c r="AX151" i="3"/>
  <c r="AW151" i="3"/>
  <c r="AV151" i="3"/>
  <c r="AU151" i="3"/>
  <c r="AT151" i="3"/>
  <c r="AS151" i="3"/>
  <c r="AQ151" i="3"/>
  <c r="AP151" i="3"/>
  <c r="AW159" i="3"/>
  <c r="AV159" i="3"/>
  <c r="AU159" i="3"/>
  <c r="AT159" i="3"/>
  <c r="AS159" i="3"/>
  <c r="AR159" i="3"/>
  <c r="AQ159" i="3"/>
  <c r="AP159" i="3"/>
  <c r="AZ159" i="3"/>
  <c r="AY159" i="3"/>
  <c r="AX159" i="3"/>
  <c r="AS155" i="3"/>
  <c r="AR155" i="3"/>
  <c r="AQ155" i="3"/>
  <c r="AP155" i="3"/>
  <c r="AV155" i="3"/>
  <c r="AZ155" i="3"/>
  <c r="AY155" i="3"/>
  <c r="AX155" i="3"/>
  <c r="AW155" i="3"/>
  <c r="AU155" i="3"/>
  <c r="AT155" i="3"/>
  <c r="AQ161" i="3"/>
  <c r="AP161" i="3"/>
  <c r="AZ161" i="3"/>
  <c r="AY161" i="3"/>
  <c r="AX161" i="3"/>
  <c r="AT161" i="3"/>
  <c r="AW161" i="3"/>
  <c r="AV161" i="3"/>
  <c r="AU161" i="3"/>
  <c r="AS161" i="3"/>
  <c r="AR161" i="3"/>
  <c r="AZ150" i="3"/>
  <c r="AY150" i="3"/>
  <c r="AX150" i="3"/>
  <c r="AW150" i="3"/>
  <c r="AV150" i="3"/>
  <c r="AU150" i="3"/>
  <c r="AT150" i="3"/>
  <c r="AS150" i="3"/>
  <c r="AR150" i="3"/>
  <c r="AQ150" i="3"/>
  <c r="AP150" i="3"/>
  <c r="AZ144" i="3"/>
  <c r="AY144" i="3"/>
  <c r="AX144" i="3"/>
  <c r="AW144" i="3"/>
  <c r="AV144" i="3"/>
  <c r="AU144" i="3"/>
  <c r="AT144" i="3"/>
  <c r="AS144" i="3"/>
  <c r="AR144" i="3"/>
  <c r="AQ144" i="3"/>
  <c r="AP144" i="3"/>
  <c r="AT176" i="3"/>
  <c r="AS176" i="3"/>
  <c r="AR176" i="3"/>
  <c r="AQ176" i="3"/>
  <c r="AW176" i="3"/>
  <c r="AP176" i="3"/>
  <c r="AZ176" i="3"/>
  <c r="AY176" i="3"/>
  <c r="AX176" i="3"/>
  <c r="AV176" i="3"/>
  <c r="AU176" i="3"/>
  <c r="AR175" i="3"/>
  <c r="AZ175" i="3"/>
  <c r="AY175" i="3"/>
  <c r="AX175" i="3"/>
  <c r="AW175" i="3"/>
  <c r="AV175" i="3"/>
  <c r="AU175" i="3"/>
  <c r="AT175" i="3"/>
  <c r="AS175" i="3"/>
  <c r="AQ175" i="3"/>
  <c r="AP175" i="3"/>
  <c r="Y410" i="3"/>
  <c r="Z410" i="3"/>
  <c r="AR182" i="3"/>
  <c r="AQ182" i="3"/>
  <c r="AP182" i="3"/>
  <c r="AU182" i="3"/>
  <c r="AZ182" i="3"/>
  <c r="AY182" i="3"/>
  <c r="AX182" i="3"/>
  <c r="AW182" i="3"/>
  <c r="AV182" i="3"/>
  <c r="AT182" i="3"/>
  <c r="AS182" i="3"/>
  <c r="AP188" i="3"/>
  <c r="AZ188" i="3"/>
  <c r="AY188" i="3"/>
  <c r="AX188" i="3"/>
  <c r="AW188" i="3"/>
  <c r="AV188" i="3"/>
  <c r="AU188" i="3"/>
  <c r="AS188" i="3"/>
  <c r="AT188" i="3"/>
  <c r="AR188" i="3"/>
  <c r="AQ188" i="3"/>
  <c r="AP172" i="3"/>
  <c r="AS172" i="3"/>
  <c r="AZ172" i="3"/>
  <c r="AY172" i="3"/>
  <c r="AX172" i="3"/>
  <c r="AW172" i="3"/>
  <c r="AV172" i="3"/>
  <c r="AU172" i="3"/>
  <c r="AT172" i="3"/>
  <c r="AR172" i="3"/>
  <c r="AQ172" i="3"/>
  <c r="Y389" i="3"/>
  <c r="AA410" i="3"/>
  <c r="AQ185" i="3"/>
  <c r="AP185" i="3"/>
  <c r="AZ185" i="3"/>
  <c r="AY185" i="3"/>
  <c r="AX185" i="3"/>
  <c r="AT185" i="3"/>
  <c r="AW185" i="3"/>
  <c r="AV185" i="3"/>
  <c r="AU185" i="3"/>
  <c r="AS185" i="3"/>
  <c r="AR185" i="3"/>
  <c r="AW183" i="3"/>
  <c r="AV183" i="3"/>
  <c r="AU183" i="3"/>
  <c r="AT183" i="3"/>
  <c r="AS183" i="3"/>
  <c r="AR183" i="3"/>
  <c r="AQ183" i="3"/>
  <c r="AP183" i="3"/>
  <c r="AZ183" i="3"/>
  <c r="AY183" i="3"/>
  <c r="AX183" i="3"/>
  <c r="AB410" i="3"/>
  <c r="AZ181" i="3"/>
  <c r="AY181" i="3"/>
  <c r="AX181" i="3"/>
  <c r="AP181" i="3"/>
  <c r="AW181" i="3"/>
  <c r="AV181" i="3"/>
  <c r="AU181" i="3"/>
  <c r="AT181" i="3"/>
  <c r="AS181" i="3"/>
  <c r="AR181" i="3"/>
  <c r="AQ181" i="3"/>
  <c r="Z389" i="3"/>
  <c r="Y329" i="3"/>
  <c r="AA389" i="3"/>
  <c r="AS179" i="3"/>
  <c r="AR179" i="3"/>
  <c r="AQ179" i="3"/>
  <c r="AP179" i="3"/>
  <c r="AV179" i="3"/>
  <c r="AZ179" i="3"/>
  <c r="AY179" i="3"/>
  <c r="AX179" i="3"/>
  <c r="AW179" i="3"/>
  <c r="AU179" i="3"/>
  <c r="AT179" i="3"/>
  <c r="AZ187" i="3"/>
  <c r="AY187" i="3"/>
  <c r="AX187" i="3"/>
  <c r="AW187" i="3"/>
  <c r="AV187" i="3"/>
  <c r="AU187" i="3"/>
  <c r="AT187" i="3"/>
  <c r="AS187" i="3"/>
  <c r="AR187" i="3"/>
  <c r="AQ187" i="3"/>
  <c r="AP187" i="3"/>
  <c r="AV186" i="3"/>
  <c r="AU186" i="3"/>
  <c r="AT186" i="3"/>
  <c r="AS186" i="3"/>
  <c r="AR186" i="3"/>
  <c r="AQ186" i="3"/>
  <c r="AP186" i="3"/>
  <c r="AY186" i="3"/>
  <c r="AZ186" i="3"/>
  <c r="AX186" i="3"/>
  <c r="AW186" i="3"/>
  <c r="AC343" i="3"/>
  <c r="AA415" i="3"/>
  <c r="AZ184" i="3"/>
  <c r="AY184" i="3"/>
  <c r="AX184" i="3"/>
  <c r="AW184" i="3"/>
  <c r="AV184" i="3"/>
  <c r="AU184" i="3"/>
  <c r="AT184" i="3"/>
  <c r="AS184" i="3"/>
  <c r="AR184" i="3"/>
  <c r="AQ184" i="3"/>
  <c r="AP184" i="3"/>
  <c r="AA403" i="3"/>
  <c r="AX180" i="3"/>
  <c r="AW180" i="3"/>
  <c r="AV180" i="3"/>
  <c r="AU180" i="3"/>
  <c r="AT180" i="3"/>
  <c r="AS180" i="3"/>
  <c r="AR180" i="3"/>
  <c r="AQ180" i="3"/>
  <c r="AP180" i="3"/>
  <c r="AZ180" i="3"/>
  <c r="AY180" i="3"/>
  <c r="AZ178" i="3"/>
  <c r="AQ178" i="3"/>
  <c r="AY178" i="3"/>
  <c r="AX178" i="3"/>
  <c r="AW178" i="3"/>
  <c r="AV178" i="3"/>
  <c r="AU178" i="3"/>
  <c r="AT178" i="3"/>
  <c r="AS178" i="3"/>
  <c r="AR178" i="3"/>
  <c r="AP178" i="3"/>
  <c r="AY177" i="3"/>
  <c r="AX177" i="3"/>
  <c r="AW177" i="3"/>
  <c r="AV177" i="3"/>
  <c r="AU177" i="3"/>
  <c r="AT177" i="3"/>
  <c r="AS177" i="3"/>
  <c r="AR177" i="3"/>
  <c r="AQ177" i="3"/>
  <c r="AP177" i="3"/>
  <c r="AZ177" i="3"/>
  <c r="AU173" i="3"/>
  <c r="AT173" i="3"/>
  <c r="AX173" i="3"/>
  <c r="AS173" i="3"/>
  <c r="AR173" i="3"/>
  <c r="AQ173" i="3"/>
  <c r="AP173" i="3"/>
  <c r="AZ173" i="3"/>
  <c r="AY173" i="3"/>
  <c r="AW173" i="3"/>
  <c r="AV173" i="3"/>
  <c r="AZ174" i="3"/>
  <c r="AY174" i="3"/>
  <c r="AX174" i="3"/>
  <c r="AW174" i="3"/>
  <c r="AV174" i="3"/>
  <c r="AU174" i="3"/>
  <c r="AT174" i="3"/>
  <c r="AS174" i="3"/>
  <c r="AR174" i="3"/>
  <c r="AQ174" i="3"/>
  <c r="AP174" i="3"/>
  <c r="AT213" i="3"/>
  <c r="AS213" i="3"/>
  <c r="AU213" i="3"/>
  <c r="AR213" i="3"/>
  <c r="AQ213" i="3"/>
  <c r="AP213" i="3"/>
  <c r="AZ213" i="3"/>
  <c r="AY213" i="3"/>
  <c r="AX213" i="3"/>
  <c r="AW213" i="3"/>
  <c r="AV213" i="3"/>
  <c r="AZ215" i="3"/>
  <c r="AY215" i="3"/>
  <c r="AX215" i="3"/>
  <c r="AW215" i="3"/>
  <c r="AV215" i="3"/>
  <c r="AU215" i="3"/>
  <c r="AT215" i="3"/>
  <c r="AS215" i="3"/>
  <c r="AR215" i="3"/>
  <c r="AQ215" i="3"/>
  <c r="AP215" i="3"/>
  <c r="AZ207" i="3"/>
  <c r="AY207" i="3"/>
  <c r="AX207" i="3"/>
  <c r="AW207" i="3"/>
  <c r="AV207" i="3"/>
  <c r="AU207" i="3"/>
  <c r="AT207" i="3"/>
  <c r="AS207" i="3"/>
  <c r="AR207" i="3"/>
  <c r="AQ207" i="3"/>
  <c r="AP207" i="3"/>
  <c r="AV208" i="3"/>
  <c r="AU208" i="3"/>
  <c r="AT208" i="3"/>
  <c r="AS208" i="3"/>
  <c r="AR208" i="3"/>
  <c r="AQ208" i="3"/>
  <c r="AP208" i="3"/>
  <c r="AZ208" i="3"/>
  <c r="AY208" i="3"/>
  <c r="AW208" i="3"/>
  <c r="AX208" i="3"/>
  <c r="AX201" i="3"/>
  <c r="AW201" i="3"/>
  <c r="AV201" i="3"/>
  <c r="AU201" i="3"/>
  <c r="AT201" i="3"/>
  <c r="AS201" i="3"/>
  <c r="AR201" i="3"/>
  <c r="AQ201" i="3"/>
  <c r="AP201" i="3"/>
  <c r="AY201" i="3"/>
  <c r="AZ201" i="3"/>
  <c r="AR219" i="3"/>
  <c r="AQ219" i="3"/>
  <c r="AP219" i="3"/>
  <c r="AS219" i="3"/>
  <c r="AZ219" i="3"/>
  <c r="AY219" i="3"/>
  <c r="AX219" i="3"/>
  <c r="AW219" i="3"/>
  <c r="AV219" i="3"/>
  <c r="AU219" i="3"/>
  <c r="AT219" i="3"/>
  <c r="AZ202" i="3"/>
  <c r="AY202" i="3"/>
  <c r="AX202" i="3"/>
  <c r="AW202" i="3"/>
  <c r="AV202" i="3"/>
  <c r="AU202" i="3"/>
  <c r="AT202" i="3"/>
  <c r="AS202" i="3"/>
  <c r="AR202" i="3"/>
  <c r="AQ202" i="3"/>
  <c r="AP202" i="3"/>
  <c r="AU211" i="3"/>
  <c r="AT211" i="3"/>
  <c r="AS211" i="3"/>
  <c r="AR211" i="3"/>
  <c r="AQ211" i="3"/>
  <c r="AP211" i="3"/>
  <c r="AV211" i="3"/>
  <c r="AZ211" i="3"/>
  <c r="AY211" i="3"/>
  <c r="AX211" i="3"/>
  <c r="AW211" i="3"/>
  <c r="AW220" i="3"/>
  <c r="AV220" i="3"/>
  <c r="AU220" i="3"/>
  <c r="AT220" i="3"/>
  <c r="AX220" i="3"/>
  <c r="AS220" i="3"/>
  <c r="AR220" i="3"/>
  <c r="AQ220" i="3"/>
  <c r="AP220" i="3"/>
  <c r="AZ220" i="3"/>
  <c r="AY220" i="3"/>
  <c r="AP210" i="3"/>
  <c r="AZ210" i="3"/>
  <c r="AY210" i="3"/>
  <c r="AX210" i="3"/>
  <c r="AW210" i="3"/>
  <c r="AV210" i="3"/>
  <c r="AU210" i="3"/>
  <c r="AQ210" i="3"/>
  <c r="AT210" i="3"/>
  <c r="AS210" i="3"/>
  <c r="AR210" i="3"/>
  <c r="AA288" i="3"/>
  <c r="AY214" i="3"/>
  <c r="AX214" i="3"/>
  <c r="AW214" i="3"/>
  <c r="AV214" i="3"/>
  <c r="AU214" i="3"/>
  <c r="AT214" i="3"/>
  <c r="AS214" i="3"/>
  <c r="AZ214" i="3"/>
  <c r="AR214" i="3"/>
  <c r="AQ214" i="3"/>
  <c r="AP214" i="3"/>
  <c r="AZ212" i="3"/>
  <c r="AY212" i="3"/>
  <c r="AX212" i="3"/>
  <c r="AP212" i="3"/>
  <c r="AW212" i="3"/>
  <c r="AV212" i="3"/>
  <c r="AU212" i="3"/>
  <c r="AT212" i="3"/>
  <c r="AS212" i="3"/>
  <c r="AR212" i="3"/>
  <c r="AQ212" i="3"/>
  <c r="AX217" i="3"/>
  <c r="AY217" i="3"/>
  <c r="AW217" i="3"/>
  <c r="AV217" i="3"/>
  <c r="AU217" i="3"/>
  <c r="AT217" i="3"/>
  <c r="AS217" i="3"/>
  <c r="AR217" i="3"/>
  <c r="AQ217" i="3"/>
  <c r="AP217" i="3"/>
  <c r="AZ217" i="3"/>
  <c r="AS200" i="3"/>
  <c r="AR200" i="3"/>
  <c r="AQ200" i="3"/>
  <c r="AP200" i="3"/>
  <c r="AZ200" i="3"/>
  <c r="AY200" i="3"/>
  <c r="AX200" i="3"/>
  <c r="AW200" i="3"/>
  <c r="AV200" i="3"/>
  <c r="AT200" i="3"/>
  <c r="AU200" i="3"/>
  <c r="AZ218" i="3"/>
  <c r="AY218" i="3"/>
  <c r="AX218" i="3"/>
  <c r="AW218" i="3"/>
  <c r="AV218" i="3"/>
  <c r="AU218" i="3"/>
  <c r="AT218" i="3"/>
  <c r="AS218" i="3"/>
  <c r="AR218" i="3"/>
  <c r="AQ218" i="3"/>
  <c r="AP218" i="3"/>
  <c r="AQ222" i="3"/>
  <c r="AP222" i="3"/>
  <c r="AZ222" i="3"/>
  <c r="AY222" i="3"/>
  <c r="AX222" i="3"/>
  <c r="AW222" i="3"/>
  <c r="AV222" i="3"/>
  <c r="AU222" i="3"/>
  <c r="AR222" i="3"/>
  <c r="AT222" i="3"/>
  <c r="AS222" i="3"/>
  <c r="AZ199" i="3"/>
  <c r="AY199" i="3"/>
  <c r="AX199" i="3"/>
  <c r="AW199" i="3"/>
  <c r="AV199" i="3"/>
  <c r="AU199" i="3"/>
  <c r="AT199" i="3"/>
  <c r="AS199" i="3"/>
  <c r="AR199" i="3"/>
  <c r="AQ199" i="3"/>
  <c r="AP199" i="3"/>
  <c r="AS216" i="3"/>
  <c r="AR216" i="3"/>
  <c r="AQ216" i="3"/>
  <c r="AP216" i="3"/>
  <c r="AZ216" i="3"/>
  <c r="AT216" i="3"/>
  <c r="AY216" i="3"/>
  <c r="AX216" i="3"/>
  <c r="AW216" i="3"/>
  <c r="AV216" i="3"/>
  <c r="AU216" i="3"/>
  <c r="AZ221" i="3"/>
  <c r="AY221" i="3"/>
  <c r="AX221" i="3"/>
  <c r="AW221" i="3"/>
  <c r="AV221" i="3"/>
  <c r="AU221" i="3"/>
  <c r="AT221" i="3"/>
  <c r="AS221" i="3"/>
  <c r="AR221" i="3"/>
  <c r="AQ221" i="3"/>
  <c r="AP221" i="3"/>
  <c r="AZ209" i="3"/>
  <c r="AY209" i="3"/>
  <c r="AX209" i="3"/>
  <c r="AW209" i="3"/>
  <c r="AV209" i="3"/>
  <c r="AU209" i="3"/>
  <c r="AT209" i="3"/>
  <c r="AS209" i="3"/>
  <c r="AR209" i="3"/>
  <c r="AQ209" i="3"/>
  <c r="AP209" i="3"/>
  <c r="AZ205" i="3"/>
  <c r="AY205" i="3"/>
  <c r="AX205" i="3"/>
  <c r="AW205" i="3"/>
  <c r="AV205" i="3"/>
  <c r="AU205" i="3"/>
  <c r="AT205" i="3"/>
  <c r="AS205" i="3"/>
  <c r="AR205" i="3"/>
  <c r="AQ205" i="3"/>
  <c r="AP205" i="3"/>
  <c r="AW204" i="3"/>
  <c r="AV204" i="3"/>
  <c r="AU204" i="3"/>
  <c r="AT204" i="3"/>
  <c r="AS204" i="3"/>
  <c r="AR204" i="3"/>
  <c r="AQ204" i="3"/>
  <c r="AP204" i="3"/>
  <c r="AZ204" i="3"/>
  <c r="AX204" i="3"/>
  <c r="AY204" i="3"/>
  <c r="AQ206" i="3"/>
  <c r="AP206" i="3"/>
  <c r="AZ206" i="3"/>
  <c r="AY206" i="3"/>
  <c r="AX206" i="3"/>
  <c r="AW206" i="3"/>
  <c r="AV206" i="3"/>
  <c r="AR206" i="3"/>
  <c r="AU206" i="3"/>
  <c r="AT206" i="3"/>
  <c r="AS206" i="3"/>
  <c r="AR203" i="3"/>
  <c r="AQ203" i="3"/>
  <c r="AP203" i="3"/>
  <c r="AS203" i="3"/>
  <c r="AZ203" i="3"/>
  <c r="AY203" i="3"/>
  <c r="AX203" i="3"/>
  <c r="AW203" i="3"/>
  <c r="AV203" i="3"/>
  <c r="AU203" i="3"/>
  <c r="AT203" i="3"/>
  <c r="AZ240" i="3"/>
  <c r="AY240" i="3"/>
  <c r="AX240" i="3"/>
  <c r="AP240" i="3"/>
  <c r="AW240" i="3"/>
  <c r="AV240" i="3"/>
  <c r="AU240" i="3"/>
  <c r="AT240" i="3"/>
  <c r="AS240" i="3"/>
  <c r="AR240" i="3"/>
  <c r="AQ240" i="3"/>
  <c r="AZ237" i="3"/>
  <c r="AY237" i="3"/>
  <c r="AX237" i="3"/>
  <c r="AW237" i="3"/>
  <c r="AV237" i="3"/>
  <c r="AU237" i="3"/>
  <c r="AQ237" i="3"/>
  <c r="AT237" i="3"/>
  <c r="AS237" i="3"/>
  <c r="AR237" i="3"/>
  <c r="AP237" i="3"/>
  <c r="AZ234" i="3"/>
  <c r="AY234" i="3"/>
  <c r="AX234" i="3"/>
  <c r="AW234" i="3"/>
  <c r="AR234" i="3"/>
  <c r="AV234" i="3"/>
  <c r="AU234" i="3"/>
  <c r="AT234" i="3"/>
  <c r="AS234" i="3"/>
  <c r="AQ234" i="3"/>
  <c r="AP234" i="3"/>
  <c r="AX239" i="3"/>
  <c r="AW239" i="3"/>
  <c r="AV239" i="3"/>
  <c r="AU239" i="3"/>
  <c r="AT239" i="3"/>
  <c r="AS239" i="3"/>
  <c r="AR239" i="3"/>
  <c r="AQ239" i="3"/>
  <c r="AP239" i="3"/>
  <c r="AZ239" i="3"/>
  <c r="AY239" i="3"/>
  <c r="Z342" i="3"/>
  <c r="AZ233" i="3"/>
  <c r="AY233" i="3"/>
  <c r="AX233" i="3"/>
  <c r="AW233" i="3"/>
  <c r="AV233" i="3"/>
  <c r="AU233" i="3"/>
  <c r="AT233" i="3"/>
  <c r="AS233" i="3"/>
  <c r="AR233" i="3"/>
  <c r="AQ233" i="3"/>
  <c r="AP233" i="3"/>
  <c r="Z378" i="3"/>
  <c r="Z321" i="3"/>
  <c r="AR241" i="3"/>
  <c r="AQ241" i="3"/>
  <c r="AP241" i="3"/>
  <c r="AU241" i="3"/>
  <c r="AZ241" i="3"/>
  <c r="AY241" i="3"/>
  <c r="AX241" i="3"/>
  <c r="AW241" i="3"/>
  <c r="AV241" i="3"/>
  <c r="AT241" i="3"/>
  <c r="AS241" i="3"/>
  <c r="AA291" i="3"/>
  <c r="Y321" i="3"/>
  <c r="AY236" i="3"/>
  <c r="AX236" i="3"/>
  <c r="AW236" i="3"/>
  <c r="AV236" i="3"/>
  <c r="AU236" i="3"/>
  <c r="AT236" i="3"/>
  <c r="AS236" i="3"/>
  <c r="AR236" i="3"/>
  <c r="AQ236" i="3"/>
  <c r="AP236" i="3"/>
  <c r="AZ236" i="3"/>
  <c r="AZ246" i="3"/>
  <c r="AY246" i="3"/>
  <c r="AX246" i="3"/>
  <c r="AW246" i="3"/>
  <c r="AV246" i="3"/>
  <c r="AU246" i="3"/>
  <c r="AT246" i="3"/>
  <c r="AS246" i="3"/>
  <c r="AR246" i="3"/>
  <c r="AQ246" i="3"/>
  <c r="AP246" i="3"/>
  <c r="AW242" i="3"/>
  <c r="AV242" i="3"/>
  <c r="AZ242" i="3"/>
  <c r="AU242" i="3"/>
  <c r="AT242" i="3"/>
  <c r="AS242" i="3"/>
  <c r="AR242" i="3"/>
  <c r="AQ242" i="3"/>
  <c r="AP242" i="3"/>
  <c r="AY242" i="3"/>
  <c r="AX242" i="3"/>
  <c r="Y285" i="3"/>
  <c r="AT235" i="3"/>
  <c r="AS235" i="3"/>
  <c r="AR235" i="3"/>
  <c r="AQ235" i="3"/>
  <c r="AP235" i="3"/>
  <c r="AW235" i="3"/>
  <c r="AZ235" i="3"/>
  <c r="AY235" i="3"/>
  <c r="AX235" i="3"/>
  <c r="AV235" i="3"/>
  <c r="AU235" i="3"/>
  <c r="AC399" i="3"/>
  <c r="AS238" i="3"/>
  <c r="AR238" i="3"/>
  <c r="AQ238" i="3"/>
  <c r="AV238" i="3"/>
  <c r="AP238" i="3"/>
  <c r="AZ238" i="3"/>
  <c r="AY238" i="3"/>
  <c r="AX238" i="3"/>
  <c r="AW238" i="3"/>
  <c r="AU238" i="3"/>
  <c r="AT238" i="3"/>
  <c r="Z323" i="3"/>
  <c r="AQ244" i="3"/>
  <c r="AP244" i="3"/>
  <c r="AT244" i="3"/>
  <c r="AZ244" i="3"/>
  <c r="AY244" i="3"/>
  <c r="AX244" i="3"/>
  <c r="AW244" i="3"/>
  <c r="AV244" i="3"/>
  <c r="AU244" i="3"/>
  <c r="AS244" i="3"/>
  <c r="AR244" i="3"/>
  <c r="Y299" i="3"/>
  <c r="AA299" i="3"/>
  <c r="AQ255" i="3"/>
  <c r="AP255" i="3"/>
  <c r="AZ255" i="3"/>
  <c r="AY255" i="3"/>
  <c r="AX255" i="3"/>
  <c r="AW255" i="3"/>
  <c r="AV255" i="3"/>
  <c r="AT255" i="3"/>
  <c r="AU255" i="3"/>
  <c r="AS255" i="3"/>
  <c r="AR255" i="3"/>
  <c r="AB346" i="3"/>
  <c r="AZ260" i="3"/>
  <c r="AY260" i="3"/>
  <c r="AX260" i="3"/>
  <c r="AW260" i="3"/>
  <c r="AV260" i="3"/>
  <c r="AU260" i="3"/>
  <c r="AT260" i="3"/>
  <c r="AS260" i="3"/>
  <c r="AR260" i="3"/>
  <c r="AQ260" i="3"/>
  <c r="AP260" i="3"/>
  <c r="Z299" i="3"/>
  <c r="Z394" i="3"/>
  <c r="Y387" i="3"/>
  <c r="AU259" i="3"/>
  <c r="AT259" i="3"/>
  <c r="AS259" i="3"/>
  <c r="AR259" i="3"/>
  <c r="AQ259" i="3"/>
  <c r="AP259" i="3"/>
  <c r="AZ259" i="3"/>
  <c r="AY259" i="3"/>
  <c r="AX259" i="3"/>
  <c r="AW259" i="3"/>
  <c r="AV259" i="3"/>
  <c r="AZ257" i="3"/>
  <c r="AY257" i="3"/>
  <c r="AX257" i="3"/>
  <c r="AW257" i="3"/>
  <c r="AV257" i="3"/>
  <c r="AU257" i="3"/>
  <c r="AT257" i="3"/>
  <c r="AS257" i="3"/>
  <c r="AR257" i="3"/>
  <c r="AQ257" i="3"/>
  <c r="AP257" i="3"/>
  <c r="AV256" i="3"/>
  <c r="AU256" i="3"/>
  <c r="AT256" i="3"/>
  <c r="AS256" i="3"/>
  <c r="AR256" i="3"/>
  <c r="AQ256" i="3"/>
  <c r="AP256" i="3"/>
  <c r="AY256" i="3"/>
  <c r="AZ256" i="3"/>
  <c r="AX256" i="3"/>
  <c r="AW256" i="3"/>
  <c r="Z289" i="3"/>
  <c r="AC392" i="3"/>
  <c r="AP258" i="3"/>
  <c r="AS258" i="3"/>
  <c r="AZ258" i="3"/>
  <c r="AY258" i="3"/>
  <c r="AX258" i="3"/>
  <c r="AW258" i="3"/>
  <c r="AV258" i="3"/>
  <c r="AU258" i="3"/>
  <c r="AT258" i="3"/>
  <c r="AR258" i="3"/>
  <c r="AQ258" i="3"/>
  <c r="AC290" i="3"/>
  <c r="AA346" i="3"/>
  <c r="AB404" i="3"/>
  <c r="AX269" i="3"/>
  <c r="AW269" i="3"/>
  <c r="AV269" i="3"/>
  <c r="AU269" i="3"/>
  <c r="AT269" i="3"/>
  <c r="AS269" i="3"/>
  <c r="AR269" i="3"/>
  <c r="AQ269" i="3"/>
  <c r="AP269" i="3"/>
  <c r="AY269" i="3"/>
  <c r="AZ269" i="3"/>
  <c r="AC370" i="3"/>
  <c r="AZ267" i="3"/>
  <c r="AY267" i="3"/>
  <c r="AX267" i="3"/>
  <c r="AW267" i="3"/>
  <c r="AV267" i="3"/>
  <c r="AU267" i="3"/>
  <c r="AT267" i="3"/>
  <c r="AS267" i="3"/>
  <c r="AR267" i="3"/>
  <c r="AQ267" i="3"/>
  <c r="AP267" i="3"/>
  <c r="AQ274" i="3"/>
  <c r="AP274" i="3"/>
  <c r="AZ274" i="3"/>
  <c r="AY274" i="3"/>
  <c r="AX274" i="3"/>
  <c r="AW274" i="3"/>
  <c r="AV274" i="3"/>
  <c r="AU274" i="3"/>
  <c r="AR274" i="3"/>
  <c r="AT274" i="3"/>
  <c r="AS274" i="3"/>
  <c r="Z348" i="3"/>
  <c r="AB286" i="3"/>
  <c r="AC348" i="3"/>
  <c r="AA366" i="3"/>
  <c r="Y398" i="3"/>
  <c r="AV275" i="3"/>
  <c r="AU275" i="3"/>
  <c r="AT275" i="3"/>
  <c r="AS275" i="3"/>
  <c r="AR275" i="3"/>
  <c r="AQ275" i="3"/>
  <c r="AP275" i="3"/>
  <c r="AW275" i="3"/>
  <c r="AZ275" i="3"/>
  <c r="AY275" i="3"/>
  <c r="AX275" i="3"/>
  <c r="AS268" i="3"/>
  <c r="AR268" i="3"/>
  <c r="AQ268" i="3"/>
  <c r="AP268" i="3"/>
  <c r="AT268" i="3"/>
  <c r="AZ268" i="3"/>
  <c r="AY268" i="3"/>
  <c r="AX268" i="3"/>
  <c r="AW268" i="3"/>
  <c r="AV268" i="3"/>
  <c r="AU268" i="3"/>
  <c r="AC286" i="3"/>
  <c r="AB329" i="3"/>
  <c r="Y365" i="3"/>
  <c r="Z398" i="3"/>
  <c r="AY266" i="3"/>
  <c r="AX266" i="3"/>
  <c r="AW266" i="3"/>
  <c r="AV266" i="3"/>
  <c r="AU266" i="3"/>
  <c r="AT266" i="3"/>
  <c r="AS266" i="3"/>
  <c r="AZ266" i="3"/>
  <c r="AR266" i="3"/>
  <c r="AQ266" i="3"/>
  <c r="AP266" i="3"/>
  <c r="AZ273" i="3"/>
  <c r="AY273" i="3"/>
  <c r="AX273" i="3"/>
  <c r="AW273" i="3"/>
  <c r="AV273" i="3"/>
  <c r="AU273" i="3"/>
  <c r="AT273" i="3"/>
  <c r="AS273" i="3"/>
  <c r="AR273" i="3"/>
  <c r="AQ273" i="3"/>
  <c r="AP273" i="3"/>
  <c r="AW272" i="3"/>
  <c r="AV272" i="3"/>
  <c r="AU272" i="3"/>
  <c r="AT272" i="3"/>
  <c r="AS272" i="3"/>
  <c r="AR272" i="3"/>
  <c r="AQ272" i="3"/>
  <c r="AP272" i="3"/>
  <c r="AX272" i="3"/>
  <c r="AZ272" i="3"/>
  <c r="AY272" i="3"/>
  <c r="AC372" i="3"/>
  <c r="AR271" i="3"/>
  <c r="AQ271" i="3"/>
  <c r="AP271" i="3"/>
  <c r="AZ271" i="3"/>
  <c r="AS271" i="3"/>
  <c r="AY271" i="3"/>
  <c r="AX271" i="3"/>
  <c r="AW271" i="3"/>
  <c r="AV271" i="3"/>
  <c r="AU271" i="3"/>
  <c r="AT271" i="3"/>
  <c r="AZ276" i="3"/>
  <c r="AY276" i="3"/>
  <c r="AX276" i="3"/>
  <c r="AW276" i="3"/>
  <c r="AV276" i="3"/>
  <c r="AU276" i="3"/>
  <c r="AT276" i="3"/>
  <c r="AS276" i="3"/>
  <c r="AR276" i="3"/>
  <c r="AQ276" i="3"/>
  <c r="AP276" i="3"/>
  <c r="AP277" i="3"/>
  <c r="AZ277" i="3"/>
  <c r="AY277" i="3"/>
  <c r="AX277" i="3"/>
  <c r="AW277" i="3"/>
  <c r="AV277" i="3"/>
  <c r="AU277" i="3"/>
  <c r="AT277" i="3"/>
  <c r="AS277" i="3"/>
  <c r="AR277" i="3"/>
  <c r="AQ277" i="3"/>
  <c r="AZ270" i="3"/>
  <c r="AY270" i="3"/>
  <c r="AX270" i="3"/>
  <c r="AW270" i="3"/>
  <c r="AV270" i="3"/>
  <c r="AU270" i="3"/>
  <c r="AT270" i="3"/>
  <c r="AS270" i="3"/>
  <c r="AR270" i="3"/>
  <c r="AQ270" i="3"/>
  <c r="AP270" i="3"/>
  <c r="AZ286" i="3"/>
  <c r="AY286" i="3"/>
  <c r="AX286" i="3"/>
  <c r="AW286" i="3"/>
  <c r="AV286" i="3"/>
  <c r="AU286" i="3"/>
  <c r="AT286" i="3"/>
  <c r="AS286" i="3"/>
  <c r="AR286" i="3"/>
  <c r="AQ286" i="3"/>
  <c r="AP286" i="3"/>
  <c r="AZ292" i="3"/>
  <c r="AY292" i="3"/>
  <c r="AX292" i="3"/>
  <c r="AW292" i="3"/>
  <c r="AV292" i="3"/>
  <c r="AU292" i="3"/>
  <c r="AT292" i="3"/>
  <c r="AS292" i="3"/>
  <c r="AR292" i="3"/>
  <c r="AQ292" i="3"/>
  <c r="AP292" i="3"/>
  <c r="AW285" i="3"/>
  <c r="AV285" i="3"/>
  <c r="AU285" i="3"/>
  <c r="AT285" i="3"/>
  <c r="AS285" i="3"/>
  <c r="AR285" i="3"/>
  <c r="AQ285" i="3"/>
  <c r="AP285" i="3"/>
  <c r="AX285" i="3"/>
  <c r="AZ285" i="3"/>
  <c r="AY285" i="3"/>
  <c r="AU291" i="3"/>
  <c r="AT291" i="3"/>
  <c r="AS291" i="3"/>
  <c r="AR291" i="3"/>
  <c r="AQ291" i="3"/>
  <c r="AP291" i="3"/>
  <c r="AZ291" i="3"/>
  <c r="AY291" i="3"/>
  <c r="AX291" i="3"/>
  <c r="AV291" i="3"/>
  <c r="AW291" i="3"/>
  <c r="AQ287" i="3"/>
  <c r="AP287" i="3"/>
  <c r="AZ287" i="3"/>
  <c r="AY287" i="3"/>
  <c r="AX287" i="3"/>
  <c r="AW287" i="3"/>
  <c r="AV287" i="3"/>
  <c r="AU287" i="3"/>
  <c r="AR287" i="3"/>
  <c r="AT287" i="3"/>
  <c r="AS287" i="3"/>
  <c r="AP290" i="3"/>
  <c r="AZ290" i="3"/>
  <c r="AY290" i="3"/>
  <c r="AX290" i="3"/>
  <c r="AW290" i="3"/>
  <c r="AV290" i="3"/>
  <c r="AU290" i="3"/>
  <c r="AT290" i="3"/>
  <c r="AS290" i="3"/>
  <c r="AR290" i="3"/>
  <c r="AQ290" i="3"/>
  <c r="AZ289" i="3"/>
  <c r="AY289" i="3"/>
  <c r="AX289" i="3"/>
  <c r="AW289" i="3"/>
  <c r="AV289" i="3"/>
  <c r="AU289" i="3"/>
  <c r="AT289" i="3"/>
  <c r="AS289" i="3"/>
  <c r="AR289" i="3"/>
  <c r="AQ289" i="3"/>
  <c r="AP289" i="3"/>
  <c r="AV288" i="3"/>
  <c r="AU288" i="3"/>
  <c r="AT288" i="3"/>
  <c r="AS288" i="3"/>
  <c r="AR288" i="3"/>
  <c r="AQ288" i="3"/>
  <c r="AP288" i="3"/>
  <c r="AW288" i="3"/>
  <c r="AZ288" i="3"/>
  <c r="AY288" i="3"/>
  <c r="AX288" i="3"/>
  <c r="AZ298" i="3"/>
  <c r="AY298" i="3"/>
  <c r="AX298" i="3"/>
  <c r="AW298" i="3"/>
  <c r="AV298" i="3"/>
  <c r="AU298" i="3"/>
  <c r="AT298" i="3"/>
  <c r="AS298" i="3"/>
  <c r="AR298" i="3"/>
  <c r="AP298" i="3"/>
  <c r="AQ298" i="3"/>
  <c r="AU306" i="3"/>
  <c r="AT306" i="3"/>
  <c r="AS306" i="3"/>
  <c r="AR306" i="3"/>
  <c r="AQ306" i="3"/>
  <c r="AP306" i="3"/>
  <c r="AZ306" i="3"/>
  <c r="AX306" i="3"/>
  <c r="AY306" i="3"/>
  <c r="AW306" i="3"/>
  <c r="AV306" i="3"/>
  <c r="Y374" i="3"/>
  <c r="Y411" i="3"/>
  <c r="Y291" i="3"/>
  <c r="AA321" i="3"/>
  <c r="AB374" i="3"/>
  <c r="Y399" i="3"/>
  <c r="AC411" i="3"/>
  <c r="AV303" i="3"/>
  <c r="AU303" i="3"/>
  <c r="AT303" i="3"/>
  <c r="AS303" i="3"/>
  <c r="AR303" i="3"/>
  <c r="AQ303" i="3"/>
  <c r="AP303" i="3"/>
  <c r="AY303" i="3"/>
  <c r="AZ303" i="3"/>
  <c r="AX303" i="3"/>
  <c r="AW303" i="3"/>
  <c r="AB321" i="3"/>
  <c r="AC374" i="3"/>
  <c r="AB399" i="3"/>
  <c r="AQ302" i="3"/>
  <c r="AP302" i="3"/>
  <c r="AZ302" i="3"/>
  <c r="AY302" i="3"/>
  <c r="AX302" i="3"/>
  <c r="AW302" i="3"/>
  <c r="AV302" i="3"/>
  <c r="AU302" i="3"/>
  <c r="AT302" i="3"/>
  <c r="AS302" i="3"/>
  <c r="AR302" i="3"/>
  <c r="AW300" i="3"/>
  <c r="AV300" i="3"/>
  <c r="AU300" i="3"/>
  <c r="AT300" i="3"/>
  <c r="AS300" i="3"/>
  <c r="AR300" i="3"/>
  <c r="AQ300" i="3"/>
  <c r="AP300" i="3"/>
  <c r="AZ300" i="3"/>
  <c r="AY300" i="3"/>
  <c r="AX300" i="3"/>
  <c r="Y423" i="3"/>
  <c r="AA285" i="3"/>
  <c r="AA423" i="3"/>
  <c r="AZ301" i="3"/>
  <c r="AY301" i="3"/>
  <c r="AX301" i="3"/>
  <c r="AW301" i="3"/>
  <c r="AV301" i="3"/>
  <c r="AU301" i="3"/>
  <c r="AT301" i="3"/>
  <c r="AS301" i="3"/>
  <c r="AR301" i="3"/>
  <c r="AQ301" i="3"/>
  <c r="AP301" i="3"/>
  <c r="AA388" i="3"/>
  <c r="AR299" i="3"/>
  <c r="AQ299" i="3"/>
  <c r="AP299" i="3"/>
  <c r="AZ299" i="3"/>
  <c r="AY299" i="3"/>
  <c r="AX299" i="3"/>
  <c r="AW299" i="3"/>
  <c r="AV299" i="3"/>
  <c r="AU299" i="3"/>
  <c r="AT299" i="3"/>
  <c r="AS299" i="3"/>
  <c r="AA374" i="3"/>
  <c r="AB378" i="3"/>
  <c r="Y286" i="3"/>
  <c r="AC378" i="3"/>
  <c r="AP305" i="3"/>
  <c r="AZ305" i="3"/>
  <c r="AY305" i="3"/>
  <c r="AX305" i="3"/>
  <c r="AW305" i="3"/>
  <c r="AV305" i="3"/>
  <c r="AU305" i="3"/>
  <c r="AT305" i="3"/>
  <c r="AS305" i="3"/>
  <c r="AR305" i="3"/>
  <c r="AQ305" i="3"/>
  <c r="Z286" i="3"/>
  <c r="AZ304" i="3"/>
  <c r="AY304" i="3"/>
  <c r="AX304" i="3"/>
  <c r="AW304" i="3"/>
  <c r="AV304" i="3"/>
  <c r="AU304" i="3"/>
  <c r="AT304" i="3"/>
  <c r="AS304" i="3"/>
  <c r="AR304" i="3"/>
  <c r="AQ304" i="3"/>
  <c r="AP304" i="3"/>
  <c r="Y367" i="3"/>
  <c r="AP313" i="3"/>
  <c r="AZ313" i="3"/>
  <c r="AY313" i="3"/>
  <c r="AX313" i="3"/>
  <c r="AW313" i="3"/>
  <c r="AV313" i="3"/>
  <c r="AU313" i="3"/>
  <c r="AT313" i="3"/>
  <c r="AS313" i="3"/>
  <c r="AQ313" i="3"/>
  <c r="AR313" i="3"/>
  <c r="AU314" i="3"/>
  <c r="AT314" i="3"/>
  <c r="AS314" i="3"/>
  <c r="AR314" i="3"/>
  <c r="AQ314" i="3"/>
  <c r="AP314" i="3"/>
  <c r="AZ314" i="3"/>
  <c r="AY314" i="3"/>
  <c r="AX314" i="3"/>
  <c r="AW314" i="3"/>
  <c r="AV314" i="3"/>
  <c r="Z285" i="3"/>
  <c r="Y343" i="3"/>
  <c r="AZ332" i="3"/>
  <c r="AY332" i="3"/>
  <c r="AX332" i="3"/>
  <c r="AW332" i="3"/>
  <c r="AV332" i="3"/>
  <c r="AU332" i="3"/>
  <c r="AR332" i="3"/>
  <c r="AT332" i="3"/>
  <c r="AS332" i="3"/>
  <c r="AQ332" i="3"/>
  <c r="AP332" i="3"/>
  <c r="AR327" i="3"/>
  <c r="AQ327" i="3"/>
  <c r="AP327" i="3"/>
  <c r="AY327" i="3"/>
  <c r="AZ327" i="3"/>
  <c r="AX327" i="3"/>
  <c r="AW327" i="3"/>
  <c r="AV327" i="3"/>
  <c r="AU327" i="3"/>
  <c r="AT327" i="3"/>
  <c r="AS327" i="3"/>
  <c r="AV331" i="3"/>
  <c r="AU331" i="3"/>
  <c r="AT331" i="3"/>
  <c r="AS331" i="3"/>
  <c r="AR331" i="3"/>
  <c r="AQ331" i="3"/>
  <c r="AP331" i="3"/>
  <c r="AZ331" i="3"/>
  <c r="AY331" i="3"/>
  <c r="AX331" i="3"/>
  <c r="AW331" i="3"/>
  <c r="AT321" i="3"/>
  <c r="AS321" i="3"/>
  <c r="AR321" i="3"/>
  <c r="AQ321" i="3"/>
  <c r="AP321" i="3"/>
  <c r="AZ321" i="3"/>
  <c r="AY321" i="3"/>
  <c r="AX321" i="3"/>
  <c r="AW321" i="3"/>
  <c r="AV321" i="3"/>
  <c r="AU321" i="3"/>
  <c r="AZ329" i="3"/>
  <c r="AY329" i="3"/>
  <c r="AX329" i="3"/>
  <c r="AW329" i="3"/>
  <c r="AS329" i="3"/>
  <c r="AV329" i="3"/>
  <c r="AU329" i="3"/>
  <c r="AT329" i="3"/>
  <c r="AR329" i="3"/>
  <c r="AQ329" i="3"/>
  <c r="AP329" i="3"/>
  <c r="AS324" i="3"/>
  <c r="AR324" i="3"/>
  <c r="AQ324" i="3"/>
  <c r="AZ324" i="3"/>
  <c r="AP324" i="3"/>
  <c r="AY324" i="3"/>
  <c r="AX324" i="3"/>
  <c r="AW324" i="3"/>
  <c r="AV324" i="3"/>
  <c r="AU324" i="3"/>
  <c r="AT324" i="3"/>
  <c r="AU323" i="3"/>
  <c r="AZ323" i="3"/>
  <c r="AY323" i="3"/>
  <c r="AX323" i="3"/>
  <c r="AW323" i="3"/>
  <c r="AV323" i="3"/>
  <c r="AT323" i="3"/>
  <c r="AS323" i="3"/>
  <c r="AR323" i="3"/>
  <c r="AQ323" i="3"/>
  <c r="AP323" i="3"/>
  <c r="AT326" i="3"/>
  <c r="AZ326" i="3"/>
  <c r="AY326" i="3"/>
  <c r="AX326" i="3"/>
  <c r="AW326" i="3"/>
  <c r="AV326" i="3"/>
  <c r="AU326" i="3"/>
  <c r="AS326" i="3"/>
  <c r="AR326" i="3"/>
  <c r="AQ326" i="3"/>
  <c r="AP326" i="3"/>
  <c r="AC401" i="3"/>
  <c r="AP333" i="3"/>
  <c r="AZ333" i="3"/>
  <c r="AY333" i="3"/>
  <c r="AW333" i="3"/>
  <c r="AX333" i="3"/>
  <c r="AV333" i="3"/>
  <c r="AU333" i="3"/>
  <c r="AT333" i="3"/>
  <c r="AS333" i="3"/>
  <c r="AR333" i="3"/>
  <c r="AQ333" i="3"/>
  <c r="AX325" i="3"/>
  <c r="AW325" i="3"/>
  <c r="AV325" i="3"/>
  <c r="AU325" i="3"/>
  <c r="AT325" i="3"/>
  <c r="AS325" i="3"/>
  <c r="AR325" i="3"/>
  <c r="AQ325" i="3"/>
  <c r="AP325" i="3"/>
  <c r="AZ325" i="3"/>
  <c r="AY325" i="3"/>
  <c r="AU334" i="3"/>
  <c r="AT334" i="3"/>
  <c r="AS334" i="3"/>
  <c r="AR334" i="3"/>
  <c r="AQ334" i="3"/>
  <c r="AP334" i="3"/>
  <c r="AZ334" i="3"/>
  <c r="AY334" i="3"/>
  <c r="AX334" i="3"/>
  <c r="AW334" i="3"/>
  <c r="AV334" i="3"/>
  <c r="AY322" i="3"/>
  <c r="AX322" i="3"/>
  <c r="AW322" i="3"/>
  <c r="AV322" i="3"/>
  <c r="AP322" i="3"/>
  <c r="AU322" i="3"/>
  <c r="AT322" i="3"/>
  <c r="AS322" i="3"/>
  <c r="AR322" i="3"/>
  <c r="AQ322" i="3"/>
  <c r="AZ322" i="3"/>
  <c r="AQ330" i="3"/>
  <c r="AP330" i="3"/>
  <c r="AX330" i="3"/>
  <c r="AZ330" i="3"/>
  <c r="AY330" i="3"/>
  <c r="AW330" i="3"/>
  <c r="AV330" i="3"/>
  <c r="AU330" i="3"/>
  <c r="AT330" i="3"/>
  <c r="AS330" i="3"/>
  <c r="AR330" i="3"/>
  <c r="AZ335" i="3"/>
  <c r="AY335" i="3"/>
  <c r="AX335" i="3"/>
  <c r="AW335" i="3"/>
  <c r="AV335" i="3"/>
  <c r="AU335" i="3"/>
  <c r="AT335" i="3"/>
  <c r="AS335" i="3"/>
  <c r="AR335" i="3"/>
  <c r="AQ335" i="3"/>
  <c r="AP335" i="3"/>
  <c r="AW328" i="3"/>
  <c r="AV328" i="3"/>
  <c r="AU328" i="3"/>
  <c r="AT328" i="3"/>
  <c r="AS328" i="3"/>
  <c r="AR328" i="3"/>
  <c r="AQ328" i="3"/>
  <c r="AP328" i="3"/>
  <c r="AZ328" i="3"/>
  <c r="AY328" i="3"/>
  <c r="AX328" i="3"/>
  <c r="AB388" i="3"/>
  <c r="AP344" i="3"/>
  <c r="AZ344" i="3"/>
  <c r="AY344" i="3"/>
  <c r="AX344" i="3"/>
  <c r="AW344" i="3"/>
  <c r="AV344" i="3"/>
  <c r="AU344" i="3"/>
  <c r="AT344" i="3"/>
  <c r="AS344" i="3"/>
  <c r="AR344" i="3"/>
  <c r="AQ344" i="3"/>
  <c r="AR339" i="3"/>
  <c r="AQ339" i="3"/>
  <c r="AP339" i="3"/>
  <c r="AW339" i="3"/>
  <c r="AZ339" i="3"/>
  <c r="AV339" i="3"/>
  <c r="AY339" i="3"/>
  <c r="AX339" i="3"/>
  <c r="AU339" i="3"/>
  <c r="AT339" i="3"/>
  <c r="AS339" i="3"/>
  <c r="AC388" i="3"/>
  <c r="AS348" i="3"/>
  <c r="AZ348" i="3"/>
  <c r="AY348" i="3"/>
  <c r="AX348" i="3"/>
  <c r="AW348" i="3"/>
  <c r="AV348" i="3"/>
  <c r="AT348" i="3"/>
  <c r="AU348" i="3"/>
  <c r="AR348" i="3"/>
  <c r="AQ348" i="3"/>
  <c r="AP348" i="3"/>
  <c r="Y304" i="3"/>
  <c r="AC340" i="3"/>
  <c r="Y421" i="3"/>
  <c r="AZ338" i="3"/>
  <c r="AY338" i="3"/>
  <c r="AX338" i="3"/>
  <c r="AR338" i="3"/>
  <c r="AW338" i="3"/>
  <c r="AV338" i="3"/>
  <c r="AU338" i="3"/>
  <c r="AT338" i="3"/>
  <c r="AS338" i="3"/>
  <c r="AQ338" i="3"/>
  <c r="AP338" i="3"/>
  <c r="AV343" i="3"/>
  <c r="AU343" i="3"/>
  <c r="AT343" i="3"/>
  <c r="AS343" i="3"/>
  <c r="AR343" i="3"/>
  <c r="AQ343" i="3"/>
  <c r="AP343" i="3"/>
  <c r="AZ343" i="3"/>
  <c r="AY343" i="3"/>
  <c r="AX343" i="3"/>
  <c r="AW343" i="3"/>
  <c r="Z304" i="3"/>
  <c r="Y340" i="3"/>
  <c r="Z421" i="3"/>
  <c r="AQ342" i="3"/>
  <c r="AP342" i="3"/>
  <c r="AV342" i="3"/>
  <c r="AZ342" i="3"/>
  <c r="AU342" i="3"/>
  <c r="AY342" i="3"/>
  <c r="AX342" i="3"/>
  <c r="AW342" i="3"/>
  <c r="AT342" i="3"/>
  <c r="AS342" i="3"/>
  <c r="AR342" i="3"/>
  <c r="AB304" i="3"/>
  <c r="Z340" i="3"/>
  <c r="Y414" i="3"/>
  <c r="AA421" i="3"/>
  <c r="AY337" i="3"/>
  <c r="AX337" i="3"/>
  <c r="AW337" i="3"/>
  <c r="AV337" i="3"/>
  <c r="AU337" i="3"/>
  <c r="AT337" i="3"/>
  <c r="AS337" i="3"/>
  <c r="AR337" i="3"/>
  <c r="AQ337" i="3"/>
  <c r="AP337" i="3"/>
  <c r="AZ337" i="3"/>
  <c r="AA304" i="3"/>
  <c r="Z414" i="3"/>
  <c r="AB421" i="3"/>
  <c r="Y328" i="3"/>
  <c r="AB340" i="3"/>
  <c r="AA414" i="3"/>
  <c r="AZ341" i="3"/>
  <c r="AQ341" i="3"/>
  <c r="AY341" i="3"/>
  <c r="AP341" i="3"/>
  <c r="AX341" i="3"/>
  <c r="AW341" i="3"/>
  <c r="AV341" i="3"/>
  <c r="AU341" i="3"/>
  <c r="AT341" i="3"/>
  <c r="AS341" i="3"/>
  <c r="AR341" i="3"/>
  <c r="AQ345" i="3"/>
  <c r="AP345" i="3"/>
  <c r="AU345" i="3"/>
  <c r="AT345" i="3"/>
  <c r="AZ345" i="3"/>
  <c r="AY345" i="3"/>
  <c r="AX345" i="3"/>
  <c r="AW345" i="3"/>
  <c r="AV345" i="3"/>
  <c r="AS345" i="3"/>
  <c r="AR345" i="3"/>
  <c r="Y313" i="3"/>
  <c r="Z328" i="3"/>
  <c r="AC335" i="3"/>
  <c r="AB414" i="3"/>
  <c r="AU346" i="3"/>
  <c r="AT346" i="3"/>
  <c r="AS346" i="3"/>
  <c r="AR346" i="3"/>
  <c r="AQ346" i="3"/>
  <c r="AY346" i="3"/>
  <c r="AP346" i="3"/>
  <c r="AZ346" i="3"/>
  <c r="AX346" i="3"/>
  <c r="AW346" i="3"/>
  <c r="AV346" i="3"/>
  <c r="Z313" i="3"/>
  <c r="AB335" i="3"/>
  <c r="Z359" i="3"/>
  <c r="AA328" i="3"/>
  <c r="AA313" i="3"/>
  <c r="AB328" i="3"/>
  <c r="AA335" i="3"/>
  <c r="Y359" i="3"/>
  <c r="Y401" i="3"/>
  <c r="AB313" i="3"/>
  <c r="Y335" i="3"/>
  <c r="AC359" i="3"/>
  <c r="Z401" i="3"/>
  <c r="AT349" i="3"/>
  <c r="AS349" i="3"/>
  <c r="AR349" i="3"/>
  <c r="AQ349" i="3"/>
  <c r="AP349" i="3"/>
  <c r="AX349" i="3"/>
  <c r="AZ349" i="3"/>
  <c r="AY349" i="3"/>
  <c r="AW349" i="3"/>
  <c r="AV349" i="3"/>
  <c r="AU349" i="3"/>
  <c r="AZ347" i="3"/>
  <c r="AY347" i="3"/>
  <c r="AX347" i="3"/>
  <c r="AW347" i="3"/>
  <c r="AV347" i="3"/>
  <c r="AU347" i="3"/>
  <c r="AT347" i="3"/>
  <c r="AS347" i="3"/>
  <c r="AR347" i="3"/>
  <c r="AQ347" i="3"/>
  <c r="AP347" i="3"/>
  <c r="AA359" i="3"/>
  <c r="Y388" i="3"/>
  <c r="AA401" i="3"/>
  <c r="AW340" i="3"/>
  <c r="AV340" i="3"/>
  <c r="AU340" i="3"/>
  <c r="AT340" i="3"/>
  <c r="AS340" i="3"/>
  <c r="AR340" i="3"/>
  <c r="AQ340" i="3"/>
  <c r="AP340" i="3"/>
  <c r="AZ340" i="3"/>
  <c r="AY340" i="3"/>
  <c r="AX340" i="3"/>
  <c r="AQ356" i="3"/>
  <c r="AP356" i="3"/>
  <c r="AZ356" i="3"/>
  <c r="AY356" i="3"/>
  <c r="AX356" i="3"/>
  <c r="AW356" i="3"/>
  <c r="AV356" i="3"/>
  <c r="AT356" i="3"/>
  <c r="AU356" i="3"/>
  <c r="AS356" i="3"/>
  <c r="AR356" i="3"/>
  <c r="AP359" i="3"/>
  <c r="AZ359" i="3"/>
  <c r="AY359" i="3"/>
  <c r="AX359" i="3"/>
  <c r="AW359" i="3"/>
  <c r="AV359" i="3"/>
  <c r="AU359" i="3"/>
  <c r="AS359" i="3"/>
  <c r="AT359" i="3"/>
  <c r="AR359" i="3"/>
  <c r="AQ359" i="3"/>
  <c r="AS366" i="3"/>
  <c r="AR366" i="3"/>
  <c r="AQ366" i="3"/>
  <c r="AP366" i="3"/>
  <c r="AZ366" i="3"/>
  <c r="AY366" i="3"/>
  <c r="AX366" i="3"/>
  <c r="AV366" i="3"/>
  <c r="AW366" i="3"/>
  <c r="AU366" i="3"/>
  <c r="AT366" i="3"/>
  <c r="AZ374" i="3"/>
  <c r="AY374" i="3"/>
  <c r="AX374" i="3"/>
  <c r="AW374" i="3"/>
  <c r="AV374" i="3"/>
  <c r="AU374" i="3"/>
  <c r="AT374" i="3"/>
  <c r="AS374" i="3"/>
  <c r="AR374" i="3"/>
  <c r="AQ374" i="3"/>
  <c r="AP374" i="3"/>
  <c r="AP375" i="3"/>
  <c r="AZ375" i="3"/>
  <c r="AY375" i="3"/>
  <c r="AX375" i="3"/>
  <c r="AW375" i="3"/>
  <c r="AV375" i="3"/>
  <c r="AU375" i="3"/>
  <c r="AS375" i="3"/>
  <c r="AT375" i="3"/>
  <c r="AR375" i="3"/>
  <c r="AQ375" i="3"/>
  <c r="AQ372" i="3"/>
  <c r="AP372" i="3"/>
  <c r="AZ372" i="3"/>
  <c r="AY372" i="3"/>
  <c r="AX372" i="3"/>
  <c r="AW372" i="3"/>
  <c r="AV372" i="3"/>
  <c r="AT372" i="3"/>
  <c r="AU372" i="3"/>
  <c r="AS372" i="3"/>
  <c r="AR372" i="3"/>
  <c r="AU360" i="3"/>
  <c r="AT360" i="3"/>
  <c r="AS360" i="3"/>
  <c r="AR360" i="3"/>
  <c r="AQ360" i="3"/>
  <c r="AP360" i="3"/>
  <c r="AZ360" i="3"/>
  <c r="AX360" i="3"/>
  <c r="AY360" i="3"/>
  <c r="AW360" i="3"/>
  <c r="AV360" i="3"/>
  <c r="AV357" i="3"/>
  <c r="AU357" i="3"/>
  <c r="AT357" i="3"/>
  <c r="AS357" i="3"/>
  <c r="AR357" i="3"/>
  <c r="AQ357" i="3"/>
  <c r="AP357" i="3"/>
  <c r="AY357" i="3"/>
  <c r="AZ357" i="3"/>
  <c r="AX357" i="3"/>
  <c r="AW357" i="3"/>
  <c r="AT363" i="3"/>
  <c r="AS363" i="3"/>
  <c r="AR363" i="3"/>
  <c r="AQ363" i="3"/>
  <c r="AP363" i="3"/>
  <c r="AZ363" i="3"/>
  <c r="AY363" i="3"/>
  <c r="AW363" i="3"/>
  <c r="AX363" i="3"/>
  <c r="AV363" i="3"/>
  <c r="AU363" i="3"/>
  <c r="AZ371" i="3"/>
  <c r="AY371" i="3"/>
  <c r="AX371" i="3"/>
  <c r="AW371" i="3"/>
  <c r="AV371" i="3"/>
  <c r="AU371" i="3"/>
  <c r="AT371" i="3"/>
  <c r="AS371" i="3"/>
  <c r="AR371" i="3"/>
  <c r="AQ371" i="3"/>
  <c r="AP371" i="3"/>
  <c r="AV373" i="3"/>
  <c r="AU373" i="3"/>
  <c r="AT373" i="3"/>
  <c r="AS373" i="3"/>
  <c r="AR373" i="3"/>
  <c r="AQ373" i="3"/>
  <c r="AP373" i="3"/>
  <c r="AY373" i="3"/>
  <c r="AZ373" i="3"/>
  <c r="AX373" i="3"/>
  <c r="AW373" i="3"/>
  <c r="AZ361" i="3"/>
  <c r="AY361" i="3"/>
  <c r="AX361" i="3"/>
  <c r="AW361" i="3"/>
  <c r="AV361" i="3"/>
  <c r="AU361" i="3"/>
  <c r="AT361" i="3"/>
  <c r="AS361" i="3"/>
  <c r="AR361" i="3"/>
  <c r="AQ361" i="3"/>
  <c r="AP361" i="3"/>
  <c r="AW370" i="3"/>
  <c r="AV370" i="3"/>
  <c r="AU370" i="3"/>
  <c r="AT370" i="3"/>
  <c r="AS370" i="3"/>
  <c r="AR370" i="3"/>
  <c r="AQ370" i="3"/>
  <c r="AP370" i="3"/>
  <c r="AZ370" i="3"/>
  <c r="AY370" i="3"/>
  <c r="AX370" i="3"/>
  <c r="AZ362" i="3"/>
  <c r="AY362" i="3"/>
  <c r="AX362" i="3"/>
  <c r="AW362" i="3"/>
  <c r="AV362" i="3"/>
  <c r="AU362" i="3"/>
  <c r="AT362" i="3"/>
  <c r="AR362" i="3"/>
  <c r="AS362" i="3"/>
  <c r="AQ362" i="3"/>
  <c r="AP362" i="3"/>
  <c r="AR369" i="3"/>
  <c r="AQ369" i="3"/>
  <c r="AP369" i="3"/>
  <c r="AZ369" i="3"/>
  <c r="AY369" i="3"/>
  <c r="AX369" i="3"/>
  <c r="AW369" i="3"/>
  <c r="AU369" i="3"/>
  <c r="AV369" i="3"/>
  <c r="AT369" i="3"/>
  <c r="AS369" i="3"/>
  <c r="AZ368" i="3"/>
  <c r="AY368" i="3"/>
  <c r="AX368" i="3"/>
  <c r="AW368" i="3"/>
  <c r="AV368" i="3"/>
  <c r="AU368" i="3"/>
  <c r="AT368" i="3"/>
  <c r="AS368" i="3"/>
  <c r="AR368" i="3"/>
  <c r="AP368" i="3"/>
  <c r="AQ368" i="3"/>
  <c r="AX367" i="3"/>
  <c r="AW367" i="3"/>
  <c r="AV367" i="3"/>
  <c r="AU367" i="3"/>
  <c r="AT367" i="3"/>
  <c r="AS367" i="3"/>
  <c r="AR367" i="3"/>
  <c r="AQ367" i="3"/>
  <c r="AP367" i="3"/>
  <c r="AZ367" i="3"/>
  <c r="AY367" i="3"/>
  <c r="AZ358" i="3"/>
  <c r="AY358" i="3"/>
  <c r="AX358" i="3"/>
  <c r="AW358" i="3"/>
  <c r="AV358" i="3"/>
  <c r="AU358" i="3"/>
  <c r="AT358" i="3"/>
  <c r="AS358" i="3"/>
  <c r="AR358" i="3"/>
  <c r="AQ358" i="3"/>
  <c r="AP358" i="3"/>
  <c r="AZ365" i="3"/>
  <c r="AY365" i="3"/>
  <c r="AX365" i="3"/>
  <c r="AW365" i="3"/>
  <c r="AV365" i="3"/>
  <c r="AU365" i="3"/>
  <c r="AT365" i="3"/>
  <c r="AS365" i="3"/>
  <c r="AQ365" i="3"/>
  <c r="AR365" i="3"/>
  <c r="AP365" i="3"/>
  <c r="AY364" i="3"/>
  <c r="AX364" i="3"/>
  <c r="AW364" i="3"/>
  <c r="AV364" i="3"/>
  <c r="AU364" i="3"/>
  <c r="AT364" i="3"/>
  <c r="AS364" i="3"/>
  <c r="AR364" i="3"/>
  <c r="AQ364" i="3"/>
  <c r="AP364" i="3"/>
  <c r="AZ364" i="3"/>
  <c r="AB393" i="3"/>
  <c r="AQ392" i="3"/>
  <c r="AZ392" i="3"/>
  <c r="AY392" i="3"/>
  <c r="AX392" i="3"/>
  <c r="AW392" i="3"/>
  <c r="AV392" i="3"/>
  <c r="AU392" i="3"/>
  <c r="AT392" i="3"/>
  <c r="AS392" i="3"/>
  <c r="AR392" i="3"/>
  <c r="AP392" i="3"/>
  <c r="AB289" i="3"/>
  <c r="AB299" i="3"/>
  <c r="AB326" i="3"/>
  <c r="AC364" i="3"/>
  <c r="Y393" i="3"/>
  <c r="AT390" i="3"/>
  <c r="AS390" i="3"/>
  <c r="AR390" i="3"/>
  <c r="AQ390" i="3"/>
  <c r="AP390" i="3"/>
  <c r="AW390" i="3"/>
  <c r="AZ390" i="3"/>
  <c r="AY390" i="3"/>
  <c r="AX390" i="3"/>
  <c r="AV390" i="3"/>
  <c r="AU390" i="3"/>
  <c r="AC289" i="3"/>
  <c r="AC326" i="3"/>
  <c r="AB364" i="3"/>
  <c r="Z393" i="3"/>
  <c r="AR389" i="3"/>
  <c r="AZ389" i="3"/>
  <c r="AY389" i="3"/>
  <c r="AX389" i="3"/>
  <c r="AW389" i="3"/>
  <c r="AV389" i="3"/>
  <c r="AU389" i="3"/>
  <c r="AT389" i="3"/>
  <c r="AS389" i="3"/>
  <c r="AQ389" i="3"/>
  <c r="AP389" i="3"/>
  <c r="AS393" i="3"/>
  <c r="AR393" i="3"/>
  <c r="AQ393" i="3"/>
  <c r="AP393" i="3"/>
  <c r="AV393" i="3"/>
  <c r="AZ393" i="3"/>
  <c r="AY393" i="3"/>
  <c r="AX393" i="3"/>
  <c r="AW393" i="3"/>
  <c r="AU393" i="3"/>
  <c r="AT393" i="3"/>
  <c r="AA364" i="3"/>
  <c r="AZ385" i="3"/>
  <c r="AY385" i="3"/>
  <c r="AX385" i="3"/>
  <c r="AW385" i="3"/>
  <c r="AV385" i="3"/>
  <c r="AU385" i="3"/>
  <c r="AT385" i="3"/>
  <c r="AS385" i="3"/>
  <c r="AR385" i="3"/>
  <c r="AQ385" i="3"/>
  <c r="AP385" i="3"/>
  <c r="AZ388" i="3"/>
  <c r="AY388" i="3"/>
  <c r="AX388" i="3"/>
  <c r="AW388" i="3"/>
  <c r="AV388" i="3"/>
  <c r="AU388" i="3"/>
  <c r="AT388" i="3"/>
  <c r="AS388" i="3"/>
  <c r="AR388" i="3"/>
  <c r="AQ388" i="3"/>
  <c r="AP388" i="3"/>
  <c r="AC345" i="3"/>
  <c r="Y345" i="3"/>
  <c r="Z341" i="3"/>
  <c r="Z364" i="3"/>
  <c r="AA326" i="3"/>
  <c r="AB345" i="3"/>
  <c r="Y341" i="3"/>
  <c r="Y369" i="3"/>
  <c r="Z345" i="3"/>
  <c r="AB341" i="3"/>
  <c r="Z369" i="3"/>
  <c r="Y356" i="3"/>
  <c r="AW397" i="3"/>
  <c r="AV397" i="3"/>
  <c r="AU397" i="3"/>
  <c r="AT397" i="3"/>
  <c r="AS397" i="3"/>
  <c r="AR397" i="3"/>
  <c r="AQ397" i="3"/>
  <c r="AP397" i="3"/>
  <c r="AZ397" i="3"/>
  <c r="AY397" i="3"/>
  <c r="AX397" i="3"/>
  <c r="AA341" i="3"/>
  <c r="AA369" i="3"/>
  <c r="Z356" i="3"/>
  <c r="AV384" i="3"/>
  <c r="AU384" i="3"/>
  <c r="AT384" i="3"/>
  <c r="AS384" i="3"/>
  <c r="AR384" i="3"/>
  <c r="AQ384" i="3"/>
  <c r="AY384" i="3"/>
  <c r="AP384" i="3"/>
  <c r="AZ384" i="3"/>
  <c r="AX384" i="3"/>
  <c r="AW384" i="3"/>
  <c r="AB369" i="3"/>
  <c r="AA356" i="3"/>
  <c r="AZ401" i="3"/>
  <c r="AY401" i="3"/>
  <c r="AX401" i="3"/>
  <c r="AW401" i="3"/>
  <c r="AV401" i="3"/>
  <c r="AU401" i="3"/>
  <c r="AT401" i="3"/>
  <c r="AS401" i="3"/>
  <c r="AR401" i="3"/>
  <c r="AQ401" i="3"/>
  <c r="AP401" i="3"/>
  <c r="AY391" i="3"/>
  <c r="AX391" i="3"/>
  <c r="AW391" i="3"/>
  <c r="AV391" i="3"/>
  <c r="AU391" i="3"/>
  <c r="AT391" i="3"/>
  <c r="AS391" i="3"/>
  <c r="AR391" i="3"/>
  <c r="AQ391" i="3"/>
  <c r="AP391" i="3"/>
  <c r="AZ391" i="3"/>
  <c r="AB356" i="3"/>
  <c r="AZ398" i="3"/>
  <c r="AY398" i="3"/>
  <c r="AX398" i="3"/>
  <c r="AW398" i="3"/>
  <c r="AV398" i="3"/>
  <c r="AU398" i="3"/>
  <c r="AT398" i="3"/>
  <c r="AS398" i="3"/>
  <c r="AR398" i="3"/>
  <c r="AQ398" i="3"/>
  <c r="AP398" i="3"/>
  <c r="AQ399" i="3"/>
  <c r="AP399" i="3"/>
  <c r="AZ399" i="3"/>
  <c r="AY399" i="3"/>
  <c r="AT399" i="3"/>
  <c r="AX399" i="3"/>
  <c r="AW399" i="3"/>
  <c r="AV399" i="3"/>
  <c r="AU399" i="3"/>
  <c r="AS399" i="3"/>
  <c r="AR399" i="3"/>
  <c r="AC366" i="3"/>
  <c r="Y346" i="3"/>
  <c r="Y366" i="3"/>
  <c r="AR396" i="3"/>
  <c r="AQ396" i="3"/>
  <c r="AP396" i="3"/>
  <c r="AU396" i="3"/>
  <c r="AZ396" i="3"/>
  <c r="AY396" i="3"/>
  <c r="AX396" i="3"/>
  <c r="AW396" i="3"/>
  <c r="AV396" i="3"/>
  <c r="AT396" i="3"/>
  <c r="AS396" i="3"/>
  <c r="AU387" i="3"/>
  <c r="AT387" i="3"/>
  <c r="AS387" i="3"/>
  <c r="AR387" i="3"/>
  <c r="AX387" i="3"/>
  <c r="AQ387" i="3"/>
  <c r="AP387" i="3"/>
  <c r="AZ387" i="3"/>
  <c r="AY387" i="3"/>
  <c r="AW387" i="3"/>
  <c r="AV387" i="3"/>
  <c r="AB366" i="3"/>
  <c r="AZ395" i="3"/>
  <c r="AY395" i="3"/>
  <c r="AX395" i="3"/>
  <c r="AP395" i="3"/>
  <c r="AW395" i="3"/>
  <c r="AV395" i="3"/>
  <c r="AU395" i="3"/>
  <c r="AT395" i="3"/>
  <c r="AS395" i="3"/>
  <c r="AR395" i="3"/>
  <c r="AQ395" i="3"/>
  <c r="AP386" i="3"/>
  <c r="AS386" i="3"/>
  <c r="AZ386" i="3"/>
  <c r="AY386" i="3"/>
  <c r="AX386" i="3"/>
  <c r="AW386" i="3"/>
  <c r="AV386" i="3"/>
  <c r="AU386" i="3"/>
  <c r="AT386" i="3"/>
  <c r="AR386" i="3"/>
  <c r="AQ386" i="3"/>
  <c r="AV400" i="3"/>
  <c r="AU400" i="3"/>
  <c r="AT400" i="3"/>
  <c r="AS400" i="3"/>
  <c r="AR400" i="3"/>
  <c r="AQ400" i="3"/>
  <c r="AP400" i="3"/>
  <c r="AY400" i="3"/>
  <c r="AZ400" i="3"/>
  <c r="AX400" i="3"/>
  <c r="AW400" i="3"/>
  <c r="AX394" i="3"/>
  <c r="AW394" i="3"/>
  <c r="AV394" i="3"/>
  <c r="AU394" i="3"/>
  <c r="AT394" i="3"/>
  <c r="AS394" i="3"/>
  <c r="AR394" i="3"/>
  <c r="AQ394" i="3"/>
  <c r="AP394" i="3"/>
  <c r="AZ394" i="3"/>
  <c r="AY394" i="3"/>
  <c r="AQ410" i="3"/>
  <c r="AP410" i="3"/>
  <c r="AZ410" i="3"/>
  <c r="AY410" i="3"/>
  <c r="AX410" i="3"/>
  <c r="AT410" i="3"/>
  <c r="AW410" i="3"/>
  <c r="AV410" i="3"/>
  <c r="AU410" i="3"/>
  <c r="AS410" i="3"/>
  <c r="AR410" i="3"/>
  <c r="AB285" i="3"/>
  <c r="AB306" i="3"/>
  <c r="AB331" i="3"/>
  <c r="Y342" i="3"/>
  <c r="Z400" i="3"/>
  <c r="AB391" i="3"/>
  <c r="AA387" i="3"/>
  <c r="Z411" i="3"/>
  <c r="AB422" i="3"/>
  <c r="AP413" i="3"/>
  <c r="AZ413" i="3"/>
  <c r="AY413" i="3"/>
  <c r="AX413" i="3"/>
  <c r="AW413" i="3"/>
  <c r="AV413" i="3"/>
  <c r="AU413" i="3"/>
  <c r="AS413" i="3"/>
  <c r="AT413" i="3"/>
  <c r="AR413" i="3"/>
  <c r="AQ413" i="3"/>
  <c r="Z306" i="3"/>
  <c r="Y331" i="3"/>
  <c r="AB342" i="3"/>
  <c r="Z396" i="3"/>
  <c r="Y402" i="3"/>
  <c r="AZ412" i="3"/>
  <c r="AY412" i="3"/>
  <c r="AX412" i="3"/>
  <c r="AW412" i="3"/>
  <c r="AV412" i="3"/>
  <c r="AU412" i="3"/>
  <c r="AT412" i="3"/>
  <c r="AS412" i="3"/>
  <c r="AR412" i="3"/>
  <c r="AQ412" i="3"/>
  <c r="AP412" i="3"/>
  <c r="AV411" i="3"/>
  <c r="AU411" i="3"/>
  <c r="AT411" i="3"/>
  <c r="AS411" i="3"/>
  <c r="AR411" i="3"/>
  <c r="AQ411" i="3"/>
  <c r="AP411" i="3"/>
  <c r="AY411" i="3"/>
  <c r="AZ411" i="3"/>
  <c r="AX411" i="3"/>
  <c r="AW411" i="3"/>
  <c r="AZ415" i="3"/>
  <c r="AY415" i="3"/>
  <c r="AX415" i="3"/>
  <c r="AW415" i="3"/>
  <c r="AV415" i="3"/>
  <c r="AU415" i="3"/>
  <c r="AT415" i="3"/>
  <c r="AS415" i="3"/>
  <c r="AR415" i="3"/>
  <c r="AQ415" i="3"/>
  <c r="AP415" i="3"/>
  <c r="Y339" i="3"/>
  <c r="AC338" i="3"/>
  <c r="Z372" i="3"/>
  <c r="AA404" i="3"/>
  <c r="Y415" i="3"/>
  <c r="AU414" i="3"/>
  <c r="AT414" i="3"/>
  <c r="AS414" i="3"/>
  <c r="AR414" i="3"/>
  <c r="AQ414" i="3"/>
  <c r="AP414" i="3"/>
  <c r="AZ414" i="3"/>
  <c r="AY414" i="3"/>
  <c r="AX414" i="3"/>
  <c r="AW414" i="3"/>
  <c r="AV414" i="3"/>
  <c r="Z338" i="3"/>
  <c r="Y332" i="3"/>
  <c r="Y404" i="3"/>
  <c r="AA386" i="3"/>
  <c r="AC415" i="3"/>
  <c r="AB292" i="3"/>
  <c r="AA289" i="3"/>
  <c r="AC306" i="3"/>
  <c r="AA348" i="3"/>
  <c r="AA343" i="3"/>
  <c r="AA338" i="3"/>
  <c r="AC342" i="3"/>
  <c r="AC327" i="3"/>
  <c r="Y378" i="3"/>
  <c r="Z404" i="3"/>
  <c r="Y396" i="3"/>
  <c r="Z392" i="3"/>
  <c r="AB415" i="3"/>
  <c r="AC422" i="3"/>
  <c r="Z291" i="3"/>
  <c r="Z300" i="3"/>
  <c r="Z329" i="3"/>
  <c r="Y385" i="3"/>
  <c r="AC394" i="3"/>
  <c r="Z387" i="3"/>
  <c r="Y412" i="3"/>
  <c r="Z423" i="3"/>
  <c r="AC300" i="3"/>
  <c r="AC291" i="3"/>
  <c r="Y300" i="3"/>
  <c r="AA385" i="3"/>
  <c r="Z399" i="3"/>
  <c r="AB387" i="3"/>
  <c r="AA412" i="3"/>
  <c r="AB423" i="3"/>
  <c r="Z346" i="3"/>
  <c r="Z301" i="3"/>
  <c r="Y314" i="3"/>
  <c r="AU421" i="3"/>
  <c r="AX421" i="3"/>
  <c r="AT421" i="3"/>
  <c r="AS421" i="3"/>
  <c r="AR421" i="3"/>
  <c r="AQ421" i="3"/>
  <c r="AP421" i="3"/>
  <c r="AZ421" i="3"/>
  <c r="AY421" i="3"/>
  <c r="AW421" i="3"/>
  <c r="AV421" i="3"/>
  <c r="AZ422" i="3"/>
  <c r="AY422" i="3"/>
  <c r="AX422" i="3"/>
  <c r="AW422" i="3"/>
  <c r="AV422" i="3"/>
  <c r="AU422" i="3"/>
  <c r="AT422" i="3"/>
  <c r="AS422" i="3"/>
  <c r="AR422" i="3"/>
  <c r="AQ422" i="3"/>
  <c r="AP422" i="3"/>
  <c r="AB360" i="3"/>
  <c r="AA323" i="3"/>
  <c r="Z365" i="3"/>
  <c r="AA395" i="3"/>
  <c r="Y337" i="3"/>
  <c r="Z395" i="3"/>
  <c r="Z337" i="3"/>
  <c r="Y395" i="3"/>
  <c r="AA337" i="3"/>
  <c r="AC337" i="3"/>
  <c r="AC324" i="3"/>
  <c r="Y324" i="3"/>
  <c r="Z324" i="3"/>
  <c r="AA324" i="3"/>
  <c r="Y370" i="3"/>
  <c r="Y290" i="3"/>
  <c r="AB323" i="3"/>
  <c r="Z370" i="3"/>
  <c r="AB365" i="3"/>
  <c r="AA290" i="3"/>
  <c r="AC323" i="3"/>
  <c r="AA370" i="3"/>
  <c r="AC365" i="3"/>
  <c r="AB290" i="3"/>
  <c r="Z362" i="3"/>
  <c r="Y394" i="3"/>
  <c r="AA362" i="3"/>
  <c r="Y301" i="3"/>
  <c r="AB362" i="3"/>
  <c r="AA394" i="3"/>
  <c r="Z363" i="3"/>
  <c r="AB301" i="3"/>
  <c r="AA363" i="3"/>
  <c r="AB363" i="3"/>
  <c r="AC301" i="3"/>
  <c r="AC363" i="3"/>
  <c r="AA396" i="3"/>
  <c r="AB396" i="3"/>
  <c r="Z373" i="3"/>
  <c r="Y413" i="3"/>
  <c r="Z413" i="3"/>
  <c r="AA413" i="3"/>
  <c r="AB413" i="3"/>
  <c r="AC360" i="3"/>
  <c r="AB386" i="3"/>
  <c r="AC386" i="3"/>
  <c r="Z390" i="3"/>
  <c r="AA390" i="3"/>
  <c r="AB390" i="3"/>
  <c r="AC390" i="3"/>
  <c r="Z349" i="3"/>
  <c r="Y360" i="3"/>
  <c r="Z360" i="3"/>
  <c r="Y386" i="3"/>
  <c r="Z325" i="3"/>
  <c r="AB334" i="3"/>
  <c r="Z333" i="3"/>
  <c r="AA325" i="3"/>
  <c r="AA334" i="3"/>
  <c r="AC334" i="3"/>
  <c r="AA333" i="3"/>
  <c r="AB325" i="3"/>
  <c r="Y334" i="3"/>
  <c r="AB333" i="3"/>
  <c r="AC325" i="3"/>
  <c r="Y361" i="3"/>
  <c r="AC333" i="3"/>
  <c r="Y368" i="3"/>
  <c r="Z361" i="3"/>
  <c r="Z368" i="3"/>
  <c r="AA361" i="3"/>
  <c r="AA368" i="3"/>
  <c r="AB361" i="3"/>
  <c r="AB368" i="3"/>
  <c r="Z314" i="3"/>
  <c r="AC349" i="3"/>
  <c r="AA314" i="3"/>
  <c r="AB349" i="3"/>
  <c r="AB314" i="3"/>
  <c r="AC330" i="3"/>
  <c r="Y330" i="3"/>
  <c r="Z376" i="3"/>
  <c r="Z330" i="3"/>
  <c r="Y376" i="3"/>
  <c r="AB298" i="3"/>
  <c r="AA330" i="3"/>
  <c r="AA376" i="3"/>
  <c r="AA298" i="3"/>
  <c r="Y347" i="3"/>
  <c r="AB376" i="3"/>
  <c r="Z298" i="3"/>
  <c r="Z347" i="3"/>
  <c r="Y298" i="3"/>
  <c r="AB347" i="3"/>
  <c r="AA349" i="3"/>
  <c r="AC292" i="3"/>
  <c r="AC347" i="3"/>
  <c r="Y358" i="3"/>
  <c r="Z358" i="3"/>
  <c r="AA358" i="3"/>
  <c r="AB358" i="3"/>
  <c r="AA199" i="3"/>
  <c r="AB135" i="3"/>
  <c r="Z371" i="3"/>
  <c r="AA371" i="3"/>
  <c r="AB371" i="3"/>
  <c r="AC371" i="3"/>
  <c r="Y357" i="3"/>
  <c r="Z357" i="3"/>
  <c r="Y302" i="3"/>
  <c r="Y303" i="3"/>
  <c r="Z302" i="3"/>
  <c r="AB373" i="3"/>
  <c r="AA357" i="3"/>
  <c r="AB303" i="3"/>
  <c r="AA302" i="3"/>
  <c r="Y373" i="3"/>
  <c r="AB357" i="3"/>
  <c r="AC373" i="3"/>
  <c r="AC303" i="3"/>
  <c r="AB302" i="3"/>
  <c r="AA303" i="3"/>
  <c r="AB288" i="3"/>
  <c r="Z305" i="3"/>
  <c r="Z367" i="3"/>
  <c r="AC288" i="3"/>
  <c r="Y305" i="3"/>
  <c r="AA367" i="3"/>
  <c r="Z375" i="3"/>
  <c r="AB367" i="3"/>
  <c r="Y375" i="3"/>
  <c r="AC305" i="3"/>
  <c r="AC375" i="3"/>
  <c r="AB305" i="3"/>
  <c r="AA375" i="3"/>
  <c r="Y288" i="3"/>
  <c r="AA155" i="3"/>
  <c r="Y146" i="3"/>
  <c r="Y173" i="3"/>
  <c r="Z173" i="3"/>
  <c r="AA173" i="3"/>
  <c r="AB173" i="3"/>
  <c r="AB203" i="3"/>
  <c r="Z146" i="3"/>
  <c r="AA146" i="3"/>
  <c r="AB146" i="3"/>
  <c r="AB155" i="3"/>
  <c r="AC155" i="3"/>
  <c r="Z155" i="3"/>
  <c r="Z193" i="3"/>
  <c r="AA193" i="3"/>
  <c r="AB109" i="3"/>
  <c r="Y193" i="3"/>
  <c r="AA93" i="3"/>
  <c r="AB193" i="3"/>
  <c r="AA220" i="3"/>
  <c r="Z220" i="3"/>
  <c r="Y166" i="3"/>
  <c r="AA260" i="3"/>
  <c r="AB73" i="3"/>
  <c r="AC73" i="3"/>
  <c r="Y186" i="3"/>
  <c r="AB151" i="3"/>
  <c r="Z186" i="3"/>
  <c r="Z87" i="3"/>
  <c r="AA186" i="3"/>
  <c r="AB186" i="3"/>
  <c r="Z206" i="3"/>
  <c r="AB181" i="3"/>
  <c r="AB206" i="3"/>
  <c r="Z189" i="3"/>
  <c r="AB189" i="3"/>
  <c r="Z242" i="3"/>
  <c r="AC189" i="3"/>
  <c r="AA242" i="3"/>
  <c r="Y270" i="3"/>
  <c r="AC269" i="3"/>
  <c r="Y269" i="3"/>
  <c r="Y74" i="3"/>
  <c r="Z269" i="3"/>
  <c r="AA74" i="3"/>
  <c r="Z192" i="3"/>
  <c r="AB269" i="3"/>
  <c r="AB192" i="3"/>
  <c r="Y136" i="3"/>
  <c r="AB71" i="3"/>
  <c r="AA71" i="3"/>
  <c r="AA166" i="3"/>
  <c r="Y189" i="3"/>
  <c r="AA203" i="3"/>
  <c r="Y71" i="3"/>
  <c r="Z71" i="3"/>
  <c r="AC203" i="3"/>
  <c r="AC222" i="3"/>
  <c r="AC276" i="3"/>
  <c r="Y108" i="3"/>
  <c r="Z108" i="3"/>
  <c r="AC108" i="3"/>
  <c r="AA238" i="3"/>
  <c r="Y182" i="3"/>
  <c r="AA67" i="3"/>
  <c r="AC182" i="3"/>
  <c r="Y256" i="3"/>
  <c r="AB108" i="3"/>
  <c r="Y67" i="3"/>
  <c r="AA154" i="3"/>
  <c r="Z182" i="3"/>
  <c r="Z256" i="3"/>
  <c r="AA182" i="3"/>
  <c r="AA256" i="3"/>
  <c r="AB256" i="3"/>
  <c r="Z133" i="3"/>
  <c r="Y266" i="3"/>
  <c r="AA177" i="3"/>
  <c r="AC273" i="3"/>
  <c r="Y272" i="3"/>
  <c r="Z86" i="3"/>
  <c r="AA86" i="3"/>
  <c r="AC86" i="3"/>
  <c r="Y86" i="3"/>
  <c r="AB153" i="3"/>
  <c r="AB74" i="3"/>
  <c r="AB199" i="3"/>
  <c r="Y49" i="3"/>
  <c r="AC74" i="3"/>
  <c r="AC157" i="3"/>
  <c r="AB157" i="3"/>
  <c r="AA157" i="3"/>
  <c r="Z157" i="3"/>
  <c r="Z276" i="3"/>
  <c r="Y276" i="3"/>
  <c r="AB276" i="3"/>
  <c r="Y96" i="3"/>
  <c r="AA277" i="3"/>
  <c r="Z277" i="3"/>
  <c r="Y277" i="3"/>
  <c r="AB277" i="3"/>
  <c r="AA245" i="3"/>
  <c r="AB245" i="3"/>
  <c r="Z245" i="3"/>
  <c r="AC245" i="3"/>
  <c r="Y213" i="3"/>
  <c r="AB213" i="3"/>
  <c r="Y73" i="3"/>
  <c r="AC87" i="3"/>
  <c r="Y87" i="3"/>
  <c r="Z112" i="3"/>
  <c r="AA43" i="3"/>
  <c r="AA112" i="3"/>
  <c r="AB43" i="3"/>
  <c r="AB112" i="3"/>
  <c r="Y112" i="3"/>
  <c r="Z43" i="3"/>
  <c r="AC43" i="3"/>
  <c r="Z73" i="3"/>
  <c r="AB87" i="3"/>
  <c r="AA273" i="3"/>
  <c r="Y122" i="3"/>
  <c r="Y267" i="3"/>
  <c r="AB122" i="3"/>
  <c r="Z267" i="3"/>
  <c r="Z122" i="3"/>
  <c r="AC122" i="3"/>
  <c r="Y202" i="3"/>
  <c r="Y241" i="3"/>
  <c r="Y177" i="3"/>
  <c r="AB221" i="3"/>
  <c r="AC220" i="3"/>
  <c r="Z241" i="3"/>
  <c r="Y205" i="3"/>
  <c r="AA241" i="3"/>
  <c r="AC177" i="3"/>
  <c r="Y160" i="3"/>
  <c r="Z205" i="3"/>
  <c r="AB241" i="3"/>
  <c r="Z160" i="3"/>
  <c r="AA205" i="3"/>
  <c r="AA160" i="3"/>
  <c r="AB205" i="3"/>
  <c r="Y240" i="3"/>
  <c r="Y233" i="3"/>
  <c r="AB160" i="3"/>
  <c r="Z240" i="3"/>
  <c r="AA240" i="3"/>
  <c r="Z226" i="3"/>
  <c r="AB240" i="3"/>
  <c r="AB278" i="3"/>
  <c r="Y132" i="3"/>
  <c r="AA226" i="3"/>
  <c r="AC278" i="3"/>
  <c r="Z132" i="3"/>
  <c r="AC226" i="3"/>
  <c r="Z266" i="3"/>
  <c r="AA132" i="3"/>
  <c r="AA145" i="3"/>
  <c r="Y226" i="3"/>
  <c r="AA266" i="3"/>
  <c r="AB177" i="3"/>
  <c r="Y220" i="3"/>
  <c r="AB132" i="3"/>
  <c r="AC145" i="3"/>
  <c r="AC266" i="3"/>
  <c r="AC154" i="3"/>
  <c r="AB152" i="3"/>
  <c r="AB154" i="3"/>
  <c r="Y154" i="3"/>
  <c r="AC152" i="3"/>
  <c r="Z152" i="3"/>
  <c r="Y152" i="3"/>
  <c r="Z258" i="3"/>
  <c r="Z159" i="3"/>
  <c r="Z124" i="3"/>
  <c r="Y124" i="3"/>
  <c r="V279" i="3"/>
  <c r="AB124" i="3"/>
  <c r="AA124" i="3"/>
  <c r="Z234" i="3"/>
  <c r="AB234" i="3"/>
  <c r="Y260" i="3"/>
  <c r="Z272" i="3"/>
  <c r="AC181" i="3"/>
  <c r="Y181" i="3"/>
  <c r="AA272" i="3"/>
  <c r="Z181" i="3"/>
  <c r="AC225" i="3"/>
  <c r="AC272" i="3"/>
  <c r="AC98" i="3"/>
  <c r="Z214" i="3"/>
  <c r="AA214" i="3"/>
  <c r="AC214" i="3"/>
  <c r="AB214" i="3"/>
  <c r="Z147" i="3"/>
  <c r="AA147" i="3"/>
  <c r="Z49" i="3"/>
  <c r="Y95" i="3"/>
  <c r="Y190" i="3"/>
  <c r="Y258" i="3"/>
  <c r="AC49" i="3"/>
  <c r="Z95" i="3"/>
  <c r="Z190" i="3"/>
  <c r="AA239" i="3"/>
  <c r="AB258" i="3"/>
  <c r="AA95" i="3"/>
  <c r="AA190" i="3"/>
  <c r="Z239" i="3"/>
  <c r="AC258" i="3"/>
  <c r="AB95" i="3"/>
  <c r="AB190" i="3"/>
  <c r="Y239" i="3"/>
  <c r="AB239" i="3"/>
  <c r="AB216" i="3"/>
  <c r="AC90" i="3"/>
  <c r="AC216" i="3"/>
  <c r="Y90" i="3"/>
  <c r="Y216" i="3"/>
  <c r="Y210" i="3"/>
  <c r="Z90" i="3"/>
  <c r="Z149" i="3"/>
  <c r="Z216" i="3"/>
  <c r="AA210" i="3"/>
  <c r="AA90" i="3"/>
  <c r="AB149" i="3"/>
  <c r="AB49" i="3"/>
  <c r="AA234" i="3"/>
  <c r="Z260" i="3"/>
  <c r="AC217" i="3"/>
  <c r="AC234" i="3"/>
  <c r="Y217" i="3"/>
  <c r="AC260" i="3"/>
  <c r="Z217" i="3"/>
  <c r="AC259" i="3"/>
  <c r="Y172" i="3"/>
  <c r="AA207" i="3"/>
  <c r="AA217" i="3"/>
  <c r="Z172" i="3"/>
  <c r="AC207" i="3"/>
  <c r="AB172" i="3"/>
  <c r="AC172" i="3"/>
  <c r="AB188" i="3"/>
  <c r="AA188" i="3"/>
  <c r="Z247" i="3"/>
  <c r="Y188" i="3"/>
  <c r="Y247" i="3"/>
  <c r="Z188" i="3"/>
  <c r="AB247" i="3"/>
  <c r="AA247" i="3"/>
  <c r="AC218" i="3"/>
  <c r="AA233" i="3"/>
  <c r="Z184" i="3"/>
  <c r="AB233" i="3"/>
  <c r="Y184" i="3"/>
  <c r="AC233" i="3"/>
  <c r="AC97" i="3"/>
  <c r="AC184" i="3"/>
  <c r="AB72" i="3"/>
  <c r="AB184" i="3"/>
  <c r="Y208" i="3"/>
  <c r="Y275" i="3"/>
  <c r="AA97" i="3"/>
  <c r="Z208" i="3"/>
  <c r="AB275" i="3"/>
  <c r="AC221" i="3"/>
  <c r="Z97" i="3"/>
  <c r="AB97" i="3"/>
  <c r="AA208" i="3"/>
  <c r="AC275" i="3"/>
  <c r="AB208" i="3"/>
  <c r="AA275" i="3"/>
  <c r="Y185" i="3"/>
  <c r="Z185" i="3"/>
  <c r="AA185" i="3"/>
  <c r="Y221" i="3"/>
  <c r="AA278" i="3"/>
  <c r="AB185" i="3"/>
  <c r="Z221" i="3"/>
  <c r="Z278" i="3"/>
  <c r="Z98" i="3"/>
  <c r="AB136" i="3"/>
  <c r="Z202" i="3"/>
  <c r="Y257" i="3"/>
  <c r="AB113" i="3"/>
  <c r="AA202" i="3"/>
  <c r="Z257" i="3"/>
  <c r="AB268" i="3"/>
  <c r="AA113" i="3"/>
  <c r="AB202" i="3"/>
  <c r="AA257" i="3"/>
  <c r="AC268" i="3"/>
  <c r="Z113" i="3"/>
  <c r="Z246" i="3"/>
  <c r="AB257" i="3"/>
  <c r="Y268" i="3"/>
  <c r="AC113" i="3"/>
  <c r="Y162" i="3"/>
  <c r="AB246" i="3"/>
  <c r="Z268" i="3"/>
  <c r="AC136" i="3"/>
  <c r="Z162" i="3"/>
  <c r="AA235" i="3"/>
  <c r="Y255" i="3"/>
  <c r="Y98" i="3"/>
  <c r="AC162" i="3"/>
  <c r="AC165" i="3"/>
  <c r="Y212" i="3"/>
  <c r="AB235" i="3"/>
  <c r="Z255" i="3"/>
  <c r="AB94" i="3"/>
  <c r="AB121" i="3"/>
  <c r="AA162" i="3"/>
  <c r="AB174" i="3"/>
  <c r="AA212" i="3"/>
  <c r="AC235" i="3"/>
  <c r="AA255" i="3"/>
  <c r="AA94" i="3"/>
  <c r="AB83" i="3"/>
  <c r="Y121" i="3"/>
  <c r="AB212" i="3"/>
  <c r="Y235" i="3"/>
  <c r="AB255" i="3"/>
  <c r="AC159" i="3"/>
  <c r="AA76" i="3"/>
  <c r="Z94" i="3"/>
  <c r="AC83" i="3"/>
  <c r="Z121" i="3"/>
  <c r="AC212" i="3"/>
  <c r="Y76" i="3"/>
  <c r="AC94" i="3"/>
  <c r="Z83" i="3"/>
  <c r="AA121" i="3"/>
  <c r="AC76" i="3"/>
  <c r="Y83" i="3"/>
  <c r="AB159" i="3"/>
  <c r="AA267" i="3"/>
  <c r="Z76" i="3"/>
  <c r="AA98" i="3"/>
  <c r="AA136" i="3"/>
  <c r="Y159" i="3"/>
  <c r="AB267" i="3"/>
  <c r="AB89" i="3"/>
  <c r="AB242" i="3"/>
  <c r="AA270" i="3"/>
  <c r="Z89" i="3"/>
  <c r="AC242" i="3"/>
  <c r="Z270" i="3"/>
  <c r="AB270" i="3"/>
  <c r="AB69" i="3"/>
  <c r="AA65" i="3"/>
  <c r="AB223" i="3"/>
  <c r="AC201" i="3"/>
  <c r="AC48" i="3"/>
  <c r="Z176" i="3"/>
  <c r="Y48" i="3"/>
  <c r="AA161" i="3"/>
  <c r="AB176" i="3"/>
  <c r="AB274" i="3"/>
  <c r="AA274" i="3"/>
  <c r="Z274" i="3"/>
  <c r="AC274" i="3"/>
  <c r="Y259" i="3"/>
  <c r="Z259" i="3"/>
  <c r="Z110" i="3"/>
  <c r="AA259" i="3"/>
  <c r="AB110" i="3"/>
  <c r="Z48" i="3"/>
  <c r="AA110" i="3"/>
  <c r="Y147" i="3"/>
  <c r="AA149" i="3"/>
  <c r="AA176" i="3"/>
  <c r="AB207" i="3"/>
  <c r="AC223" i="3"/>
  <c r="Z210" i="3"/>
  <c r="AA225" i="3"/>
  <c r="AB273" i="3"/>
  <c r="AB147" i="3"/>
  <c r="Y207" i="3"/>
  <c r="Y201" i="3"/>
  <c r="AB210" i="3"/>
  <c r="AC149" i="3"/>
  <c r="AC176" i="3"/>
  <c r="AC96" i="3"/>
  <c r="AA151" i="3"/>
  <c r="AA156" i="3"/>
  <c r="Y175" i="3"/>
  <c r="Z201" i="3"/>
  <c r="Z156" i="3"/>
  <c r="Z96" i="3"/>
  <c r="Z111" i="3"/>
  <c r="Y151" i="3"/>
  <c r="Z163" i="3"/>
  <c r="AB156" i="3"/>
  <c r="AA175" i="3"/>
  <c r="AB201" i="3"/>
  <c r="AC200" i="3"/>
  <c r="AC237" i="3"/>
  <c r="AC110" i="3"/>
  <c r="Z175" i="3"/>
  <c r="Y85" i="3"/>
  <c r="Y107" i="3"/>
  <c r="Y111" i="3"/>
  <c r="AA163" i="3"/>
  <c r="Y156" i="3"/>
  <c r="AB175" i="3"/>
  <c r="Y200" i="3"/>
  <c r="AA237" i="3"/>
  <c r="Z85" i="3"/>
  <c r="Z107" i="3"/>
  <c r="AB111" i="3"/>
  <c r="AB163" i="3"/>
  <c r="Y215" i="3"/>
  <c r="Z200" i="3"/>
  <c r="AB237" i="3"/>
  <c r="AB96" i="3"/>
  <c r="Z151" i="3"/>
  <c r="AA85" i="3"/>
  <c r="AA107" i="3"/>
  <c r="AC111" i="3"/>
  <c r="AC163" i="3"/>
  <c r="Z215" i="3"/>
  <c r="AA200" i="3"/>
  <c r="Y237" i="3"/>
  <c r="Y271" i="3"/>
  <c r="AC85" i="3"/>
  <c r="AB107" i="3"/>
  <c r="AA215" i="3"/>
  <c r="Z271" i="3"/>
  <c r="AB215" i="3"/>
  <c r="Y244" i="3"/>
  <c r="AA271" i="3"/>
  <c r="Y161" i="3"/>
  <c r="Z244" i="3"/>
  <c r="AB271" i="3"/>
  <c r="AC161" i="3"/>
  <c r="Y223" i="3"/>
  <c r="Z225" i="3"/>
  <c r="AA244" i="3"/>
  <c r="AB48" i="3"/>
  <c r="AB161" i="3"/>
  <c r="Z223" i="3"/>
  <c r="Y225" i="3"/>
  <c r="AB244" i="3"/>
  <c r="Y273" i="3"/>
  <c r="AB238" i="3"/>
  <c r="AC238" i="3"/>
  <c r="V53" i="3"/>
  <c r="Y50" i="3"/>
  <c r="Z50" i="3"/>
  <c r="AA50" i="3"/>
  <c r="AB50" i="3"/>
  <c r="Y219" i="3"/>
  <c r="Z219" i="3"/>
  <c r="AA219" i="3"/>
  <c r="AB219" i="3"/>
  <c r="Z238" i="3"/>
  <c r="Z218" i="3"/>
  <c r="AB134" i="3"/>
  <c r="Y218" i="3"/>
  <c r="Y209" i="3"/>
  <c r="Z209" i="3"/>
  <c r="Y92" i="3"/>
  <c r="AA209" i="3"/>
  <c r="Y211" i="3"/>
  <c r="AB209" i="3"/>
  <c r="Z211" i="3"/>
  <c r="AC243" i="3"/>
  <c r="AA211" i="3"/>
  <c r="V46" i="3"/>
  <c r="AB211" i="3"/>
  <c r="Z105" i="3"/>
  <c r="AA144" i="3"/>
  <c r="AA105" i="3"/>
  <c r="AC144" i="3"/>
  <c r="V164" i="3"/>
  <c r="AB218" i="3"/>
  <c r="Z91" i="3"/>
  <c r="AC109" i="3"/>
  <c r="Z135" i="3"/>
  <c r="Y133" i="3"/>
  <c r="Z166" i="3"/>
  <c r="AB145" i="3"/>
  <c r="AA192" i="3"/>
  <c r="Z213" i="3"/>
  <c r="AA206" i="3"/>
  <c r="AA243" i="3"/>
  <c r="AA246" i="3"/>
  <c r="AC39" i="3"/>
  <c r="Y135" i="3"/>
  <c r="AA133" i="3"/>
  <c r="AB150" i="3"/>
  <c r="AC192" i="3"/>
  <c r="AC213" i="3"/>
  <c r="AC246" i="3"/>
  <c r="Y39" i="3"/>
  <c r="AC88" i="3"/>
  <c r="AC135" i="3"/>
  <c r="AB133" i="3"/>
  <c r="AA150" i="3"/>
  <c r="AB178" i="3"/>
  <c r="Y204" i="3"/>
  <c r="AA66" i="3"/>
  <c r="AB88" i="3"/>
  <c r="AC150" i="3"/>
  <c r="AC178" i="3"/>
  <c r="Z204" i="3"/>
  <c r="Z39" i="3"/>
  <c r="AA39" i="3"/>
  <c r="Y88" i="3"/>
  <c r="Y150" i="3"/>
  <c r="Y178" i="3"/>
  <c r="AA204" i="3"/>
  <c r="Z88" i="3"/>
  <c r="Y158" i="3"/>
  <c r="AA178" i="3"/>
  <c r="AB204" i="3"/>
  <c r="AA224" i="3"/>
  <c r="V45" i="3"/>
  <c r="Y123" i="3"/>
  <c r="Y148" i="3"/>
  <c r="Z158" i="3"/>
  <c r="Y224" i="3"/>
  <c r="Z64" i="3"/>
  <c r="Z123" i="3"/>
  <c r="Z148" i="3"/>
  <c r="AA158" i="3"/>
  <c r="AB224" i="3"/>
  <c r="AA123" i="3"/>
  <c r="AA148" i="3"/>
  <c r="AB158" i="3"/>
  <c r="Z224" i="3"/>
  <c r="AA248" i="3"/>
  <c r="AB123" i="3"/>
  <c r="AB148" i="3"/>
  <c r="AB236" i="3"/>
  <c r="Z248" i="3"/>
  <c r="Y153" i="3"/>
  <c r="Y222" i="3"/>
  <c r="AC236" i="3"/>
  <c r="Y248" i="3"/>
  <c r="AA84" i="3"/>
  <c r="Y109" i="3"/>
  <c r="Z153" i="3"/>
  <c r="Z222" i="3"/>
  <c r="AB243" i="3"/>
  <c r="Z236" i="3"/>
  <c r="AC248" i="3"/>
  <c r="Z84" i="3"/>
  <c r="Z109" i="3"/>
  <c r="AC166" i="3"/>
  <c r="Y145" i="3"/>
  <c r="AC153" i="3"/>
  <c r="AC206" i="3"/>
  <c r="AA222" i="3"/>
  <c r="Z243" i="3"/>
  <c r="AA236" i="3"/>
  <c r="V57" i="3"/>
  <c r="AB65" i="3"/>
  <c r="AA69" i="3"/>
  <c r="AB67" i="3"/>
  <c r="Y199" i="3"/>
  <c r="AC65" i="3"/>
  <c r="Z69" i="3"/>
  <c r="Y203" i="3"/>
  <c r="AC199" i="3"/>
  <c r="Y65" i="3"/>
  <c r="Y69" i="3"/>
  <c r="AC89" i="3"/>
  <c r="Y180" i="3"/>
  <c r="Y89" i="3"/>
  <c r="Z180" i="3"/>
  <c r="AA180" i="3"/>
  <c r="AC180" i="3"/>
  <c r="Z67" i="3"/>
  <c r="Z179" i="3"/>
  <c r="Y63" i="3"/>
  <c r="AB92" i="3"/>
  <c r="Y105" i="3"/>
  <c r="AC134" i="3"/>
  <c r="AB144" i="3"/>
  <c r="AC174" i="3"/>
  <c r="AB179" i="3"/>
  <c r="Y183" i="3"/>
  <c r="AB63" i="3"/>
  <c r="Y91" i="3"/>
  <c r="AB105" i="3"/>
  <c r="Y120" i="3"/>
  <c r="Z165" i="3"/>
  <c r="Y187" i="3"/>
  <c r="AB183" i="3"/>
  <c r="AA63" i="3"/>
  <c r="AC54" i="3"/>
  <c r="AC63" i="3"/>
  <c r="AB91" i="3"/>
  <c r="Z120" i="3"/>
  <c r="AB165" i="3"/>
  <c r="Z187" i="3"/>
  <c r="Z183" i="3"/>
  <c r="Y54" i="3"/>
  <c r="Y70" i="3"/>
  <c r="Z77" i="3"/>
  <c r="AA91" i="3"/>
  <c r="AA120" i="3"/>
  <c r="Y165" i="3"/>
  <c r="AA187" i="3"/>
  <c r="AC183" i="3"/>
  <c r="Z54" i="3"/>
  <c r="Z70" i="3"/>
  <c r="AB77" i="3"/>
  <c r="AB120" i="3"/>
  <c r="AB187" i="3"/>
  <c r="AA179" i="3"/>
  <c r="AA54" i="3"/>
  <c r="AA70" i="3"/>
  <c r="Y77" i="3"/>
  <c r="V55" i="3"/>
  <c r="F55" i="4" s="1"/>
  <c r="AB70" i="3"/>
  <c r="AA77" i="3"/>
  <c r="Y143" i="3"/>
  <c r="Y52" i="3"/>
  <c r="Z143" i="3"/>
  <c r="Z52" i="3"/>
  <c r="AA143" i="3"/>
  <c r="AC179" i="3"/>
  <c r="AA52" i="3"/>
  <c r="AB143" i="3"/>
  <c r="AB52" i="3"/>
  <c r="AA92" i="3"/>
  <c r="Y134" i="3"/>
  <c r="Y174" i="3"/>
  <c r="Z92" i="3"/>
  <c r="Z134" i="3"/>
  <c r="Y144" i="3"/>
  <c r="Z174" i="3"/>
  <c r="Y68" i="3"/>
  <c r="Z68" i="3"/>
  <c r="AA68" i="3"/>
  <c r="AB68" i="3"/>
  <c r="Y72" i="3"/>
  <c r="AA72" i="3"/>
  <c r="AA125" i="3"/>
  <c r="Z72" i="3"/>
  <c r="Z125" i="3"/>
  <c r="Y125" i="3"/>
  <c r="AC125" i="3"/>
  <c r="AB75" i="3"/>
  <c r="Z75" i="3"/>
  <c r="AC75" i="3"/>
  <c r="Y75" i="3"/>
  <c r="V41" i="3"/>
  <c r="V56" i="3"/>
  <c r="AC93" i="3"/>
  <c r="AA64" i="3"/>
  <c r="Z93" i="3"/>
  <c r="AB84" i="3"/>
  <c r="AB64" i="3"/>
  <c r="Y93" i="3"/>
  <c r="AC64" i="3"/>
  <c r="Z66" i="3"/>
  <c r="AC66" i="3"/>
  <c r="Y66" i="3"/>
  <c r="Y84" i="3"/>
  <c r="AC191" i="3"/>
  <c r="AB191" i="3"/>
  <c r="AA191" i="3"/>
  <c r="Z191" i="3"/>
  <c r="Y191" i="3"/>
  <c r="AC137" i="3"/>
  <c r="Y137" i="3"/>
  <c r="AB137" i="3"/>
  <c r="Z137" i="3"/>
  <c r="AA137" i="3"/>
  <c r="AC38" i="3"/>
  <c r="AB38" i="3"/>
  <c r="AA38" i="3"/>
  <c r="Z38" i="3"/>
  <c r="Y38" i="3"/>
  <c r="AC47" i="3"/>
  <c r="AB47" i="3"/>
  <c r="Y47" i="3"/>
  <c r="Z47" i="3"/>
  <c r="AA47" i="3"/>
  <c r="AB51" i="3"/>
  <c r="AA51" i="3"/>
  <c r="Z51" i="3"/>
  <c r="Y51" i="3"/>
  <c r="AC51" i="3"/>
  <c r="Y44" i="3"/>
  <c r="Z44" i="3"/>
  <c r="AC44" i="3"/>
  <c r="AB44" i="3"/>
  <c r="AA44" i="3"/>
  <c r="AC40" i="3"/>
  <c r="AB40" i="3"/>
  <c r="AA40" i="3"/>
  <c r="Z40" i="3"/>
  <c r="Y40" i="3"/>
  <c r="AT423" i="3"/>
  <c r="AS423" i="3"/>
  <c r="AX423" i="3"/>
  <c r="AV423" i="3"/>
  <c r="AQ423" i="3"/>
  <c r="AZ423" i="3"/>
  <c r="AY423" i="3"/>
  <c r="AU423" i="3"/>
  <c r="AR423" i="3"/>
  <c r="AW423" i="3"/>
  <c r="AP423" i="3"/>
  <c r="AI279" i="2"/>
  <c r="AG279" i="2"/>
  <c r="AE279" i="2"/>
  <c r="AK279" i="2"/>
  <c r="AL279" i="2"/>
  <c r="AH279" i="2"/>
  <c r="AD279" i="2"/>
  <c r="AJ279" i="2"/>
  <c r="AF279" i="2"/>
  <c r="AB279" i="2"/>
  <c r="U356" i="2"/>
  <c r="U355" i="2"/>
  <c r="U352" i="2"/>
  <c r="U351" i="2"/>
  <c r="U354" i="2"/>
  <c r="U350" i="2"/>
  <c r="U349" i="2"/>
  <c r="U348" i="2"/>
  <c r="U345" i="2"/>
  <c r="U344" i="2"/>
  <c r="U341" i="2"/>
  <c r="U340" i="2"/>
  <c r="U339" i="2"/>
  <c r="U319" i="2"/>
  <c r="U315" i="2"/>
  <c r="U314" i="2"/>
  <c r="U311" i="2"/>
  <c r="U308" i="2"/>
  <c r="U298" i="2"/>
  <c r="U278" i="2"/>
  <c r="U277" i="2"/>
  <c r="U276" i="2"/>
  <c r="U275" i="2"/>
  <c r="U273" i="2"/>
  <c r="U272" i="2"/>
  <c r="U262" i="2"/>
  <c r="U260" i="2"/>
  <c r="U259" i="2"/>
  <c r="U255" i="2"/>
  <c r="U258" i="2"/>
  <c r="U257" i="2"/>
  <c r="U256" i="2"/>
  <c r="U254" i="2"/>
  <c r="U249" i="2"/>
  <c r="U245" i="2"/>
  <c r="U209" i="2"/>
  <c r="U211" i="2"/>
  <c r="U210" i="2"/>
  <c r="U206" i="2"/>
  <c r="U198" i="2"/>
  <c r="U205" i="2"/>
  <c r="U204" i="2"/>
  <c r="U203" i="2"/>
  <c r="U201" i="2"/>
  <c r="U200" i="2"/>
  <c r="U199" i="2"/>
  <c r="U195" i="2"/>
  <c r="U194" i="2"/>
  <c r="U193" i="2"/>
  <c r="U192" i="2"/>
  <c r="U191" i="2"/>
  <c r="U190" i="2"/>
  <c r="U174" i="2"/>
  <c r="U176" i="2"/>
  <c r="U175" i="2"/>
  <c r="U172" i="2"/>
  <c r="U173" i="2"/>
  <c r="U166" i="2"/>
  <c r="U168" i="2"/>
  <c r="U167" i="2"/>
  <c r="U164" i="2"/>
  <c r="U148" i="2"/>
  <c r="U149" i="2"/>
  <c r="U140" i="2"/>
  <c r="U144" i="2"/>
  <c r="U146" i="2"/>
  <c r="U142" i="2"/>
  <c r="U137" i="2"/>
  <c r="U108" i="2"/>
  <c r="U107" i="2"/>
  <c r="U103" i="2"/>
  <c r="U102" i="2"/>
  <c r="U402" i="2"/>
  <c r="U401" i="2"/>
  <c r="U400" i="2"/>
  <c r="U393" i="2"/>
  <c r="U392" i="2"/>
  <c r="U391" i="2"/>
  <c r="M257" i="2"/>
  <c r="U92" i="2"/>
  <c r="U80" i="2"/>
  <c r="U127" i="2"/>
  <c r="U126" i="2"/>
  <c r="U116" i="2"/>
  <c r="U115" i="2"/>
  <c r="U69" i="2"/>
  <c r="U67" i="2"/>
  <c r="U64" i="2"/>
  <c r="U61" i="2"/>
  <c r="U51" i="2"/>
  <c r="U46" i="2"/>
  <c r="U38" i="2"/>
  <c r="U37" i="2"/>
  <c r="U36" i="2"/>
  <c r="U382" i="2"/>
  <c r="U374" i="2"/>
  <c r="U380" i="2"/>
  <c r="U379" i="2"/>
  <c r="U375" i="2"/>
  <c r="U372" i="2"/>
  <c r="U370" i="2"/>
  <c r="U369" i="2"/>
  <c r="U368" i="2"/>
  <c r="U367" i="2"/>
  <c r="U366" i="2"/>
  <c r="U365" i="2"/>
  <c r="U290" i="2"/>
  <c r="U289" i="2"/>
  <c r="U287" i="2"/>
  <c r="U286" i="2"/>
  <c r="U284" i="2"/>
  <c r="U230" i="2"/>
  <c r="U228" i="2"/>
  <c r="U227" i="2"/>
  <c r="U225" i="2"/>
  <c r="U226" i="2"/>
  <c r="U223" i="2"/>
  <c r="E31" i="2"/>
  <c r="AN23" i="3" l="1"/>
  <c r="C23" i="3" s="1"/>
  <c r="AN21" i="3"/>
  <c r="C21" i="3" s="1"/>
  <c r="AN17" i="3"/>
  <c r="C17" i="3" s="1"/>
  <c r="AN19" i="3"/>
  <c r="C19" i="3" s="1"/>
  <c r="AN20" i="3"/>
  <c r="C20" i="3" s="1"/>
  <c r="AN22" i="3"/>
  <c r="C22" i="3" s="1"/>
  <c r="AN24" i="3"/>
  <c r="C24" i="3" s="1"/>
  <c r="AN18" i="3"/>
  <c r="C18" i="3" s="1"/>
  <c r="V397" i="3"/>
  <c r="F379" i="4" s="1"/>
  <c r="I379" i="4" s="1"/>
  <c r="J379" i="4" s="1"/>
  <c r="V287" i="3"/>
  <c r="F275" i="4" s="1"/>
  <c r="I275" i="4" s="1"/>
  <c r="J275" i="4" s="1"/>
  <c r="V384" i="3"/>
  <c r="F366" i="4" s="1"/>
  <c r="I366" i="4" s="1"/>
  <c r="J366" i="4" s="1"/>
  <c r="V42" i="3"/>
  <c r="F42" i="4" s="1"/>
  <c r="I42" i="4" s="1"/>
  <c r="J42" i="4" s="1"/>
  <c r="V37" i="3"/>
  <c r="F37" i="4" s="1"/>
  <c r="I37" i="4" s="1"/>
  <c r="J37" i="4" s="1"/>
  <c r="V106" i="3"/>
  <c r="F103" i="4" s="1"/>
  <c r="I103" i="4" s="1"/>
  <c r="J103" i="4" s="1"/>
  <c r="V400" i="3"/>
  <c r="F382" i="4" s="1"/>
  <c r="I382" i="4" s="1"/>
  <c r="J382" i="4" s="1"/>
  <c r="V391" i="3"/>
  <c r="F373" i="4" s="1"/>
  <c r="I373" i="4" s="1"/>
  <c r="J373" i="4" s="1"/>
  <c r="I55" i="4"/>
  <c r="J55" i="4" s="1"/>
  <c r="V402" i="3"/>
  <c r="F384" i="4" s="1"/>
  <c r="I384" i="4" s="1"/>
  <c r="J384" i="4" s="1"/>
  <c r="V339" i="3"/>
  <c r="F324" i="4" s="1"/>
  <c r="I324" i="4" s="1"/>
  <c r="J324" i="4" s="1"/>
  <c r="V322" i="3"/>
  <c r="F307" i="4" s="1"/>
  <c r="I307" i="4" s="1"/>
  <c r="J307" i="4" s="1"/>
  <c r="V344" i="3"/>
  <c r="F329" i="4" s="1"/>
  <c r="I329" i="4" s="1"/>
  <c r="J329" i="4" s="1"/>
  <c r="V415" i="3"/>
  <c r="F396" i="4" s="1"/>
  <c r="I396" i="4" s="1"/>
  <c r="J396" i="4" s="1"/>
  <c r="F57" i="4"/>
  <c r="I57" i="4" s="1"/>
  <c r="J57" i="4" s="1"/>
  <c r="V398" i="3"/>
  <c r="F56" i="4"/>
  <c r="F41" i="4"/>
  <c r="I41" i="4" s="1"/>
  <c r="J41" i="4" s="1"/>
  <c r="V321" i="3"/>
  <c r="V329" i="3"/>
  <c r="F158" i="4"/>
  <c r="I158" i="4" s="1"/>
  <c r="J158" i="4" s="1"/>
  <c r="F45" i="4"/>
  <c r="I45" i="4" s="1"/>
  <c r="J45" i="4" s="1"/>
  <c r="F46" i="4"/>
  <c r="I46" i="4" s="1"/>
  <c r="J46" i="4" s="1"/>
  <c r="F268" i="4"/>
  <c r="I268" i="4" s="1"/>
  <c r="J268" i="4" s="1"/>
  <c r="V410" i="3"/>
  <c r="V289" i="3"/>
  <c r="V403" i="3"/>
  <c r="V411" i="3"/>
  <c r="V327" i="3"/>
  <c r="V332" i="3"/>
  <c r="V365" i="3"/>
  <c r="V340" i="3"/>
  <c r="V356" i="3"/>
  <c r="V389" i="3"/>
  <c r="V378" i="3"/>
  <c r="V390" i="3"/>
  <c r="V374" i="3"/>
  <c r="V285" i="3"/>
  <c r="V299" i="3"/>
  <c r="V412" i="3"/>
  <c r="V343" i="3"/>
  <c r="V331" i="3"/>
  <c r="V369" i="3"/>
  <c r="V421" i="3"/>
  <c r="V286" i="3"/>
  <c r="V392" i="3"/>
  <c r="V313" i="3"/>
  <c r="V385" i="3"/>
  <c r="V404" i="3"/>
  <c r="V300" i="3"/>
  <c r="V335" i="3"/>
  <c r="V414" i="3"/>
  <c r="V304" i="3"/>
  <c r="V348" i="3"/>
  <c r="V372" i="3"/>
  <c r="V399" i="3"/>
  <c r="V388" i="3"/>
  <c r="V342" i="3"/>
  <c r="V401" i="3"/>
  <c r="V328" i="3"/>
  <c r="V347" i="3"/>
  <c r="V346" i="3"/>
  <c r="V387" i="3"/>
  <c r="V366" i="3"/>
  <c r="V349" i="3"/>
  <c r="V301" i="3"/>
  <c r="V290" i="3"/>
  <c r="V422" i="3"/>
  <c r="V345" i="3"/>
  <c r="V326" i="3"/>
  <c r="V359" i="3"/>
  <c r="V126" i="3"/>
  <c r="V363" i="3"/>
  <c r="V323" i="3"/>
  <c r="V341" i="3"/>
  <c r="V396" i="3"/>
  <c r="V358" i="3"/>
  <c r="V360" i="3"/>
  <c r="V393" i="3"/>
  <c r="V364" i="3"/>
  <c r="V333" i="3"/>
  <c r="V324" i="3"/>
  <c r="V423" i="3"/>
  <c r="V306" i="3"/>
  <c r="V292" i="3"/>
  <c r="V338" i="3"/>
  <c r="V336" i="3"/>
  <c r="V395" i="3"/>
  <c r="V291" i="3"/>
  <c r="V337" i="3"/>
  <c r="V367" i="3"/>
  <c r="V362" i="3"/>
  <c r="V386" i="3"/>
  <c r="V370" i="3"/>
  <c r="V413" i="3"/>
  <c r="V173" i="3"/>
  <c r="V394" i="3"/>
  <c r="V361" i="3"/>
  <c r="V325" i="3"/>
  <c r="V298" i="3"/>
  <c r="V314" i="3"/>
  <c r="V334" i="3"/>
  <c r="V357" i="3"/>
  <c r="V330" i="3"/>
  <c r="V368" i="3"/>
  <c r="V371" i="3"/>
  <c r="V376" i="3"/>
  <c r="V302" i="3"/>
  <c r="V193" i="3"/>
  <c r="V288" i="3"/>
  <c r="V303" i="3"/>
  <c r="V305" i="3"/>
  <c r="V373" i="3"/>
  <c r="V146" i="3"/>
  <c r="V375" i="3"/>
  <c r="V155" i="3"/>
  <c r="V177" i="3"/>
  <c r="V87" i="3"/>
  <c r="V186" i="3"/>
  <c r="V71" i="3"/>
  <c r="V189" i="3"/>
  <c r="V269" i="3"/>
  <c r="V276" i="3"/>
  <c r="V86" i="3"/>
  <c r="V122" i="3"/>
  <c r="V108" i="3"/>
  <c r="V90" i="3"/>
  <c r="V203" i="3"/>
  <c r="V74" i="3"/>
  <c r="V73" i="3"/>
  <c r="V182" i="3"/>
  <c r="V245" i="3"/>
  <c r="V266" i="3"/>
  <c r="V157" i="3"/>
  <c r="V256" i="3"/>
  <c r="V124" i="3"/>
  <c r="V220" i="3"/>
  <c r="V112" i="3"/>
  <c r="V151" i="3"/>
  <c r="V277" i="3"/>
  <c r="V43" i="3"/>
  <c r="V205" i="3"/>
  <c r="V152" i="3"/>
  <c r="V241" i="3"/>
  <c r="V260" i="3"/>
  <c r="V258" i="3"/>
  <c r="V154" i="3"/>
  <c r="V214" i="3"/>
  <c r="V226" i="3"/>
  <c r="V240" i="3"/>
  <c r="V110" i="3"/>
  <c r="V270" i="3"/>
  <c r="V233" i="3"/>
  <c r="V190" i="3"/>
  <c r="V181" i="3"/>
  <c r="V160" i="3"/>
  <c r="V216" i="3"/>
  <c r="V272" i="3"/>
  <c r="V132" i="3"/>
  <c r="V95" i="3"/>
  <c r="V275" i="3"/>
  <c r="V217" i="3"/>
  <c r="V49" i="3"/>
  <c r="V159" i="3"/>
  <c r="V113" i="3"/>
  <c r="V278" i="3"/>
  <c r="V239" i="3"/>
  <c r="V271" i="3"/>
  <c r="V83" i="3"/>
  <c r="V234" i="3"/>
  <c r="V208" i="3"/>
  <c r="V247" i="3"/>
  <c r="V98" i="3"/>
  <c r="V257" i="3"/>
  <c r="V202" i="3"/>
  <c r="V184" i="3"/>
  <c r="V172" i="3"/>
  <c r="V185" i="3"/>
  <c r="V188" i="3"/>
  <c r="V235" i="3"/>
  <c r="V207" i="3"/>
  <c r="V94" i="3"/>
  <c r="V221" i="3"/>
  <c r="V259" i="3"/>
  <c r="V212" i="3"/>
  <c r="V97" i="3"/>
  <c r="V135" i="3"/>
  <c r="V85" i="3"/>
  <c r="V107" i="3"/>
  <c r="V156" i="3"/>
  <c r="V147" i="3"/>
  <c r="V76" i="3"/>
  <c r="V162" i="3"/>
  <c r="V136" i="3"/>
  <c r="V121" i="3"/>
  <c r="F117" i="4" s="1"/>
  <c r="I117" i="4" s="1"/>
  <c r="J117" i="4" s="1"/>
  <c r="V166" i="3"/>
  <c r="V96" i="3"/>
  <c r="V267" i="3"/>
  <c r="V161" i="3"/>
  <c r="V274" i="3"/>
  <c r="V242" i="3"/>
  <c r="V268" i="3"/>
  <c r="V204" i="3"/>
  <c r="V206" i="3"/>
  <c r="V175" i="3"/>
  <c r="V223" i="3"/>
  <c r="V255" i="3"/>
  <c r="V243" i="3"/>
  <c r="V50" i="3"/>
  <c r="V111" i="3"/>
  <c r="V163" i="3"/>
  <c r="V201" i="3"/>
  <c r="V273" i="3"/>
  <c r="V219" i="3"/>
  <c r="V225" i="3"/>
  <c r="V224" i="3"/>
  <c r="V48" i="3"/>
  <c r="V109" i="3"/>
  <c r="V158" i="3"/>
  <c r="V244" i="3"/>
  <c r="V237" i="3"/>
  <c r="V176" i="3"/>
  <c r="V200" i="3"/>
  <c r="V149" i="3"/>
  <c r="V192" i="3"/>
  <c r="V210" i="3"/>
  <c r="V145" i="3"/>
  <c r="V215" i="3"/>
  <c r="V238" i="3"/>
  <c r="V222" i="3"/>
  <c r="V133" i="3"/>
  <c r="V211" i="3"/>
  <c r="V218" i="3"/>
  <c r="V209" i="3"/>
  <c r="V92" i="3"/>
  <c r="V69" i="3"/>
  <c r="V89" i="3"/>
  <c r="V153" i="3"/>
  <c r="V150" i="3"/>
  <c r="V144" i="3"/>
  <c r="V77" i="3"/>
  <c r="V54" i="3"/>
  <c r="V236" i="3"/>
  <c r="V246" i="3"/>
  <c r="V125" i="3"/>
  <c r="V178" i="3"/>
  <c r="V143" i="3"/>
  <c r="V187" i="3"/>
  <c r="V180" i="3"/>
  <c r="V148" i="3"/>
  <c r="V88" i="3"/>
  <c r="V213" i="3"/>
  <c r="V248" i="3"/>
  <c r="V123" i="3"/>
  <c r="F119" i="4" s="1"/>
  <c r="I119" i="4" s="1"/>
  <c r="J119" i="4" s="1"/>
  <c r="V39" i="3"/>
  <c r="V174" i="3"/>
  <c r="V91" i="3"/>
  <c r="V65" i="3"/>
  <c r="V199" i="3"/>
  <c r="V67" i="3"/>
  <c r="V165" i="3"/>
  <c r="V179" i="3"/>
  <c r="V52" i="3"/>
  <c r="V68" i="3"/>
  <c r="V183" i="3"/>
  <c r="V66" i="3"/>
  <c r="V120" i="3"/>
  <c r="F116" i="4" s="1"/>
  <c r="I116" i="4" s="1"/>
  <c r="J116" i="4" s="1"/>
  <c r="V134" i="3"/>
  <c r="V105" i="3"/>
  <c r="V70" i="3"/>
  <c r="V84" i="3"/>
  <c r="V72" i="3"/>
  <c r="V63" i="3"/>
  <c r="F62" i="4" s="1"/>
  <c r="I62" i="4" s="1"/>
  <c r="J62" i="4" s="1"/>
  <c r="V75" i="3"/>
  <c r="V64" i="3"/>
  <c r="V93" i="3"/>
  <c r="V191" i="3"/>
  <c r="V137" i="3"/>
  <c r="V40" i="3"/>
  <c r="V47" i="3"/>
  <c r="V44" i="3"/>
  <c r="V38" i="3"/>
  <c r="V51" i="3"/>
  <c r="F51" i="4" s="1"/>
  <c r="I51" i="4" s="1"/>
  <c r="J51" i="4" s="1"/>
  <c r="I13" i="2"/>
  <c r="G24" i="2"/>
  <c r="G26" i="2"/>
  <c r="G25" i="2"/>
  <c r="G23" i="2"/>
  <c r="G22" i="2"/>
  <c r="G21" i="2"/>
  <c r="G20" i="2"/>
  <c r="G19" i="2"/>
  <c r="G18" i="2"/>
  <c r="G27" i="2"/>
  <c r="G17" i="2"/>
  <c r="I56" i="4" l="1"/>
  <c r="J56" i="4" s="1"/>
  <c r="F48" i="4"/>
  <c r="I48" i="4" s="1"/>
  <c r="J48" i="4" s="1"/>
  <c r="F68" i="4"/>
  <c r="I68" i="4" s="1"/>
  <c r="J68" i="4" s="1"/>
  <c r="F198" i="4"/>
  <c r="I198" i="4" s="1"/>
  <c r="J198" i="4" s="1"/>
  <c r="F238" i="4"/>
  <c r="I238" i="4" s="1"/>
  <c r="J238" i="4" s="1"/>
  <c r="F154" i="4"/>
  <c r="I154" i="4" s="1"/>
  <c r="J154" i="4" s="1"/>
  <c r="F266" i="4"/>
  <c r="I266" i="4" s="1"/>
  <c r="J266" i="4" s="1"/>
  <c r="F289" i="4"/>
  <c r="I289" i="4" s="1"/>
  <c r="J289" i="4" s="1"/>
  <c r="F346" i="4"/>
  <c r="I346" i="4" s="1"/>
  <c r="J346" i="4" s="1"/>
  <c r="F378" i="4"/>
  <c r="I378" i="4" s="1"/>
  <c r="J378" i="4" s="1"/>
  <c r="F313" i="4"/>
  <c r="I313" i="4" s="1"/>
  <c r="J313" i="4" s="1"/>
  <c r="F401" i="4"/>
  <c r="I401" i="4" s="1"/>
  <c r="J401" i="4" s="1"/>
  <c r="F392" i="4"/>
  <c r="I392" i="4" s="1"/>
  <c r="J392" i="4" s="1"/>
  <c r="F38" i="4"/>
  <c r="I38" i="4" s="1"/>
  <c r="J38" i="4" s="1"/>
  <c r="F86" i="4"/>
  <c r="I86" i="4" s="1"/>
  <c r="J86" i="4" s="1"/>
  <c r="F152" i="4"/>
  <c r="I152" i="4" s="1"/>
  <c r="J152" i="4" s="1"/>
  <c r="F196" i="4"/>
  <c r="I196" i="4" s="1"/>
  <c r="J196" i="4" s="1"/>
  <c r="F130" i="4"/>
  <c r="I130" i="4" s="1"/>
  <c r="J130" i="4" s="1"/>
  <c r="F199" i="4"/>
  <c r="I199" i="4" s="1"/>
  <c r="J199" i="4" s="1"/>
  <c r="F174" i="4"/>
  <c r="I174" i="4" s="1"/>
  <c r="J174" i="4" s="1"/>
  <c r="F145" i="4"/>
  <c r="I145" i="4" s="1"/>
  <c r="J145" i="4" s="1"/>
  <c r="F265" i="4"/>
  <c r="I265" i="4" s="1"/>
  <c r="J265" i="4" s="1"/>
  <c r="F360" i="4"/>
  <c r="I360" i="4" s="1"/>
  <c r="J360" i="4" s="1"/>
  <c r="F351" i="4"/>
  <c r="I351" i="4" s="1"/>
  <c r="J351" i="4" s="1"/>
  <c r="F326" i="4"/>
  <c r="I326" i="4" s="1"/>
  <c r="J326" i="4" s="1"/>
  <c r="F383" i="4"/>
  <c r="I383" i="4" s="1"/>
  <c r="J383" i="4" s="1"/>
  <c r="F353" i="4"/>
  <c r="I353" i="4" s="1"/>
  <c r="J353" i="4" s="1"/>
  <c r="F385" i="4"/>
  <c r="I385" i="4" s="1"/>
  <c r="J385" i="4" s="1"/>
  <c r="F129" i="4"/>
  <c r="I129" i="4" s="1"/>
  <c r="J129" i="4" s="1"/>
  <c r="F235" i="4"/>
  <c r="I235" i="4" s="1"/>
  <c r="J235" i="4" s="1"/>
  <c r="F83" i="4"/>
  <c r="I83" i="4" s="1"/>
  <c r="J83" i="4" s="1"/>
  <c r="F84" i="4"/>
  <c r="I84" i="4" s="1"/>
  <c r="J84" i="4" s="1"/>
  <c r="F90" i="4"/>
  <c r="I90" i="4" s="1"/>
  <c r="J90" i="4" s="1"/>
  <c r="F44" i="4"/>
  <c r="I44" i="4" s="1"/>
  <c r="J44" i="4" s="1"/>
  <c r="F65" i="4"/>
  <c r="I65" i="4" s="1"/>
  <c r="J65" i="4" s="1"/>
  <c r="F142" i="4"/>
  <c r="I142" i="4" s="1"/>
  <c r="J142" i="4" s="1"/>
  <c r="F200" i="4"/>
  <c r="I200" i="4" s="1"/>
  <c r="J200" i="4" s="1"/>
  <c r="F106" i="4"/>
  <c r="I106" i="4" s="1"/>
  <c r="J106" i="4" s="1"/>
  <c r="F257" i="4"/>
  <c r="I257" i="4" s="1"/>
  <c r="J257" i="4" s="1"/>
  <c r="F95" i="4"/>
  <c r="I95" i="4" s="1"/>
  <c r="J95" i="4" s="1"/>
  <c r="F225" i="4"/>
  <c r="I225" i="4" s="1"/>
  <c r="J225" i="4" s="1"/>
  <c r="F183" i="4"/>
  <c r="I183" i="4" s="1"/>
  <c r="J183" i="4" s="1"/>
  <c r="F109" i="4"/>
  <c r="I109" i="4" s="1"/>
  <c r="J109" i="4" s="1"/>
  <c r="F258" i="4"/>
  <c r="I258" i="4" s="1"/>
  <c r="J258" i="4" s="1"/>
  <c r="F355" i="4"/>
  <c r="I355" i="4" s="1"/>
  <c r="J355" i="4" s="1"/>
  <c r="F322" i="4"/>
  <c r="I322" i="4" s="1"/>
  <c r="J322" i="4" s="1"/>
  <c r="F308" i="4"/>
  <c r="I308" i="4" s="1"/>
  <c r="J308" i="4" s="1"/>
  <c r="F327" i="4"/>
  <c r="I327" i="4" s="1"/>
  <c r="J327" i="4" s="1"/>
  <c r="F316" i="4"/>
  <c r="I316" i="4" s="1"/>
  <c r="J316" i="4" s="1"/>
  <c r="F277" i="4"/>
  <c r="I277" i="4" s="1"/>
  <c r="J277" i="4" s="1"/>
  <c r="F306" i="4"/>
  <c r="I306" i="4" s="1"/>
  <c r="J306" i="4" s="1"/>
  <c r="F81" i="4"/>
  <c r="I81" i="4" s="1"/>
  <c r="J81" i="4" s="1"/>
  <c r="F224" i="4"/>
  <c r="I224" i="4" s="1"/>
  <c r="J224" i="4" s="1"/>
  <c r="F212" i="4"/>
  <c r="I212" i="4" s="1"/>
  <c r="J212" i="4" s="1"/>
  <c r="F182" i="4"/>
  <c r="I182" i="4" s="1"/>
  <c r="J182" i="4" s="1"/>
  <c r="F352" i="4"/>
  <c r="I352" i="4" s="1"/>
  <c r="J352" i="4" s="1"/>
  <c r="F279" i="4"/>
  <c r="I279" i="4" s="1"/>
  <c r="J279" i="4" s="1"/>
  <c r="F347" i="4"/>
  <c r="I347" i="4" s="1"/>
  <c r="J347" i="4" s="1"/>
  <c r="F370" i="4"/>
  <c r="I370" i="4" s="1"/>
  <c r="J370" i="4" s="1"/>
  <c r="F328" i="4"/>
  <c r="I328" i="4" s="1"/>
  <c r="J328" i="4" s="1"/>
  <c r="F204" i="4"/>
  <c r="I204" i="4" s="1"/>
  <c r="J204" i="4" s="1"/>
  <c r="F40" i="4"/>
  <c r="I40" i="4" s="1"/>
  <c r="J40" i="4" s="1"/>
  <c r="F259" i="4"/>
  <c r="I259" i="4" s="1"/>
  <c r="J259" i="4" s="1"/>
  <c r="F184" i="4"/>
  <c r="I184" i="4" s="1"/>
  <c r="J184" i="4" s="1"/>
  <c r="F172" i="4"/>
  <c r="I172" i="4" s="1"/>
  <c r="J172" i="4" s="1"/>
  <c r="F171" i="4"/>
  <c r="I171" i="4" s="1"/>
  <c r="J171" i="4" s="1"/>
  <c r="F214" i="4"/>
  <c r="I214" i="4" s="1"/>
  <c r="J214" i="4" s="1"/>
  <c r="F211" i="4"/>
  <c r="I211" i="4" s="1"/>
  <c r="J211" i="4" s="1"/>
  <c r="F256" i="4"/>
  <c r="I256" i="4" s="1"/>
  <c r="J256" i="4" s="1"/>
  <c r="F92" i="4"/>
  <c r="I92" i="4" s="1"/>
  <c r="J92" i="4" s="1"/>
  <c r="F267" i="4"/>
  <c r="I267" i="4" s="1"/>
  <c r="J267" i="4" s="1"/>
  <c r="F231" i="4"/>
  <c r="I231" i="4" s="1"/>
  <c r="J231" i="4" s="1"/>
  <c r="F151" i="4"/>
  <c r="I151" i="4" s="1"/>
  <c r="J151" i="4" s="1"/>
  <c r="F85" i="4"/>
  <c r="I85" i="4" s="1"/>
  <c r="J85" i="4" s="1"/>
  <c r="F319" i="4"/>
  <c r="I319" i="4" s="1"/>
  <c r="J319" i="4" s="1"/>
  <c r="F323" i="4"/>
  <c r="I323" i="4" s="1"/>
  <c r="J323" i="4" s="1"/>
  <c r="F311" i="4"/>
  <c r="I311" i="4" s="1"/>
  <c r="J311" i="4" s="1"/>
  <c r="F333" i="4"/>
  <c r="I333" i="4" s="1"/>
  <c r="J333" i="4" s="1"/>
  <c r="F273" i="4"/>
  <c r="I273" i="4" s="1"/>
  <c r="J273" i="4" s="1"/>
  <c r="F173" i="4"/>
  <c r="I173" i="4" s="1"/>
  <c r="J173" i="4" s="1"/>
  <c r="F249" i="4"/>
  <c r="I249" i="4" s="1"/>
  <c r="J249" i="4" s="1"/>
  <c r="F381" i="4"/>
  <c r="I381" i="4" s="1"/>
  <c r="J381" i="4" s="1"/>
  <c r="F137" i="4"/>
  <c r="I137" i="4" s="1"/>
  <c r="J137" i="4" s="1"/>
  <c r="F213" i="4"/>
  <c r="I213" i="4" s="1"/>
  <c r="J213" i="4" s="1"/>
  <c r="F179" i="4"/>
  <c r="I179" i="4" s="1"/>
  <c r="J179" i="4" s="1"/>
  <c r="F356" i="4"/>
  <c r="F121" i="4"/>
  <c r="I121" i="4" s="1"/>
  <c r="J121" i="4" s="1"/>
  <c r="F94" i="4"/>
  <c r="I94" i="4" s="1"/>
  <c r="J94" i="4" s="1"/>
  <c r="F203" i="4"/>
  <c r="I203" i="4" s="1"/>
  <c r="J203" i="4" s="1"/>
  <c r="F218" i="4"/>
  <c r="I218" i="4" s="1"/>
  <c r="J218" i="4" s="1"/>
  <c r="F170" i="4"/>
  <c r="I170" i="4" s="1"/>
  <c r="J170" i="4" s="1"/>
  <c r="F300" i="4"/>
  <c r="I300" i="4" s="1"/>
  <c r="J300" i="4" s="1"/>
  <c r="F280" i="4"/>
  <c r="I280" i="4" s="1"/>
  <c r="J280" i="4" s="1"/>
  <c r="F330" i="4"/>
  <c r="I330" i="4" s="1"/>
  <c r="J330" i="4" s="1"/>
  <c r="F291" i="4"/>
  <c r="I291" i="4" s="1"/>
  <c r="J291" i="4" s="1"/>
  <c r="F358" i="4"/>
  <c r="I358" i="4" s="1"/>
  <c r="J358" i="4" s="1"/>
  <c r="F176" i="4"/>
  <c r="I176" i="4" s="1"/>
  <c r="J176" i="4" s="1"/>
  <c r="F260" i="4"/>
  <c r="I260" i="4" s="1"/>
  <c r="J260" i="4" s="1"/>
  <c r="F391" i="4"/>
  <c r="I391" i="4" s="1"/>
  <c r="J391" i="4" s="1"/>
  <c r="F53" i="4"/>
  <c r="I53" i="4" s="1"/>
  <c r="J53" i="4" s="1"/>
  <c r="F155" i="4"/>
  <c r="I155" i="4" s="1"/>
  <c r="J155" i="4" s="1"/>
  <c r="F246" i="4"/>
  <c r="I246" i="4" s="1"/>
  <c r="J246" i="4" s="1"/>
  <c r="F341" i="4"/>
  <c r="I341" i="4" s="1"/>
  <c r="J341" i="4" s="1"/>
  <c r="F321" i="4"/>
  <c r="I321" i="4" s="1"/>
  <c r="J321" i="4" s="1"/>
  <c r="F159" i="4"/>
  <c r="I159" i="4" s="1"/>
  <c r="J159" i="4" s="1"/>
  <c r="F262" i="4"/>
  <c r="I262" i="4" s="1"/>
  <c r="J262" i="4" s="1"/>
  <c r="F255" i="4"/>
  <c r="I255" i="4" s="1"/>
  <c r="J255" i="4" s="1"/>
  <c r="F91" i="4"/>
  <c r="I91" i="4" s="1"/>
  <c r="J91" i="4" s="1"/>
  <c r="F66" i="4"/>
  <c r="I66" i="4" s="1"/>
  <c r="J66" i="4" s="1"/>
  <c r="F237" i="4"/>
  <c r="I237" i="4" s="1"/>
  <c r="J237" i="4" s="1"/>
  <c r="F207" i="4"/>
  <c r="I207" i="4" s="1"/>
  <c r="J207" i="4" s="1"/>
  <c r="F193" i="4"/>
  <c r="I193" i="4" s="1"/>
  <c r="J193" i="4" s="1"/>
  <c r="F160" i="4"/>
  <c r="I160" i="4" s="1"/>
  <c r="J160" i="4" s="1"/>
  <c r="F226" i="4"/>
  <c r="I226" i="4" s="1"/>
  <c r="J226" i="4" s="1"/>
  <c r="F153" i="4"/>
  <c r="I153" i="4" s="1"/>
  <c r="J153" i="4" s="1"/>
  <c r="F206" i="4"/>
  <c r="I206" i="4" s="1"/>
  <c r="J206" i="4" s="1"/>
  <c r="F236" i="4"/>
  <c r="I236" i="4" s="1"/>
  <c r="J236" i="4" s="1"/>
  <c r="F149" i="4"/>
  <c r="I149" i="4" s="1"/>
  <c r="J149" i="4" s="1"/>
  <c r="F285" i="4"/>
  <c r="I285" i="4" s="1"/>
  <c r="J285" i="4" s="1"/>
  <c r="F293" i="4"/>
  <c r="I293" i="4" s="1"/>
  <c r="J293" i="4" s="1"/>
  <c r="F402" i="4"/>
  <c r="I402" i="4" s="1"/>
  <c r="J402" i="4" s="1"/>
  <c r="F395" i="4"/>
  <c r="I395" i="4" s="1"/>
  <c r="J395" i="4" s="1"/>
  <c r="F372" i="4"/>
  <c r="I372" i="4" s="1"/>
  <c r="J372" i="4" s="1"/>
  <c r="F233" i="4"/>
  <c r="I233" i="4" s="1"/>
  <c r="J233" i="4" s="1"/>
  <c r="F67" i="4"/>
  <c r="I67" i="4" s="1"/>
  <c r="J67" i="4" s="1"/>
  <c r="F120" i="4"/>
  <c r="I120" i="4" s="1"/>
  <c r="J120" i="4" s="1"/>
  <c r="F393" i="4"/>
  <c r="I393" i="4" s="1"/>
  <c r="J393" i="4" s="1"/>
  <c r="F217" i="4"/>
  <c r="I217" i="4" s="1"/>
  <c r="J217" i="4" s="1"/>
  <c r="F229" i="4"/>
  <c r="I229" i="4" s="1"/>
  <c r="J229" i="4" s="1"/>
  <c r="F110" i="4"/>
  <c r="I110" i="4" s="1"/>
  <c r="J110" i="4" s="1"/>
  <c r="F63" i="4"/>
  <c r="I63" i="4" s="1"/>
  <c r="J63" i="4" s="1"/>
  <c r="F191" i="4"/>
  <c r="I191" i="4" s="1"/>
  <c r="J191" i="4" s="1"/>
  <c r="F227" i="4"/>
  <c r="I227" i="4" s="1"/>
  <c r="J227" i="4" s="1"/>
  <c r="F139" i="4"/>
  <c r="I139" i="4" s="1"/>
  <c r="J139" i="4" s="1"/>
  <c r="F157" i="4"/>
  <c r="I157" i="4" s="1"/>
  <c r="J157" i="4" s="1"/>
  <c r="F181" i="4"/>
  <c r="I181" i="4" s="1"/>
  <c r="J181" i="4" s="1"/>
  <c r="F50" i="4"/>
  <c r="I50" i="4" s="1"/>
  <c r="J50" i="4" s="1"/>
  <c r="F148" i="4"/>
  <c r="I148" i="4" s="1"/>
  <c r="J148" i="4" s="1"/>
  <c r="F175" i="4"/>
  <c r="I175" i="4" s="1"/>
  <c r="J175" i="4" s="1"/>
  <c r="F359" i="4"/>
  <c r="I359" i="4" s="1"/>
  <c r="J359" i="4" s="1"/>
  <c r="F310" i="4"/>
  <c r="I310" i="4" s="1"/>
  <c r="J310" i="4" s="1"/>
  <c r="F403" i="4"/>
  <c r="I403" i="4" s="1"/>
  <c r="J403" i="4" s="1"/>
  <c r="F278" i="4"/>
  <c r="I278" i="4" s="1"/>
  <c r="J278" i="4" s="1"/>
  <c r="F320" i="4"/>
  <c r="I320" i="4" s="1"/>
  <c r="J320" i="4" s="1"/>
  <c r="F361" i="4"/>
  <c r="I361" i="4" s="1"/>
  <c r="J361" i="4" s="1"/>
  <c r="F380" i="4"/>
  <c r="I380" i="4" s="1"/>
  <c r="J380" i="4" s="1"/>
  <c r="F49" i="4"/>
  <c r="I49" i="4" s="1"/>
  <c r="J49" i="4" s="1"/>
  <c r="F202" i="4"/>
  <c r="I202" i="4" s="1"/>
  <c r="J202" i="4" s="1"/>
  <c r="F377" i="4"/>
  <c r="I377" i="4" s="1"/>
  <c r="J377" i="4" s="1"/>
  <c r="F132" i="4"/>
  <c r="I132" i="4" s="1"/>
  <c r="J132" i="4" s="1"/>
  <c r="F230" i="4"/>
  <c r="I230" i="4" s="1"/>
  <c r="J230" i="4" s="1"/>
  <c r="F343" i="4"/>
  <c r="I343" i="4" s="1"/>
  <c r="J343" i="4" s="1"/>
  <c r="F64" i="4"/>
  <c r="I64" i="4" s="1"/>
  <c r="J64" i="4" s="1"/>
  <c r="F108" i="4"/>
  <c r="I108" i="4" s="1"/>
  <c r="J108" i="4" s="1"/>
  <c r="F178" i="4"/>
  <c r="I178" i="4" s="1"/>
  <c r="J178" i="4" s="1"/>
  <c r="F209" i="4"/>
  <c r="I209" i="4" s="1"/>
  <c r="J209" i="4" s="1"/>
  <c r="F248" i="4"/>
  <c r="I248" i="4" s="1"/>
  <c r="J248" i="4" s="1"/>
  <c r="F72" i="4"/>
  <c r="I72" i="4" s="1"/>
  <c r="J72" i="4" s="1"/>
  <c r="F140" i="4"/>
  <c r="I140" i="4" s="1"/>
  <c r="J140" i="4" s="1"/>
  <c r="F345" i="4"/>
  <c r="I345" i="4" s="1"/>
  <c r="J345" i="4" s="1"/>
  <c r="F309" i="4"/>
  <c r="I309" i="4" s="1"/>
  <c r="J309" i="4" s="1"/>
  <c r="F288" i="4"/>
  <c r="I288" i="4" s="1"/>
  <c r="J288" i="4" s="1"/>
  <c r="F287" i="4"/>
  <c r="I287" i="4" s="1"/>
  <c r="J287" i="4" s="1"/>
  <c r="F371" i="4"/>
  <c r="I371" i="4" s="1"/>
  <c r="J371" i="4" s="1"/>
  <c r="F205" i="4"/>
  <c r="I205" i="4" s="1"/>
  <c r="J205" i="4" s="1"/>
  <c r="F216" i="4"/>
  <c r="I216" i="4" s="1"/>
  <c r="J216" i="4" s="1"/>
  <c r="F122" i="4"/>
  <c r="I122" i="4" s="1"/>
  <c r="J122" i="4" s="1"/>
  <c r="F128" i="4"/>
  <c r="I128" i="4" s="1"/>
  <c r="J128" i="4" s="1"/>
  <c r="F286" i="4"/>
  <c r="I286" i="4" s="1"/>
  <c r="J286" i="4" s="1"/>
  <c r="F54" i="4"/>
  <c r="F76" i="4"/>
  <c r="I76" i="4" s="1"/>
  <c r="J76" i="4" s="1"/>
  <c r="F185" i="4"/>
  <c r="I185" i="4" s="1"/>
  <c r="J185" i="4" s="1"/>
  <c r="F52" i="4"/>
  <c r="I52" i="4" s="1"/>
  <c r="J52" i="4" s="1"/>
  <c r="F156" i="4"/>
  <c r="I156" i="4" s="1"/>
  <c r="J156" i="4" s="1"/>
  <c r="F165" i="4"/>
  <c r="I165" i="4" s="1"/>
  <c r="J165" i="4" s="1"/>
  <c r="F264" i="4"/>
  <c r="I264" i="4" s="1"/>
  <c r="J264" i="4" s="1"/>
  <c r="F250" i="4"/>
  <c r="I250" i="4" s="1"/>
  <c r="J250" i="4" s="1"/>
  <c r="F73" i="4"/>
  <c r="I73" i="4" s="1"/>
  <c r="J73" i="4" s="1"/>
  <c r="F357" i="4"/>
  <c r="F376" i="4"/>
  <c r="I376" i="4" s="1"/>
  <c r="J376" i="4" s="1"/>
  <c r="F318" i="4"/>
  <c r="I318" i="4" s="1"/>
  <c r="J318" i="4" s="1"/>
  <c r="F334" i="4"/>
  <c r="I334" i="4" s="1"/>
  <c r="J334" i="4" s="1"/>
  <c r="F386" i="4"/>
  <c r="I386" i="4" s="1"/>
  <c r="J386" i="4" s="1"/>
  <c r="F340" i="4"/>
  <c r="I340" i="4" s="1"/>
  <c r="J340" i="4" s="1"/>
  <c r="F47" i="4"/>
  <c r="I47" i="4" s="1"/>
  <c r="J47" i="4" s="1"/>
  <c r="F263" i="4"/>
  <c r="I263" i="4" s="1"/>
  <c r="J263" i="4" s="1"/>
  <c r="F107" i="4"/>
  <c r="I107" i="4" s="1"/>
  <c r="J107" i="4" s="1"/>
  <c r="F74" i="4"/>
  <c r="I74" i="4" s="1"/>
  <c r="J74" i="4" s="1"/>
  <c r="F201" i="4"/>
  <c r="I201" i="4" s="1"/>
  <c r="J201" i="4" s="1"/>
  <c r="F131" i="4"/>
  <c r="I131" i="4" s="1"/>
  <c r="J131" i="4" s="1"/>
  <c r="F89" i="4"/>
  <c r="I89" i="4" s="1"/>
  <c r="J89" i="4" s="1"/>
  <c r="F71" i="4"/>
  <c r="I71" i="4" s="1"/>
  <c r="J71" i="4" s="1"/>
  <c r="F167" i="4"/>
  <c r="I167" i="4" s="1"/>
  <c r="J167" i="4" s="1"/>
  <c r="F138" i="4"/>
  <c r="I138" i="4" s="1"/>
  <c r="J138" i="4" s="1"/>
  <c r="F143" i="4"/>
  <c r="I143" i="4" s="1"/>
  <c r="J143" i="4" s="1"/>
  <c r="F234" i="4"/>
  <c r="I234" i="4" s="1"/>
  <c r="J234" i="4" s="1"/>
  <c r="F75" i="4"/>
  <c r="I75" i="4" s="1"/>
  <c r="J75" i="4" s="1"/>
  <c r="F177" i="4"/>
  <c r="I177" i="4" s="1"/>
  <c r="J177" i="4" s="1"/>
  <c r="F93" i="4"/>
  <c r="F232" i="4"/>
  <c r="I232" i="4" s="1"/>
  <c r="J232" i="4" s="1"/>
  <c r="F195" i="4"/>
  <c r="I195" i="4" s="1"/>
  <c r="J195" i="4" s="1"/>
  <c r="F292" i="4"/>
  <c r="I292" i="4" s="1"/>
  <c r="J292" i="4" s="1"/>
  <c r="F166" i="4"/>
  <c r="I166" i="4" s="1"/>
  <c r="J166" i="4" s="1"/>
  <c r="F348" i="4"/>
  <c r="I348" i="4" s="1"/>
  <c r="J348" i="4" s="1"/>
  <c r="F350" i="4"/>
  <c r="I350" i="4" s="1"/>
  <c r="J350" i="4" s="1"/>
  <c r="F367" i="4"/>
  <c r="I367" i="4" s="1"/>
  <c r="J367" i="4" s="1"/>
  <c r="F325" i="4"/>
  <c r="I325" i="4" s="1"/>
  <c r="J325" i="4" s="1"/>
  <c r="F210" i="4"/>
  <c r="I210" i="4" s="1"/>
  <c r="J210" i="4" s="1"/>
  <c r="F180" i="4"/>
  <c r="I180" i="4" s="1"/>
  <c r="J180" i="4" s="1"/>
  <c r="F315" i="4"/>
  <c r="I315" i="4" s="1"/>
  <c r="J315" i="4" s="1"/>
  <c r="F39" i="4"/>
  <c r="I39" i="4" s="1"/>
  <c r="J39" i="4" s="1"/>
  <c r="F245" i="4"/>
  <c r="I245" i="4" s="1"/>
  <c r="J245" i="4" s="1"/>
  <c r="F194" i="4"/>
  <c r="I194" i="4" s="1"/>
  <c r="J194" i="4" s="1"/>
  <c r="F146" i="4"/>
  <c r="I146" i="4" s="1"/>
  <c r="J146" i="4" s="1"/>
  <c r="F88" i="4"/>
  <c r="I88" i="4" s="1"/>
  <c r="J88" i="4" s="1"/>
  <c r="F290" i="4"/>
  <c r="I290" i="4" s="1"/>
  <c r="J290" i="4" s="1"/>
  <c r="F394" i="4"/>
  <c r="I394" i="4" s="1"/>
  <c r="J394" i="4" s="1"/>
  <c r="F375" i="4"/>
  <c r="I375" i="4" s="1"/>
  <c r="J375" i="4" s="1"/>
  <c r="F369" i="4"/>
  <c r="I369" i="4" s="1"/>
  <c r="J369" i="4" s="1"/>
  <c r="F299" i="4"/>
  <c r="I299" i="4" s="1"/>
  <c r="J299" i="4" s="1"/>
  <c r="F349" i="4"/>
  <c r="I349" i="4" s="1"/>
  <c r="J349" i="4" s="1"/>
  <c r="F70" i="4"/>
  <c r="I70" i="4" s="1"/>
  <c r="J70" i="4" s="1"/>
  <c r="F169" i="4"/>
  <c r="I169" i="4" s="1"/>
  <c r="J169" i="4" s="1"/>
  <c r="F150" i="4"/>
  <c r="I150" i="4" s="1"/>
  <c r="J150" i="4" s="1"/>
  <c r="F261" i="4"/>
  <c r="I261" i="4" s="1"/>
  <c r="J261" i="4" s="1"/>
  <c r="F197" i="4"/>
  <c r="I197" i="4" s="1"/>
  <c r="J197" i="4" s="1"/>
  <c r="F105" i="4"/>
  <c r="I105" i="4" s="1"/>
  <c r="J105" i="4" s="1"/>
  <c r="F276" i="4"/>
  <c r="I276" i="4" s="1"/>
  <c r="J276" i="4" s="1"/>
  <c r="F354" i="4"/>
  <c r="I354" i="4" s="1"/>
  <c r="J354" i="4" s="1"/>
  <c r="F344" i="4"/>
  <c r="I344" i="4" s="1"/>
  <c r="J344" i="4" s="1"/>
  <c r="F331" i="4"/>
  <c r="I331" i="4" s="1"/>
  <c r="J331" i="4" s="1"/>
  <c r="F374" i="4"/>
  <c r="I374" i="4" s="1"/>
  <c r="J374" i="4" s="1"/>
  <c r="F317" i="4"/>
  <c r="I317" i="4" s="1"/>
  <c r="J317" i="4" s="1"/>
  <c r="F82" i="4"/>
  <c r="I82" i="4" s="1"/>
  <c r="J82" i="4" s="1"/>
  <c r="F144" i="4"/>
  <c r="I144" i="4" s="1"/>
  <c r="J144" i="4" s="1"/>
  <c r="F192" i="4"/>
  <c r="I192" i="4" s="1"/>
  <c r="J192" i="4" s="1"/>
  <c r="F141" i="4"/>
  <c r="I141" i="4" s="1"/>
  <c r="J141" i="4" s="1"/>
  <c r="F127" i="4"/>
  <c r="I127" i="4" s="1"/>
  <c r="J127" i="4" s="1"/>
  <c r="F69" i="4"/>
  <c r="I69" i="4" s="1"/>
  <c r="J69" i="4" s="1"/>
  <c r="F147" i="4"/>
  <c r="I147" i="4" s="1"/>
  <c r="J147" i="4" s="1"/>
  <c r="F215" i="4"/>
  <c r="I215" i="4" s="1"/>
  <c r="J215" i="4" s="1"/>
  <c r="F247" i="4"/>
  <c r="I247" i="4" s="1"/>
  <c r="J247" i="4" s="1"/>
  <c r="F102" i="4"/>
  <c r="I102" i="4" s="1"/>
  <c r="J102" i="4" s="1"/>
  <c r="F239" i="4"/>
  <c r="I239" i="4" s="1"/>
  <c r="J239" i="4" s="1"/>
  <c r="F87" i="4"/>
  <c r="F228" i="4"/>
  <c r="I228" i="4" s="1"/>
  <c r="J228" i="4" s="1"/>
  <c r="F168" i="4"/>
  <c r="I168" i="4" s="1"/>
  <c r="J168" i="4" s="1"/>
  <c r="F104" i="4"/>
  <c r="I104" i="4" s="1"/>
  <c r="J104" i="4" s="1"/>
  <c r="F96" i="4"/>
  <c r="I96" i="4" s="1"/>
  <c r="J96" i="4" s="1"/>
  <c r="F208" i="4"/>
  <c r="I208" i="4" s="1"/>
  <c r="J208" i="4" s="1"/>
  <c r="F43" i="4"/>
  <c r="I43" i="4" s="1"/>
  <c r="J43" i="4" s="1"/>
  <c r="F118" i="4"/>
  <c r="I118" i="4" s="1"/>
  <c r="J118" i="4" s="1"/>
  <c r="F186" i="4"/>
  <c r="I186" i="4" s="1"/>
  <c r="J186" i="4" s="1"/>
  <c r="F368" i="4"/>
  <c r="I368" i="4" s="1"/>
  <c r="J368" i="4" s="1"/>
  <c r="F342" i="4"/>
  <c r="I342" i="4" s="1"/>
  <c r="J342" i="4" s="1"/>
  <c r="F332" i="4"/>
  <c r="I332" i="4" s="1"/>
  <c r="J332" i="4" s="1"/>
  <c r="F274" i="4"/>
  <c r="I274" i="4" s="1"/>
  <c r="J274" i="4" s="1"/>
  <c r="F312" i="4"/>
  <c r="I312" i="4" s="1"/>
  <c r="J312" i="4" s="1"/>
  <c r="F314" i="4"/>
  <c r="I314" i="4" s="1"/>
  <c r="J314" i="4" s="1"/>
  <c r="G31" i="2"/>
  <c r="F27" i="2"/>
  <c r="Z239" i="2"/>
  <c r="AL239" i="2" s="1"/>
  <c r="Z293" i="2"/>
  <c r="Z218" i="2"/>
  <c r="AL218" i="2" s="1"/>
  <c r="Z300" i="2"/>
  <c r="S266" i="2"/>
  <c r="V266" i="2" s="1"/>
  <c r="I357" i="4" l="1"/>
  <c r="J357" i="4" s="1"/>
  <c r="I356" i="4"/>
  <c r="J356" i="4" s="1"/>
  <c r="I93" i="4"/>
  <c r="J93" i="4" s="1"/>
  <c r="I87" i="4"/>
  <c r="J87" i="4" s="1"/>
  <c r="I54" i="4"/>
  <c r="J54" i="4" s="1"/>
  <c r="Z266" i="2"/>
  <c r="AC218" i="2"/>
  <c r="AE218" i="2"/>
  <c r="AG218" i="2"/>
  <c r="AI218" i="2"/>
  <c r="AK218" i="2"/>
  <c r="AC239" i="2"/>
  <c r="AE239" i="2"/>
  <c r="AG239" i="2"/>
  <c r="AI239" i="2"/>
  <c r="AK239" i="2"/>
  <c r="AK293" i="2"/>
  <c r="AI293" i="2"/>
  <c r="AG293" i="2"/>
  <c r="AE293" i="2"/>
  <c r="AC293" i="2"/>
  <c r="AL293" i="2"/>
  <c r="AJ293" i="2"/>
  <c r="AH293" i="2"/>
  <c r="AF293" i="2"/>
  <c r="AD293" i="2"/>
  <c r="AB293" i="2"/>
  <c r="AB218" i="2"/>
  <c r="AD218" i="2"/>
  <c r="AF218" i="2"/>
  <c r="AH218" i="2"/>
  <c r="AJ218" i="2"/>
  <c r="AB239" i="2"/>
  <c r="AD239" i="2"/>
  <c r="AF239" i="2"/>
  <c r="AH239" i="2"/>
  <c r="AJ239" i="2"/>
  <c r="S157" i="2"/>
  <c r="Z157" i="2" s="1"/>
  <c r="S140" i="2"/>
  <c r="O140" i="2"/>
  <c r="Q158" i="2"/>
  <c r="Z158" i="2" s="1"/>
  <c r="Q140" i="2"/>
  <c r="S95" i="2"/>
  <c r="S56" i="2"/>
  <c r="V56" i="2" s="1"/>
  <c r="S44" i="2"/>
  <c r="S46" i="2"/>
  <c r="S50" i="2"/>
  <c r="S45" i="2"/>
  <c r="S41" i="2"/>
  <c r="S43" i="2"/>
  <c r="S36" i="2"/>
  <c r="S235" i="2"/>
  <c r="S233" i="2"/>
  <c r="S229" i="2"/>
  <c r="S228" i="2"/>
  <c r="S226" i="2"/>
  <c r="S225" i="2"/>
  <c r="S224" i="2"/>
  <c r="S223" i="2"/>
  <c r="Z56" i="2"/>
  <c r="S329" i="2"/>
  <c r="Q333" i="2"/>
  <c r="E275" i="2"/>
  <c r="E276" i="2"/>
  <c r="E277" i="2"/>
  <c r="E273" i="2"/>
  <c r="E272" i="2"/>
  <c r="G274" i="2"/>
  <c r="G276" i="2"/>
  <c r="G277" i="2"/>
  <c r="G273" i="2"/>
  <c r="G272" i="2"/>
  <c r="I278" i="2"/>
  <c r="I274" i="2"/>
  <c r="I275" i="2"/>
  <c r="I276" i="2"/>
  <c r="I277" i="2"/>
  <c r="I273" i="2"/>
  <c r="I272" i="2"/>
  <c r="K278" i="2"/>
  <c r="K275" i="2"/>
  <c r="K277" i="2"/>
  <c r="K273" i="2"/>
  <c r="K272" i="2"/>
  <c r="M274" i="2"/>
  <c r="M275" i="2"/>
  <c r="M276" i="2"/>
  <c r="M277" i="2"/>
  <c r="M273" i="2"/>
  <c r="M272" i="2"/>
  <c r="O278" i="2"/>
  <c r="O274" i="2"/>
  <c r="O275" i="2"/>
  <c r="O276" i="2"/>
  <c r="O273" i="2"/>
  <c r="O272" i="2"/>
  <c r="S274" i="2"/>
  <c r="S275" i="2"/>
  <c r="S276" i="2"/>
  <c r="S277" i="2"/>
  <c r="S273" i="2"/>
  <c r="S272" i="2"/>
  <c r="Q276" i="2"/>
  <c r="Q277" i="2"/>
  <c r="Q273" i="2"/>
  <c r="Q272" i="2"/>
  <c r="Q235" i="2"/>
  <c r="Q233" i="2"/>
  <c r="Q238" i="2"/>
  <c r="S185" i="2"/>
  <c r="Z185" i="2" s="1"/>
  <c r="Q182" i="2"/>
  <c r="Z182" i="2" s="1"/>
  <c r="S92" i="2"/>
  <c r="S90" i="2"/>
  <c r="Q90" i="2"/>
  <c r="O53" i="2"/>
  <c r="O55" i="2"/>
  <c r="O44" i="2"/>
  <c r="O46" i="2"/>
  <c r="O48" i="2"/>
  <c r="O42" i="2"/>
  <c r="O38" i="2"/>
  <c r="O40" i="2"/>
  <c r="O41" i="2"/>
  <c r="O43" i="2"/>
  <c r="O37" i="2"/>
  <c r="O36" i="2"/>
  <c r="O39" i="2"/>
  <c r="M44" i="2"/>
  <c r="M46" i="2"/>
  <c r="M50" i="2"/>
  <c r="M45" i="2"/>
  <c r="M47" i="2"/>
  <c r="M40" i="2"/>
  <c r="M43" i="2"/>
  <c r="M39" i="2"/>
  <c r="K55" i="2"/>
  <c r="K46" i="2"/>
  <c r="K50" i="2"/>
  <c r="K54" i="2"/>
  <c r="K45" i="2"/>
  <c r="K48" i="2"/>
  <c r="K52" i="2"/>
  <c r="K47" i="2"/>
  <c r="K42" i="2"/>
  <c r="K38" i="2"/>
  <c r="K40" i="2"/>
  <c r="K41" i="2"/>
  <c r="K43" i="2"/>
  <c r="K37" i="2"/>
  <c r="K36" i="2"/>
  <c r="K39" i="2"/>
  <c r="I46" i="2"/>
  <c r="I51" i="2"/>
  <c r="I49" i="2"/>
  <c r="I47" i="2"/>
  <c r="I42" i="2"/>
  <c r="I38" i="2"/>
  <c r="I41" i="2"/>
  <c r="I43" i="2"/>
  <c r="I37" i="2"/>
  <c r="I36" i="2"/>
  <c r="I39" i="2"/>
  <c r="G46" i="2"/>
  <c r="G51" i="2"/>
  <c r="G49" i="2"/>
  <c r="G54" i="2"/>
  <c r="G48" i="2"/>
  <c r="Z48" i="2" s="1"/>
  <c r="G52" i="2"/>
  <c r="G47" i="2"/>
  <c r="G42" i="2"/>
  <c r="G38" i="2"/>
  <c r="G41" i="2"/>
  <c r="G43" i="2"/>
  <c r="G37" i="2"/>
  <c r="G36" i="2"/>
  <c r="G39" i="2"/>
  <c r="E44" i="2"/>
  <c r="E50" i="2"/>
  <c r="E45" i="2"/>
  <c r="E47" i="2"/>
  <c r="E40" i="2"/>
  <c r="E41" i="2"/>
  <c r="E43" i="2"/>
  <c r="E37" i="2"/>
  <c r="E39" i="2"/>
  <c r="Q53" i="2"/>
  <c r="Q55" i="2"/>
  <c r="Q44" i="2"/>
  <c r="Q46" i="2"/>
  <c r="Q49" i="2"/>
  <c r="Q45" i="2"/>
  <c r="Q42" i="2"/>
  <c r="Q38" i="2"/>
  <c r="Q41" i="2"/>
  <c r="Q43" i="2"/>
  <c r="Q37" i="2"/>
  <c r="Q36" i="2"/>
  <c r="Q39" i="2"/>
  <c r="S360" i="2"/>
  <c r="O359" i="2"/>
  <c r="S180" i="2"/>
  <c r="S174" i="2"/>
  <c r="S172" i="2"/>
  <c r="S170" i="2"/>
  <c r="S176" i="2"/>
  <c r="S166" i="2"/>
  <c r="S168" i="2"/>
  <c r="S175" i="2"/>
  <c r="S167" i="2"/>
  <c r="S171" i="2"/>
  <c r="S169" i="2"/>
  <c r="S173" i="2"/>
  <c r="S164" i="2"/>
  <c r="Q180" i="2"/>
  <c r="Q172" i="2"/>
  <c r="Q170" i="2"/>
  <c r="Q176" i="2"/>
  <c r="Q166" i="2"/>
  <c r="Q168" i="2"/>
  <c r="Q167" i="2"/>
  <c r="Q171" i="2"/>
  <c r="Q165" i="2"/>
  <c r="Q169" i="2"/>
  <c r="Q173" i="2"/>
  <c r="Q164" i="2"/>
  <c r="M184" i="2"/>
  <c r="Z184" i="2" s="1"/>
  <c r="M181" i="2"/>
  <c r="Z181" i="2" s="1"/>
  <c r="M176" i="2"/>
  <c r="M166" i="2"/>
  <c r="M168" i="2"/>
  <c r="M175" i="2"/>
  <c r="M173" i="2"/>
  <c r="M164" i="2"/>
  <c r="K174" i="2"/>
  <c r="K170" i="2"/>
  <c r="K179" i="2"/>
  <c r="K178" i="2"/>
  <c r="K166" i="2"/>
  <c r="K168" i="2"/>
  <c r="K175" i="2"/>
  <c r="K167" i="2"/>
  <c r="K171" i="2"/>
  <c r="K169" i="2"/>
  <c r="K173" i="2"/>
  <c r="K164" i="2"/>
  <c r="I172" i="2"/>
  <c r="I170" i="2"/>
  <c r="I176" i="2"/>
  <c r="I179" i="2"/>
  <c r="I178" i="2"/>
  <c r="I177" i="2"/>
  <c r="I175" i="2"/>
  <c r="I171" i="2"/>
  <c r="I165" i="2"/>
  <c r="I169" i="2"/>
  <c r="I173" i="2"/>
  <c r="I164" i="2"/>
  <c r="G172" i="2"/>
  <c r="G176" i="2"/>
  <c r="G179" i="2"/>
  <c r="G178" i="2"/>
  <c r="G177" i="2"/>
  <c r="G175" i="2"/>
  <c r="G167" i="2"/>
  <c r="G171" i="2"/>
  <c r="G165" i="2"/>
  <c r="G169" i="2"/>
  <c r="G173" i="2"/>
  <c r="G164" i="2"/>
  <c r="E177" i="2"/>
  <c r="E168" i="2"/>
  <c r="E167" i="2"/>
  <c r="E171" i="2"/>
  <c r="E165" i="2"/>
  <c r="E169" i="2"/>
  <c r="E173" i="2"/>
  <c r="E164" i="2"/>
  <c r="O180" i="2"/>
  <c r="O174" i="2"/>
  <c r="O172" i="2"/>
  <c r="O170" i="2"/>
  <c r="O176" i="2"/>
  <c r="O168" i="2"/>
  <c r="O175" i="2"/>
  <c r="O167" i="2"/>
  <c r="O171" i="2"/>
  <c r="O165" i="2"/>
  <c r="O169" i="2"/>
  <c r="O173" i="2"/>
  <c r="O164" i="2"/>
  <c r="Q260" i="2"/>
  <c r="O260" i="2"/>
  <c r="K260" i="2"/>
  <c r="I260" i="2"/>
  <c r="G260" i="2"/>
  <c r="E260" i="2"/>
  <c r="Q258" i="2"/>
  <c r="O258" i="2"/>
  <c r="K258" i="2"/>
  <c r="I258" i="2"/>
  <c r="G258" i="2"/>
  <c r="E258" i="2"/>
  <c r="Q232" i="2"/>
  <c r="Q231" i="2"/>
  <c r="Q228" i="2"/>
  <c r="Q230" i="2"/>
  <c r="Q224" i="2"/>
  <c r="Q225" i="2"/>
  <c r="Q226" i="2"/>
  <c r="Q223" i="2"/>
  <c r="M228" i="2"/>
  <c r="M230" i="2"/>
  <c r="M229" i="2"/>
  <c r="M227" i="2"/>
  <c r="M225" i="2"/>
  <c r="M226" i="2"/>
  <c r="M223" i="2"/>
  <c r="K232" i="2"/>
  <c r="K231" i="2"/>
  <c r="K228" i="2"/>
  <c r="K229" i="2"/>
  <c r="K224" i="2"/>
  <c r="K225" i="2"/>
  <c r="K226" i="2"/>
  <c r="K223" i="2"/>
  <c r="I236" i="2"/>
  <c r="I232" i="2"/>
  <c r="I230" i="2"/>
  <c r="I229" i="2"/>
  <c r="I224" i="2"/>
  <c r="I227" i="2"/>
  <c r="I225" i="2"/>
  <c r="I226" i="2"/>
  <c r="I223" i="2"/>
  <c r="G236" i="2"/>
  <c r="G234" i="2"/>
  <c r="G230" i="2"/>
  <c r="G229" i="2"/>
  <c r="G224" i="2"/>
  <c r="G227" i="2"/>
  <c r="G225" i="2"/>
  <c r="G226" i="2"/>
  <c r="G223" i="2"/>
  <c r="E234" i="2"/>
  <c r="E232" i="2"/>
  <c r="E231" i="2"/>
  <c r="E230" i="2"/>
  <c r="E224" i="2"/>
  <c r="E227" i="2"/>
  <c r="E225" i="2"/>
  <c r="E226" i="2"/>
  <c r="O237" i="2"/>
  <c r="O232" i="2"/>
  <c r="O228" i="2"/>
  <c r="O224" i="2"/>
  <c r="O225" i="2"/>
  <c r="O226" i="2"/>
  <c r="O223" i="2"/>
  <c r="Q138" i="2"/>
  <c r="M138" i="2"/>
  <c r="K138" i="2"/>
  <c r="Q142" i="2"/>
  <c r="O142" i="2"/>
  <c r="K142" i="2"/>
  <c r="I142" i="2"/>
  <c r="G142" i="2"/>
  <c r="E138" i="2"/>
  <c r="S144" i="2"/>
  <c r="S149" i="2"/>
  <c r="S150" i="2"/>
  <c r="S137" i="2"/>
  <c r="S136" i="2"/>
  <c r="Q154" i="2"/>
  <c r="Q152" i="2"/>
  <c r="Q144" i="2"/>
  <c r="Q149" i="2"/>
  <c r="Q150" i="2"/>
  <c r="Q146" i="2"/>
  <c r="Q147" i="2"/>
  <c r="Q141" i="2"/>
  <c r="Q145" i="2"/>
  <c r="Q143" i="2"/>
  <c r="Q137" i="2"/>
  <c r="Q139" i="2"/>
  <c r="Q136" i="2"/>
  <c r="O144" i="2"/>
  <c r="O149" i="2"/>
  <c r="O150" i="2"/>
  <c r="O146" i="2"/>
  <c r="O147" i="2"/>
  <c r="O141" i="2"/>
  <c r="O143" i="2"/>
  <c r="O137" i="2"/>
  <c r="O136" i="2"/>
  <c r="M154" i="2"/>
  <c r="Z154" i="2" s="1"/>
  <c r="M155" i="2"/>
  <c r="Z155" i="2" s="1"/>
  <c r="M150" i="2"/>
  <c r="M146" i="2"/>
  <c r="M143" i="2"/>
  <c r="M139" i="2"/>
  <c r="K152" i="2"/>
  <c r="K144" i="2"/>
  <c r="K149" i="2"/>
  <c r="K147" i="2"/>
  <c r="K151" i="2"/>
  <c r="K145" i="2"/>
  <c r="K143" i="2"/>
  <c r="K137" i="2"/>
  <c r="K139" i="2"/>
  <c r="K136" i="2"/>
  <c r="G146" i="2"/>
  <c r="G147" i="2"/>
  <c r="G141" i="2"/>
  <c r="G151" i="2"/>
  <c r="G145" i="2"/>
  <c r="G143" i="2"/>
  <c r="G137" i="2"/>
  <c r="G139" i="2"/>
  <c r="E153" i="2"/>
  <c r="E148" i="2"/>
  <c r="E147" i="2"/>
  <c r="E141" i="2"/>
  <c r="E142" i="2"/>
  <c r="E137" i="2"/>
  <c r="E136" i="2"/>
  <c r="I159" i="2"/>
  <c r="Z159" i="2" s="1"/>
  <c r="I156" i="2"/>
  <c r="Z156" i="2" s="1"/>
  <c r="I149" i="2"/>
  <c r="I150" i="2"/>
  <c r="I153" i="2"/>
  <c r="I146" i="2"/>
  <c r="I148" i="2"/>
  <c r="I147" i="2"/>
  <c r="I141" i="2"/>
  <c r="I151" i="2"/>
  <c r="I136" i="2"/>
  <c r="I145" i="2"/>
  <c r="I143" i="2"/>
  <c r="I137" i="2"/>
  <c r="I139" i="2"/>
  <c r="Z234" i="2" l="1"/>
  <c r="V224" i="2"/>
  <c r="V173" i="2"/>
  <c r="V175" i="2"/>
  <c r="V174" i="2"/>
  <c r="V38" i="2"/>
  <c r="V167" i="2"/>
  <c r="V137" i="2"/>
  <c r="V138" i="2"/>
  <c r="V273" i="2"/>
  <c r="V278" i="2"/>
  <c r="V277" i="2"/>
  <c r="V260" i="2"/>
  <c r="V258" i="2"/>
  <c r="V168" i="2"/>
  <c r="V51" i="2"/>
  <c r="V166" i="2"/>
  <c r="V172" i="2"/>
  <c r="V142" i="2"/>
  <c r="V148" i="2"/>
  <c r="V146" i="2"/>
  <c r="V140" i="2"/>
  <c r="V144" i="2"/>
  <c r="V149" i="2"/>
  <c r="Z92" i="2"/>
  <c r="AL92" i="2" s="1"/>
  <c r="V92" i="2"/>
  <c r="V225" i="2"/>
  <c r="V37" i="2"/>
  <c r="V42" i="2"/>
  <c r="V40" i="2"/>
  <c r="V226" i="2"/>
  <c r="V230" i="2"/>
  <c r="V46" i="2"/>
  <c r="V36" i="2"/>
  <c r="V228" i="2"/>
  <c r="V54" i="2"/>
  <c r="V47" i="2"/>
  <c r="V50" i="2"/>
  <c r="V49" i="2"/>
  <c r="Z166" i="2"/>
  <c r="AL166" i="2" s="1"/>
  <c r="Z179" i="2"/>
  <c r="Z150" i="2"/>
  <c r="Z142" i="2"/>
  <c r="Z144" i="2"/>
  <c r="AJ144" i="2" s="1"/>
  <c r="Z231" i="2"/>
  <c r="Z52" i="2"/>
  <c r="AL52" i="2" s="1"/>
  <c r="V52" i="2"/>
  <c r="AF92" i="2"/>
  <c r="V45" i="2"/>
  <c r="V44" i="2"/>
  <c r="V41" i="2"/>
  <c r="V43" i="2"/>
  <c r="V55" i="2"/>
  <c r="V39" i="2"/>
  <c r="V53" i="2"/>
  <c r="V48" i="2"/>
  <c r="Z258" i="2"/>
  <c r="AI258" i="2" s="1"/>
  <c r="Z90" i="2"/>
  <c r="Z149" i="2"/>
  <c r="AJ149" i="2" s="1"/>
  <c r="Z152" i="2"/>
  <c r="AI152" i="2" s="1"/>
  <c r="Z227" i="2"/>
  <c r="Z230" i="2"/>
  <c r="Z236" i="2"/>
  <c r="AK236" i="2" s="1"/>
  <c r="Z180" i="2"/>
  <c r="AK180" i="2" s="1"/>
  <c r="Z177" i="2"/>
  <c r="Z178" i="2"/>
  <c r="Z235" i="2"/>
  <c r="AJ235" i="2" s="1"/>
  <c r="Z136" i="2"/>
  <c r="Z153" i="2"/>
  <c r="AK155" i="2"/>
  <c r="AI155" i="2"/>
  <c r="AG155" i="2"/>
  <c r="AE155" i="2"/>
  <c r="AC155" i="2"/>
  <c r="AL155" i="2"/>
  <c r="AJ155" i="2"/>
  <c r="AH155" i="2"/>
  <c r="AF155" i="2"/>
  <c r="AD155" i="2"/>
  <c r="AB155" i="2"/>
  <c r="V237" i="2"/>
  <c r="Z237" i="2"/>
  <c r="AK181" i="2"/>
  <c r="AI181" i="2"/>
  <c r="AG181" i="2"/>
  <c r="AE181" i="2"/>
  <c r="AC181" i="2"/>
  <c r="AL181" i="2"/>
  <c r="AJ181" i="2"/>
  <c r="AH181" i="2"/>
  <c r="AF181" i="2"/>
  <c r="AD181" i="2"/>
  <c r="AB181" i="2"/>
  <c r="V359" i="2"/>
  <c r="Z359" i="2"/>
  <c r="AK185" i="2"/>
  <c r="AI185" i="2"/>
  <c r="AG185" i="2"/>
  <c r="AE185" i="2"/>
  <c r="AC185" i="2"/>
  <c r="AL185" i="2"/>
  <c r="AJ185" i="2"/>
  <c r="AH185" i="2"/>
  <c r="AF185" i="2"/>
  <c r="AD185" i="2"/>
  <c r="AB185" i="2"/>
  <c r="V233" i="2"/>
  <c r="Z233" i="2"/>
  <c r="V333" i="2"/>
  <c r="Z333" i="2"/>
  <c r="AK157" i="2"/>
  <c r="AI157" i="2"/>
  <c r="AG157" i="2"/>
  <c r="AE157" i="2"/>
  <c r="AC157" i="2"/>
  <c r="AL157" i="2"/>
  <c r="AJ157" i="2"/>
  <c r="AH157" i="2"/>
  <c r="AF157" i="2"/>
  <c r="AD157" i="2"/>
  <c r="AB157" i="2"/>
  <c r="AL266" i="2"/>
  <c r="AJ266" i="2"/>
  <c r="AH266" i="2"/>
  <c r="AF266" i="2"/>
  <c r="AD266" i="2"/>
  <c r="AB266" i="2"/>
  <c r="AK266" i="2"/>
  <c r="AI266" i="2"/>
  <c r="AG266" i="2"/>
  <c r="AE266" i="2"/>
  <c r="AC266" i="2"/>
  <c r="Z147" i="2"/>
  <c r="Z139" i="2"/>
  <c r="Z143" i="2"/>
  <c r="Z151" i="2"/>
  <c r="Z225" i="2"/>
  <c r="Z224" i="2"/>
  <c r="AK224" i="2" s="1"/>
  <c r="Z229" i="2"/>
  <c r="Z228" i="2"/>
  <c r="Z260" i="2"/>
  <c r="Z164" i="2"/>
  <c r="Z169" i="2"/>
  <c r="Z171" i="2"/>
  <c r="Z168" i="2"/>
  <c r="Z172" i="2"/>
  <c r="Z174" i="2"/>
  <c r="Z273" i="2"/>
  <c r="Z276" i="2"/>
  <c r="Z140" i="2"/>
  <c r="AL156" i="2"/>
  <c r="AJ156" i="2"/>
  <c r="AH156" i="2"/>
  <c r="AF156" i="2"/>
  <c r="AD156" i="2"/>
  <c r="AB156" i="2"/>
  <c r="AK156" i="2"/>
  <c r="AI156" i="2"/>
  <c r="AG156" i="2"/>
  <c r="AE156" i="2"/>
  <c r="AC156" i="2"/>
  <c r="AL159" i="2"/>
  <c r="AJ159" i="2"/>
  <c r="AH159" i="2"/>
  <c r="AF159" i="2"/>
  <c r="AD159" i="2"/>
  <c r="AB159" i="2"/>
  <c r="AK159" i="2"/>
  <c r="AI159" i="2"/>
  <c r="AG159" i="2"/>
  <c r="AE159" i="2"/>
  <c r="AC159" i="2"/>
  <c r="AK152" i="2"/>
  <c r="AL154" i="2"/>
  <c r="AJ154" i="2"/>
  <c r="AH154" i="2"/>
  <c r="AF154" i="2"/>
  <c r="AD154" i="2"/>
  <c r="AB154" i="2"/>
  <c r="AK154" i="2"/>
  <c r="AI154" i="2"/>
  <c r="AG154" i="2"/>
  <c r="AE154" i="2"/>
  <c r="AC154" i="2"/>
  <c r="AL236" i="2"/>
  <c r="AI180" i="2"/>
  <c r="AD180" i="2"/>
  <c r="AL184" i="2"/>
  <c r="AJ184" i="2"/>
  <c r="AH184" i="2"/>
  <c r="AF184" i="2"/>
  <c r="AD184" i="2"/>
  <c r="AB184" i="2"/>
  <c r="AK184" i="2"/>
  <c r="AI184" i="2"/>
  <c r="AG184" i="2"/>
  <c r="AE184" i="2"/>
  <c r="AC184" i="2"/>
  <c r="V360" i="2"/>
  <c r="Z360" i="2"/>
  <c r="AK182" i="2"/>
  <c r="AI182" i="2"/>
  <c r="AG182" i="2"/>
  <c r="AE182" i="2"/>
  <c r="AC182" i="2"/>
  <c r="AL182" i="2"/>
  <c r="AJ182" i="2"/>
  <c r="AH182" i="2"/>
  <c r="AF182" i="2"/>
  <c r="AD182" i="2"/>
  <c r="AB182" i="2"/>
  <c r="V238" i="2"/>
  <c r="Z238" i="2"/>
  <c r="AK235" i="2"/>
  <c r="AC235" i="2"/>
  <c r="V329" i="2"/>
  <c r="Z329" i="2"/>
  <c r="V95" i="2"/>
  <c r="Z95" i="2"/>
  <c r="Z137" i="2"/>
  <c r="Z141" i="2"/>
  <c r="Z148" i="2"/>
  <c r="Z145" i="2"/>
  <c r="Z146" i="2"/>
  <c r="Z138" i="2"/>
  <c r="Z226" i="2"/>
  <c r="Z232" i="2"/>
  <c r="Z223" i="2"/>
  <c r="Z173" i="2"/>
  <c r="Z165" i="2"/>
  <c r="Z167" i="2"/>
  <c r="Z175" i="2"/>
  <c r="Z176" i="2"/>
  <c r="Z170" i="2"/>
  <c r="Z278" i="2"/>
  <c r="Z272" i="2"/>
  <c r="Z277" i="2"/>
  <c r="V181" i="2"/>
  <c r="V182" i="2"/>
  <c r="V158" i="2"/>
  <c r="V185" i="2"/>
  <c r="V157" i="2"/>
  <c r="V276" i="2"/>
  <c r="V272" i="2"/>
  <c r="V229" i="2"/>
  <c r="V227" i="2"/>
  <c r="V235" i="2"/>
  <c r="V147" i="2"/>
  <c r="V180" i="2"/>
  <c r="V177" i="2"/>
  <c r="V178" i="2"/>
  <c r="V171" i="2"/>
  <c r="V165" i="2"/>
  <c r="V169" i="2"/>
  <c r="V164" i="2"/>
  <c r="V170" i="2"/>
  <c r="V176" i="2"/>
  <c r="V136" i="2"/>
  <c r="V153" i="2"/>
  <c r="V151" i="2"/>
  <c r="V143" i="2"/>
  <c r="V139" i="2"/>
  <c r="V150" i="2"/>
  <c r="V141" i="2"/>
  <c r="V152" i="2"/>
  <c r="V145" i="2"/>
  <c r="V154" i="2"/>
  <c r="V231" i="2"/>
  <c r="Z40" i="2"/>
  <c r="AB40" i="2" s="1"/>
  <c r="Z54" i="2"/>
  <c r="AJ54" i="2" s="1"/>
  <c r="Z51" i="2"/>
  <c r="AI51" i="2" s="1"/>
  <c r="Z47" i="2"/>
  <c r="Z50" i="2"/>
  <c r="V90" i="2"/>
  <c r="V223" i="2"/>
  <c r="V232" i="2"/>
  <c r="Z36" i="2"/>
  <c r="Z43" i="2"/>
  <c r="AK43" i="2" s="1"/>
  <c r="Z45" i="2"/>
  <c r="Z44" i="2"/>
  <c r="Z42" i="2"/>
  <c r="AK42" i="2" s="1"/>
  <c r="Z55" i="2"/>
  <c r="AI55" i="2" s="1"/>
  <c r="Z39" i="2"/>
  <c r="Z37" i="2"/>
  <c r="Z41" i="2"/>
  <c r="Z53" i="2"/>
  <c r="Z38" i="2"/>
  <c r="AJ38" i="2" s="1"/>
  <c r="Z49" i="2"/>
  <c r="Z46" i="2"/>
  <c r="AK48" i="2"/>
  <c r="AI48" i="2"/>
  <c r="AG48" i="2"/>
  <c r="AE48" i="2"/>
  <c r="AC48" i="2"/>
  <c r="AL48" i="2"/>
  <c r="AJ48" i="2"/>
  <c r="AH48" i="2"/>
  <c r="AF48" i="2"/>
  <c r="AD48" i="2"/>
  <c r="AB48" i="2"/>
  <c r="AL56" i="2"/>
  <c r="AJ56" i="2"/>
  <c r="AH56" i="2"/>
  <c r="AF56" i="2"/>
  <c r="AD56" i="2"/>
  <c r="AB56" i="2"/>
  <c r="AK56" i="2"/>
  <c r="AI56" i="2"/>
  <c r="AG56" i="2"/>
  <c r="AE56" i="2"/>
  <c r="AC56" i="2"/>
  <c r="E72" i="2"/>
  <c r="I72" i="2"/>
  <c r="V300" i="2"/>
  <c r="V293" i="2"/>
  <c r="V239" i="2"/>
  <c r="V218" i="2"/>
  <c r="S262" i="2"/>
  <c r="S264" i="2"/>
  <c r="S265" i="2"/>
  <c r="S263" i="2"/>
  <c r="Q262" i="2"/>
  <c r="O264" i="2"/>
  <c r="O263" i="2"/>
  <c r="M264" i="2"/>
  <c r="M265" i="2"/>
  <c r="Z265" i="2" s="1"/>
  <c r="M263" i="2"/>
  <c r="S216" i="2"/>
  <c r="Z216" i="2" s="1"/>
  <c r="S209" i="2"/>
  <c r="O209" i="2"/>
  <c r="M209" i="2"/>
  <c r="V184" i="2"/>
  <c r="S109" i="2"/>
  <c r="Z109" i="2" s="1"/>
  <c r="S107" i="2"/>
  <c r="Q107" i="2"/>
  <c r="M107" i="2"/>
  <c r="M94" i="2"/>
  <c r="Z94" i="2" s="1"/>
  <c r="S319" i="2"/>
  <c r="S325" i="2"/>
  <c r="S315" i="2"/>
  <c r="Q319" i="2"/>
  <c r="Q328" i="2"/>
  <c r="Q325" i="2"/>
  <c r="O315" i="2"/>
  <c r="M315" i="2"/>
  <c r="K325" i="2"/>
  <c r="K315" i="2"/>
  <c r="K257" i="2"/>
  <c r="S247" i="2"/>
  <c r="Q247" i="2"/>
  <c r="O247" i="2"/>
  <c r="M247" i="2"/>
  <c r="K247" i="2"/>
  <c r="V155" i="2"/>
  <c r="S87" i="2"/>
  <c r="Q85" i="2"/>
  <c r="O87" i="2"/>
  <c r="O85" i="2"/>
  <c r="M93" i="2"/>
  <c r="M87" i="2"/>
  <c r="K85" i="2"/>
  <c r="Z264" i="2" l="1"/>
  <c r="AF52" i="2"/>
  <c r="AI92" i="2"/>
  <c r="AG235" i="2"/>
  <c r="AH235" i="2"/>
  <c r="AE166" i="2"/>
  <c r="AL144" i="2"/>
  <c r="AD236" i="2"/>
  <c r="AI236" i="2"/>
  <c r="AD149" i="2"/>
  <c r="AE92" i="2"/>
  <c r="AB92" i="2"/>
  <c r="AJ92" i="2"/>
  <c r="AC92" i="2"/>
  <c r="AG92" i="2"/>
  <c r="AK92" i="2"/>
  <c r="AD92" i="2"/>
  <c r="AH92" i="2"/>
  <c r="V263" i="2"/>
  <c r="V319" i="2"/>
  <c r="V315" i="2"/>
  <c r="Z262" i="2"/>
  <c r="AK262" i="2" s="1"/>
  <c r="V262" i="2"/>
  <c r="AE235" i="2"/>
  <c r="AI235" i="2"/>
  <c r="AD235" i="2"/>
  <c r="AL235" i="2"/>
  <c r="AH236" i="2"/>
  <c r="AE236" i="2"/>
  <c r="V209" i="2"/>
  <c r="AB235" i="2"/>
  <c r="AF235" i="2"/>
  <c r="AB236" i="2"/>
  <c r="AF236" i="2"/>
  <c r="AJ236" i="2"/>
  <c r="AC236" i="2"/>
  <c r="AG236" i="2"/>
  <c r="AG149" i="2"/>
  <c r="AL149" i="2"/>
  <c r="AK258" i="2"/>
  <c r="V107" i="2"/>
  <c r="AI52" i="2"/>
  <c r="AI42" i="2"/>
  <c r="AL180" i="2"/>
  <c r="AF152" i="2"/>
  <c r="AJ166" i="2"/>
  <c r="AG144" i="2"/>
  <c r="AE52" i="2"/>
  <c r="AB52" i="2"/>
  <c r="AJ52" i="2"/>
  <c r="AH180" i="2"/>
  <c r="AE180" i="2"/>
  <c r="AB152" i="2"/>
  <c r="AC152" i="2"/>
  <c r="AB166" i="2"/>
  <c r="AD144" i="2"/>
  <c r="AC52" i="2"/>
  <c r="AG52" i="2"/>
  <c r="AK52" i="2"/>
  <c r="AD52" i="2"/>
  <c r="AH52" i="2"/>
  <c r="AB180" i="2"/>
  <c r="AF180" i="2"/>
  <c r="AJ180" i="2"/>
  <c r="AC180" i="2"/>
  <c r="AG180" i="2"/>
  <c r="AD152" i="2"/>
  <c r="AJ152" i="2"/>
  <c r="AG152" i="2"/>
  <c r="AI166" i="2"/>
  <c r="AF166" i="2"/>
  <c r="AC144" i="2"/>
  <c r="AK144" i="2"/>
  <c r="AH144" i="2"/>
  <c r="AC149" i="2"/>
  <c r="AK149" i="2"/>
  <c r="AH149" i="2"/>
  <c r="AF258" i="2"/>
  <c r="AH152" i="2"/>
  <c r="AL152" i="2"/>
  <c r="AE152" i="2"/>
  <c r="AC166" i="2"/>
  <c r="AG166" i="2"/>
  <c r="AK166" i="2"/>
  <c r="AD166" i="2"/>
  <c r="AH166" i="2"/>
  <c r="AE144" i="2"/>
  <c r="AI144" i="2"/>
  <c r="AB144" i="2"/>
  <c r="AF144" i="2"/>
  <c r="AC258" i="2"/>
  <c r="AB258" i="2"/>
  <c r="AJ258" i="2"/>
  <c r="AG258" i="2"/>
  <c r="Z85" i="2"/>
  <c r="AK85" i="2" s="1"/>
  <c r="Z263" i="2"/>
  <c r="AK263" i="2" s="1"/>
  <c r="AK90" i="2"/>
  <c r="AI90" i="2"/>
  <c r="AG90" i="2"/>
  <c r="AE90" i="2"/>
  <c r="AC90" i="2"/>
  <c r="AL90" i="2"/>
  <c r="AJ90" i="2"/>
  <c r="AH90" i="2"/>
  <c r="AF90" i="2"/>
  <c r="AD90" i="2"/>
  <c r="AB90" i="2"/>
  <c r="AK94" i="2"/>
  <c r="AI94" i="2"/>
  <c r="AG94" i="2"/>
  <c r="AE94" i="2"/>
  <c r="AC94" i="2"/>
  <c r="AL94" i="2"/>
  <c r="AJ94" i="2"/>
  <c r="AH94" i="2"/>
  <c r="AF94" i="2"/>
  <c r="AD94" i="2"/>
  <c r="AB94" i="2"/>
  <c r="AL109" i="2"/>
  <c r="AJ109" i="2"/>
  <c r="AH109" i="2"/>
  <c r="AF109" i="2"/>
  <c r="AD109" i="2"/>
  <c r="AB109" i="2"/>
  <c r="AK109" i="2"/>
  <c r="AI109" i="2"/>
  <c r="AG109" i="2"/>
  <c r="AE109" i="2"/>
  <c r="AC109" i="2"/>
  <c r="AK95" i="2"/>
  <c r="AI95" i="2"/>
  <c r="AG95" i="2"/>
  <c r="AE95" i="2"/>
  <c r="AC95" i="2"/>
  <c r="AL95" i="2"/>
  <c r="AJ95" i="2"/>
  <c r="AH95" i="2"/>
  <c r="AF95" i="2"/>
  <c r="AD95" i="2"/>
  <c r="AB95" i="2"/>
  <c r="AE149" i="2"/>
  <c r="AI149" i="2"/>
  <c r="AB149" i="2"/>
  <c r="AF149" i="2"/>
  <c r="AD258" i="2"/>
  <c r="AH258" i="2"/>
  <c r="AL258" i="2"/>
  <c r="AE258" i="2"/>
  <c r="Z247" i="2"/>
  <c r="AI247" i="2" s="1"/>
  <c r="Z315" i="2"/>
  <c r="AJ315" i="2" s="1"/>
  <c r="Z319" i="2"/>
  <c r="AJ319" i="2" s="1"/>
  <c r="Z209" i="2"/>
  <c r="AJ209" i="2" s="1"/>
  <c r="AK51" i="2"/>
  <c r="AI263" i="2"/>
  <c r="AL264" i="2"/>
  <c r="AJ264" i="2"/>
  <c r="AH264" i="2"/>
  <c r="AF264" i="2"/>
  <c r="AD264" i="2"/>
  <c r="AB264" i="2"/>
  <c r="AK264" i="2"/>
  <c r="AI264" i="2"/>
  <c r="AG264" i="2"/>
  <c r="AE264" i="2"/>
  <c r="AC264" i="2"/>
  <c r="AK278" i="2"/>
  <c r="AI278" i="2"/>
  <c r="AG278" i="2"/>
  <c r="AE278" i="2"/>
  <c r="AC278" i="2"/>
  <c r="AL278" i="2"/>
  <c r="AJ278" i="2"/>
  <c r="AH278" i="2"/>
  <c r="AF278" i="2"/>
  <c r="AD278" i="2"/>
  <c r="AB278" i="2"/>
  <c r="AK176" i="2"/>
  <c r="AI176" i="2"/>
  <c r="AG176" i="2"/>
  <c r="AE176" i="2"/>
  <c r="AC176" i="2"/>
  <c r="AL176" i="2"/>
  <c r="AJ176" i="2"/>
  <c r="AH176" i="2"/>
  <c r="AF176" i="2"/>
  <c r="AD176" i="2"/>
  <c r="AB176" i="2"/>
  <c r="AK141" i="2"/>
  <c r="AI141" i="2"/>
  <c r="AG141" i="2"/>
  <c r="AE141" i="2"/>
  <c r="AC141" i="2"/>
  <c r="AL141" i="2"/>
  <c r="AJ141" i="2"/>
  <c r="AH141" i="2"/>
  <c r="AF141" i="2"/>
  <c r="AD141" i="2"/>
  <c r="AB141" i="2"/>
  <c r="AL329" i="2"/>
  <c r="AJ329" i="2"/>
  <c r="AH329" i="2"/>
  <c r="AF329" i="2"/>
  <c r="AD329" i="2"/>
  <c r="AB329" i="2"/>
  <c r="AK329" i="2"/>
  <c r="AI329" i="2"/>
  <c r="AG329" i="2"/>
  <c r="AE329" i="2"/>
  <c r="AC329" i="2"/>
  <c r="AL360" i="2"/>
  <c r="AJ360" i="2"/>
  <c r="AH360" i="2"/>
  <c r="AF360" i="2"/>
  <c r="AD360" i="2"/>
  <c r="AB360" i="2"/>
  <c r="AK360" i="2"/>
  <c r="AI360" i="2"/>
  <c r="AG360" i="2"/>
  <c r="AE360" i="2"/>
  <c r="AC360" i="2"/>
  <c r="AK140" i="2"/>
  <c r="AI140" i="2"/>
  <c r="AG140" i="2"/>
  <c r="AE140" i="2"/>
  <c r="AC140" i="2"/>
  <c r="AL140" i="2"/>
  <c r="AJ140" i="2"/>
  <c r="AH140" i="2"/>
  <c r="AF140" i="2"/>
  <c r="AD140" i="2"/>
  <c r="AB140" i="2"/>
  <c r="AL174" i="2"/>
  <c r="AJ174" i="2"/>
  <c r="AH174" i="2"/>
  <c r="AF174" i="2"/>
  <c r="AD174" i="2"/>
  <c r="AB174" i="2"/>
  <c r="AK174" i="2"/>
  <c r="AI174" i="2"/>
  <c r="AG174" i="2"/>
  <c r="AE174" i="2"/>
  <c r="AC174" i="2"/>
  <c r="AL260" i="2"/>
  <c r="AJ260" i="2"/>
  <c r="AH260" i="2"/>
  <c r="AF260" i="2"/>
  <c r="AD260" i="2"/>
  <c r="AB260" i="2"/>
  <c r="AK260" i="2"/>
  <c r="AI260" i="2"/>
  <c r="AG260" i="2"/>
  <c r="AE260" i="2"/>
  <c r="AC260" i="2"/>
  <c r="AL229" i="2"/>
  <c r="AJ229" i="2"/>
  <c r="AH229" i="2"/>
  <c r="AF229" i="2"/>
  <c r="AD229" i="2"/>
  <c r="AB229" i="2"/>
  <c r="AK229" i="2"/>
  <c r="AI229" i="2"/>
  <c r="AG229" i="2"/>
  <c r="AE229" i="2"/>
  <c r="AC229" i="2"/>
  <c r="AL143" i="2"/>
  <c r="AJ143" i="2"/>
  <c r="AH143" i="2"/>
  <c r="AF143" i="2"/>
  <c r="AD143" i="2"/>
  <c r="AB143" i="2"/>
  <c r="AK143" i="2"/>
  <c r="AI143" i="2"/>
  <c r="AG143" i="2"/>
  <c r="AE143" i="2"/>
  <c r="AC143" i="2"/>
  <c r="AK359" i="2"/>
  <c r="AI359" i="2"/>
  <c r="AG359" i="2"/>
  <c r="AE359" i="2"/>
  <c r="AC359" i="2"/>
  <c r="AL359" i="2"/>
  <c r="AJ359" i="2"/>
  <c r="AH359" i="2"/>
  <c r="AF359" i="2"/>
  <c r="AD359" i="2"/>
  <c r="AB359" i="2"/>
  <c r="AL237" i="2"/>
  <c r="AJ237" i="2"/>
  <c r="AH237" i="2"/>
  <c r="AF237" i="2"/>
  <c r="AD237" i="2"/>
  <c r="AB237" i="2"/>
  <c r="AK237" i="2"/>
  <c r="AI237" i="2"/>
  <c r="AG237" i="2"/>
  <c r="AE237" i="2"/>
  <c r="AC237" i="2"/>
  <c r="V93" i="2"/>
  <c r="Z93" i="2"/>
  <c r="V328" i="2"/>
  <c r="Z328" i="2"/>
  <c r="AK216" i="2"/>
  <c r="AI216" i="2"/>
  <c r="AG216" i="2"/>
  <c r="AE216" i="2"/>
  <c r="AC216" i="2"/>
  <c r="AL216" i="2"/>
  <c r="AJ216" i="2"/>
  <c r="AH216" i="2"/>
  <c r="AF216" i="2"/>
  <c r="AD216" i="2"/>
  <c r="AB216" i="2"/>
  <c r="AL265" i="2"/>
  <c r="AJ265" i="2"/>
  <c r="AH265" i="2"/>
  <c r="AF265" i="2"/>
  <c r="AD265" i="2"/>
  <c r="AB265" i="2"/>
  <c r="AK265" i="2"/>
  <c r="AI265" i="2"/>
  <c r="AG265" i="2"/>
  <c r="AE265" i="2"/>
  <c r="AC265" i="2"/>
  <c r="AI262" i="2"/>
  <c r="AE262" i="2"/>
  <c r="AL262" i="2"/>
  <c r="AH262" i="2"/>
  <c r="AD262" i="2"/>
  <c r="AK170" i="2"/>
  <c r="AI170" i="2"/>
  <c r="AG170" i="2"/>
  <c r="AE170" i="2"/>
  <c r="AC170" i="2"/>
  <c r="AL170" i="2"/>
  <c r="AJ170" i="2"/>
  <c r="AH170" i="2"/>
  <c r="AF170" i="2"/>
  <c r="AD170" i="2"/>
  <c r="AB170" i="2"/>
  <c r="AL175" i="2"/>
  <c r="AJ175" i="2"/>
  <c r="AH175" i="2"/>
  <c r="AF175" i="2"/>
  <c r="AD175" i="2"/>
  <c r="AB175" i="2"/>
  <c r="AK175" i="2"/>
  <c r="AI175" i="2"/>
  <c r="AG175" i="2"/>
  <c r="AE175" i="2"/>
  <c r="AC175" i="2"/>
  <c r="AL223" i="2"/>
  <c r="AJ223" i="2"/>
  <c r="AH223" i="2"/>
  <c r="AF223" i="2"/>
  <c r="AD223" i="2"/>
  <c r="AB223" i="2"/>
  <c r="AK223" i="2"/>
  <c r="AI223" i="2"/>
  <c r="AG223" i="2"/>
  <c r="AE223" i="2"/>
  <c r="AC223" i="2"/>
  <c r="AK146" i="2"/>
  <c r="AI146" i="2"/>
  <c r="AG146" i="2"/>
  <c r="AE146" i="2"/>
  <c r="AC146" i="2"/>
  <c r="AL146" i="2"/>
  <c r="AJ146" i="2"/>
  <c r="AH146" i="2"/>
  <c r="AF146" i="2"/>
  <c r="AD146" i="2"/>
  <c r="AB146" i="2"/>
  <c r="AK238" i="2"/>
  <c r="AI238" i="2"/>
  <c r="AG238" i="2"/>
  <c r="AE238" i="2"/>
  <c r="AC238" i="2"/>
  <c r="AL238" i="2"/>
  <c r="AJ238" i="2"/>
  <c r="AH238" i="2"/>
  <c r="AF238" i="2"/>
  <c r="AD238" i="2"/>
  <c r="AB238" i="2"/>
  <c r="AK172" i="2"/>
  <c r="AI172" i="2"/>
  <c r="AG172" i="2"/>
  <c r="AE172" i="2"/>
  <c r="AC172" i="2"/>
  <c r="AL172" i="2"/>
  <c r="AJ172" i="2"/>
  <c r="AH172" i="2"/>
  <c r="AF172" i="2"/>
  <c r="AD172" i="2"/>
  <c r="AB172" i="2"/>
  <c r="AK228" i="2"/>
  <c r="AI228" i="2"/>
  <c r="AG228" i="2"/>
  <c r="AE228" i="2"/>
  <c r="AC228" i="2"/>
  <c r="AL228" i="2"/>
  <c r="AJ228" i="2"/>
  <c r="AH228" i="2"/>
  <c r="AF228" i="2"/>
  <c r="AD228" i="2"/>
  <c r="AB228" i="2"/>
  <c r="AK333" i="2"/>
  <c r="AI333" i="2"/>
  <c r="AG333" i="2"/>
  <c r="AE333" i="2"/>
  <c r="AC333" i="2"/>
  <c r="AL333" i="2"/>
  <c r="AJ333" i="2"/>
  <c r="AH333" i="2"/>
  <c r="AF333" i="2"/>
  <c r="AD333" i="2"/>
  <c r="AB333" i="2"/>
  <c r="AK233" i="2"/>
  <c r="AI233" i="2"/>
  <c r="AG233" i="2"/>
  <c r="AE233" i="2"/>
  <c r="AC233" i="2"/>
  <c r="AL233" i="2"/>
  <c r="AJ233" i="2"/>
  <c r="AH233" i="2"/>
  <c r="AF233" i="2"/>
  <c r="AD233" i="2"/>
  <c r="AB233" i="2"/>
  <c r="Z87" i="2"/>
  <c r="Z325" i="2"/>
  <c r="Z107" i="2"/>
  <c r="V216" i="2"/>
  <c r="V109" i="2"/>
  <c r="V325" i="2"/>
  <c r="V264" i="2"/>
  <c r="V265" i="2"/>
  <c r="V247" i="2"/>
  <c r="AD54" i="2"/>
  <c r="AF51" i="2"/>
  <c r="AC51" i="2"/>
  <c r="AB51" i="2"/>
  <c r="AJ51" i="2"/>
  <c r="AG51" i="2"/>
  <c r="AD51" i="2"/>
  <c r="AH51" i="2"/>
  <c r="AL51" i="2"/>
  <c r="AE51" i="2"/>
  <c r="AD38" i="2"/>
  <c r="AG54" i="2"/>
  <c r="AL54" i="2"/>
  <c r="AD42" i="2"/>
  <c r="AG38" i="2"/>
  <c r="AL38" i="2"/>
  <c r="AC54" i="2"/>
  <c r="AK54" i="2"/>
  <c r="AH54" i="2"/>
  <c r="AL42" i="2"/>
  <c r="AC38" i="2"/>
  <c r="AK38" i="2"/>
  <c r="AH38" i="2"/>
  <c r="AE54" i="2"/>
  <c r="AI54" i="2"/>
  <c r="AB54" i="2"/>
  <c r="AF54" i="2"/>
  <c r="AH42" i="2"/>
  <c r="AE42" i="2"/>
  <c r="AC55" i="2"/>
  <c r="AH43" i="2"/>
  <c r="AF55" i="2"/>
  <c r="AK55" i="2"/>
  <c r="AE43" i="2"/>
  <c r="AB55" i="2"/>
  <c r="AJ55" i="2"/>
  <c r="AG55" i="2"/>
  <c r="AD43" i="2"/>
  <c r="AL43" i="2"/>
  <c r="AI43" i="2"/>
  <c r="V85" i="2"/>
  <c r="V87" i="2"/>
  <c r="AD55" i="2"/>
  <c r="AH55" i="2"/>
  <c r="AL55" i="2"/>
  <c r="AE55" i="2"/>
  <c r="AB43" i="2"/>
  <c r="AF43" i="2"/>
  <c r="AJ43" i="2"/>
  <c r="AC43" i="2"/>
  <c r="AG43" i="2"/>
  <c r="AE38" i="2"/>
  <c r="AI38" i="2"/>
  <c r="AB38" i="2"/>
  <c r="AF38" i="2"/>
  <c r="AB42" i="2"/>
  <c r="AF42" i="2"/>
  <c r="AJ42" i="2"/>
  <c r="AC42" i="2"/>
  <c r="AG42" i="2"/>
  <c r="V72" i="2"/>
  <c r="V94" i="2"/>
  <c r="Z72" i="2"/>
  <c r="AB72" i="2" s="1"/>
  <c r="AI40" i="2"/>
  <c r="AE40" i="2"/>
  <c r="AK40" i="2"/>
  <c r="AG40" i="2"/>
  <c r="AC40" i="2"/>
  <c r="AL40" i="2"/>
  <c r="AJ40" i="2"/>
  <c r="AH40" i="2"/>
  <c r="AF40" i="2"/>
  <c r="AD40" i="2"/>
  <c r="AD224" i="2"/>
  <c r="AH224" i="2"/>
  <c r="AL224" i="2"/>
  <c r="AB224" i="2"/>
  <c r="AF224" i="2"/>
  <c r="AJ224" i="2"/>
  <c r="AC224" i="2"/>
  <c r="AE224" i="2"/>
  <c r="AG224" i="2"/>
  <c r="AI224" i="2"/>
  <c r="AH319" i="2" l="1"/>
  <c r="AB262" i="2"/>
  <c r="AF262" i="2"/>
  <c r="AJ262" i="2"/>
  <c r="AC262" i="2"/>
  <c r="AG262" i="2"/>
  <c r="AH85" i="2"/>
  <c r="AK247" i="2"/>
  <c r="AE85" i="2"/>
  <c r="AL315" i="2"/>
  <c r="AD85" i="2"/>
  <c r="AL85" i="2"/>
  <c r="AI85" i="2"/>
  <c r="AD263" i="2"/>
  <c r="AC319" i="2"/>
  <c r="AB85" i="2"/>
  <c r="AF85" i="2"/>
  <c r="AJ85" i="2"/>
  <c r="AC85" i="2"/>
  <c r="AG85" i="2"/>
  <c r="AL263" i="2"/>
  <c r="AK209" i="2"/>
  <c r="AG315" i="2"/>
  <c r="AH263" i="2"/>
  <c r="AE263" i="2"/>
  <c r="AC209" i="2"/>
  <c r="AH209" i="2"/>
  <c r="AD315" i="2"/>
  <c r="AF247" i="2"/>
  <c r="AK319" i="2"/>
  <c r="AC247" i="2"/>
  <c r="AB263" i="2"/>
  <c r="AF263" i="2"/>
  <c r="AJ263" i="2"/>
  <c r="AC263" i="2"/>
  <c r="AG263" i="2"/>
  <c r="AG209" i="2"/>
  <c r="AD209" i="2"/>
  <c r="AL209" i="2"/>
  <c r="AC315" i="2"/>
  <c r="AK315" i="2"/>
  <c r="AH315" i="2"/>
  <c r="AE209" i="2"/>
  <c r="AI209" i="2"/>
  <c r="AB209" i="2"/>
  <c r="AF209" i="2"/>
  <c r="AE315" i="2"/>
  <c r="AI315" i="2"/>
  <c r="AB315" i="2"/>
  <c r="AF315" i="2"/>
  <c r="AK107" i="2"/>
  <c r="AI107" i="2"/>
  <c r="AG107" i="2"/>
  <c r="AE107" i="2"/>
  <c r="AC107" i="2"/>
  <c r="AL107" i="2"/>
  <c r="AJ107" i="2"/>
  <c r="AH107" i="2"/>
  <c r="AF107" i="2"/>
  <c r="AD107" i="2"/>
  <c r="AB107" i="2"/>
  <c r="AL87" i="2"/>
  <c r="AJ87" i="2"/>
  <c r="AH87" i="2"/>
  <c r="AF87" i="2"/>
  <c r="AD87" i="2"/>
  <c r="AB87" i="2"/>
  <c r="AK87" i="2"/>
  <c r="AI87" i="2"/>
  <c r="AG87" i="2"/>
  <c r="AE87" i="2"/>
  <c r="AC87" i="2"/>
  <c r="AL93" i="2"/>
  <c r="AJ93" i="2"/>
  <c r="AH93" i="2"/>
  <c r="AF93" i="2"/>
  <c r="AD93" i="2"/>
  <c r="AB93" i="2"/>
  <c r="AK93" i="2"/>
  <c r="AI93" i="2"/>
  <c r="AG93" i="2"/>
  <c r="AE93" i="2"/>
  <c r="AC93" i="2"/>
  <c r="AG319" i="2"/>
  <c r="AD319" i="2"/>
  <c r="AL319" i="2"/>
  <c r="AB247" i="2"/>
  <c r="AJ247" i="2"/>
  <c r="AG247" i="2"/>
  <c r="AE319" i="2"/>
  <c r="AI319" i="2"/>
  <c r="AB319" i="2"/>
  <c r="AF319" i="2"/>
  <c r="AD247" i="2"/>
  <c r="AH247" i="2"/>
  <c r="AL247" i="2"/>
  <c r="AE247" i="2"/>
  <c r="AK325" i="2"/>
  <c r="AI325" i="2"/>
  <c r="AG325" i="2"/>
  <c r="AE325" i="2"/>
  <c r="AC325" i="2"/>
  <c r="AL325" i="2"/>
  <c r="AJ325" i="2"/>
  <c r="AH325" i="2"/>
  <c r="AF325" i="2"/>
  <c r="AD325" i="2"/>
  <c r="AB325" i="2"/>
  <c r="AK328" i="2"/>
  <c r="AI328" i="2"/>
  <c r="AG328" i="2"/>
  <c r="AE328" i="2"/>
  <c r="AC328" i="2"/>
  <c r="AL328" i="2"/>
  <c r="AJ328" i="2"/>
  <c r="AH328" i="2"/>
  <c r="AF328" i="2"/>
  <c r="AD328" i="2"/>
  <c r="AB328" i="2"/>
  <c r="AI72" i="2"/>
  <c r="AL72" i="2"/>
  <c r="AD72" i="2"/>
  <c r="AC72" i="2"/>
  <c r="AH72" i="2"/>
  <c r="AK72" i="2"/>
  <c r="AF72" i="2"/>
  <c r="AJ72" i="2"/>
  <c r="AG72" i="2"/>
  <c r="AE72" i="2"/>
  <c r="S102" i="2"/>
  <c r="Q102" i="2"/>
  <c r="O102" i="2"/>
  <c r="I102" i="2"/>
  <c r="I80" i="2"/>
  <c r="V236" i="2"/>
  <c r="V234" i="2"/>
  <c r="V159" i="2"/>
  <c r="V156" i="2"/>
  <c r="G102" i="2"/>
  <c r="G101" i="2"/>
  <c r="F24" i="2"/>
  <c r="S378" i="2"/>
  <c r="S365" i="2"/>
  <c r="S374" i="2"/>
  <c r="S379" i="2"/>
  <c r="S377" i="2"/>
  <c r="S372" i="2"/>
  <c r="S382" i="2"/>
  <c r="S370" i="2"/>
  <c r="S375" i="2"/>
  <c r="S371" i="2"/>
  <c r="S373" i="2"/>
  <c r="Q385" i="2"/>
  <c r="Q376" i="2"/>
  <c r="Q378" i="2"/>
  <c r="Q381" i="2"/>
  <c r="Q380" i="2"/>
  <c r="Q374" i="2"/>
  <c r="Q379" i="2"/>
  <c r="Q377" i="2"/>
  <c r="Q372" i="2"/>
  <c r="Q370" i="2"/>
  <c r="Q375" i="2"/>
  <c r="Q371" i="2"/>
  <c r="Q367" i="2"/>
  <c r="Q373" i="2"/>
  <c r="Q366" i="2"/>
  <c r="O376" i="2"/>
  <c r="O378" i="2"/>
  <c r="O365" i="2"/>
  <c r="O381" i="2"/>
  <c r="O380" i="2"/>
  <c r="O377" i="2"/>
  <c r="O382" i="2"/>
  <c r="O370" i="2"/>
  <c r="O369" i="2"/>
  <c r="O371" i="2"/>
  <c r="O367" i="2"/>
  <c r="O373" i="2"/>
  <c r="O366" i="2"/>
  <c r="M384" i="2"/>
  <c r="M376" i="2"/>
  <c r="M378" i="2"/>
  <c r="M365" i="2"/>
  <c r="M381" i="2"/>
  <c r="M374" i="2"/>
  <c r="M379" i="2"/>
  <c r="M372" i="2"/>
  <c r="M382" i="2"/>
  <c r="M370" i="2"/>
  <c r="M369" i="2"/>
  <c r="M368" i="2"/>
  <c r="M367" i="2"/>
  <c r="M373" i="2"/>
  <c r="K376" i="2"/>
  <c r="K378" i="2"/>
  <c r="K365" i="2"/>
  <c r="K380" i="2"/>
  <c r="K379" i="2"/>
  <c r="K377" i="2"/>
  <c r="K372" i="2"/>
  <c r="K370" i="2"/>
  <c r="K375" i="2"/>
  <c r="K369" i="2"/>
  <c r="K371" i="2"/>
  <c r="K368" i="2"/>
  <c r="K367" i="2"/>
  <c r="K373" i="2"/>
  <c r="K366" i="2"/>
  <c r="I378" i="2"/>
  <c r="I365" i="2"/>
  <c r="I381" i="2"/>
  <c r="I380" i="2"/>
  <c r="I374" i="2"/>
  <c r="I379" i="2"/>
  <c r="I377" i="2"/>
  <c r="I372" i="2"/>
  <c r="I370" i="2"/>
  <c r="I375" i="2"/>
  <c r="I369" i="2"/>
  <c r="I371" i="2"/>
  <c r="I368" i="2"/>
  <c r="I373" i="2"/>
  <c r="I366" i="2"/>
  <c r="G365" i="2"/>
  <c r="G381" i="2"/>
  <c r="G383" i="2"/>
  <c r="G374" i="2"/>
  <c r="G379" i="2"/>
  <c r="G377" i="2"/>
  <c r="G372" i="2"/>
  <c r="G370" i="2"/>
  <c r="G375" i="2"/>
  <c r="G369" i="2"/>
  <c r="G371" i="2"/>
  <c r="G368" i="2"/>
  <c r="G367" i="2"/>
  <c r="G373" i="2"/>
  <c r="G366" i="2"/>
  <c r="E383" i="2"/>
  <c r="E374" i="2"/>
  <c r="E379" i="2"/>
  <c r="E377" i="2"/>
  <c r="E372" i="2"/>
  <c r="E382" i="2"/>
  <c r="E370" i="2"/>
  <c r="E375" i="2"/>
  <c r="E369" i="2"/>
  <c r="E371" i="2"/>
  <c r="E368" i="2"/>
  <c r="E367" i="2"/>
  <c r="E373" i="2"/>
  <c r="S347" i="2"/>
  <c r="S342" i="2"/>
  <c r="S352" i="2"/>
  <c r="S350" i="2"/>
  <c r="S351" i="2"/>
  <c r="S349" i="2"/>
  <c r="S354" i="2"/>
  <c r="S346" i="2"/>
  <c r="S345" i="2"/>
  <c r="S348" i="2"/>
  <c r="S343" i="2"/>
  <c r="S340" i="2"/>
  <c r="S341" i="2"/>
  <c r="S339" i="2"/>
  <c r="Q347" i="2"/>
  <c r="Q342" i="2"/>
  <c r="Q352" i="2"/>
  <c r="Q356" i="2"/>
  <c r="Q350" i="2"/>
  <c r="Q349" i="2"/>
  <c r="Q354" i="2"/>
  <c r="Q346" i="2"/>
  <c r="Q345" i="2"/>
  <c r="Q343" i="2"/>
  <c r="Q340" i="2"/>
  <c r="Q341" i="2"/>
  <c r="Q344" i="2"/>
  <c r="Q339" i="2"/>
  <c r="O347" i="2"/>
  <c r="O342" i="2"/>
  <c r="O352" i="2"/>
  <c r="O350" i="2"/>
  <c r="O351" i="2"/>
  <c r="O349" i="2"/>
  <c r="O354" i="2"/>
  <c r="O353" i="2"/>
  <c r="O346" i="2"/>
  <c r="O345" i="2"/>
  <c r="O348" i="2"/>
  <c r="O343" i="2"/>
  <c r="O340" i="2"/>
  <c r="O341" i="2"/>
  <c r="O344" i="2"/>
  <c r="O339" i="2"/>
  <c r="M347" i="2"/>
  <c r="Z347" i="2" s="1"/>
  <c r="M355" i="2"/>
  <c r="M352" i="2"/>
  <c r="M356" i="2"/>
  <c r="M350" i="2"/>
  <c r="M351" i="2"/>
  <c r="M349" i="2"/>
  <c r="M354" i="2"/>
  <c r="M348" i="2"/>
  <c r="M343" i="2"/>
  <c r="M340" i="2"/>
  <c r="M341" i="2"/>
  <c r="M339" i="2"/>
  <c r="K355" i="2"/>
  <c r="K342" i="2"/>
  <c r="K352" i="2"/>
  <c r="K350" i="2"/>
  <c r="K351" i="2"/>
  <c r="K349" i="2"/>
  <c r="K354" i="2"/>
  <c r="K353" i="2"/>
  <c r="K346" i="2"/>
  <c r="K345" i="2"/>
  <c r="K348" i="2"/>
  <c r="K343" i="2"/>
  <c r="K340" i="2"/>
  <c r="K341" i="2"/>
  <c r="K344" i="2"/>
  <c r="K339" i="2"/>
  <c r="I355" i="2"/>
  <c r="I358" i="2"/>
  <c r="I342" i="2"/>
  <c r="I349" i="2"/>
  <c r="I354" i="2"/>
  <c r="I353" i="2"/>
  <c r="I357" i="2"/>
  <c r="I346" i="2"/>
  <c r="I345" i="2"/>
  <c r="I348" i="2"/>
  <c r="I343" i="2"/>
  <c r="I340" i="2"/>
  <c r="I341" i="2"/>
  <c r="I344" i="2"/>
  <c r="I339" i="2"/>
  <c r="G355" i="2"/>
  <c r="G358" i="2"/>
  <c r="G342" i="2"/>
  <c r="G356" i="2"/>
  <c r="G349" i="2"/>
  <c r="G354" i="2"/>
  <c r="G353" i="2"/>
  <c r="G357" i="2"/>
  <c r="G346" i="2"/>
  <c r="G345" i="2"/>
  <c r="G348" i="2"/>
  <c r="G343" i="2"/>
  <c r="G340" i="2"/>
  <c r="G341" i="2"/>
  <c r="G344" i="2"/>
  <c r="G339" i="2"/>
  <c r="E350" i="2"/>
  <c r="E351" i="2"/>
  <c r="E349" i="2"/>
  <c r="E354" i="2"/>
  <c r="E353" i="2"/>
  <c r="E357" i="2"/>
  <c r="E346" i="2"/>
  <c r="E345" i="2"/>
  <c r="E348" i="2"/>
  <c r="E343" i="2"/>
  <c r="E340" i="2"/>
  <c r="E341" i="2"/>
  <c r="V341" i="2" s="1"/>
  <c r="E344" i="2"/>
  <c r="S318" i="2"/>
  <c r="S312" i="2"/>
  <c r="S311" i="2"/>
  <c r="S308" i="2"/>
  <c r="S317" i="2"/>
  <c r="S316" i="2"/>
  <c r="Q318" i="2"/>
  <c r="Q326" i="2"/>
  <c r="Q314" i="2"/>
  <c r="Q312" i="2"/>
  <c r="Q313" i="2"/>
  <c r="Q327" i="2"/>
  <c r="Q311" i="2"/>
  <c r="Q308" i="2"/>
  <c r="Q309" i="2"/>
  <c r="Q317" i="2"/>
  <c r="Q307" i="2"/>
  <c r="Q306" i="2"/>
  <c r="Q316" i="2"/>
  <c r="Q305" i="2"/>
  <c r="O318" i="2"/>
  <c r="O330" i="2"/>
  <c r="O314" i="2"/>
  <c r="O312" i="2"/>
  <c r="O313" i="2"/>
  <c r="O311" i="2"/>
  <c r="O308" i="2"/>
  <c r="O309" i="2"/>
  <c r="O306" i="2"/>
  <c r="O305" i="2"/>
  <c r="M314" i="2"/>
  <c r="M312" i="2"/>
  <c r="M313" i="2"/>
  <c r="M323" i="2"/>
  <c r="M308" i="2"/>
  <c r="M317" i="2"/>
  <c r="M307" i="2"/>
  <c r="M310" i="2"/>
  <c r="M306" i="2"/>
  <c r="K318" i="2"/>
  <c r="K321" i="2"/>
  <c r="K330" i="2"/>
  <c r="Z330" i="2" s="1"/>
  <c r="K314" i="2"/>
  <c r="K312" i="2"/>
  <c r="K313" i="2"/>
  <c r="K324" i="2"/>
  <c r="K323" i="2"/>
  <c r="K309" i="2"/>
  <c r="K310" i="2"/>
  <c r="K306" i="2"/>
  <c r="K316" i="2"/>
  <c r="I332" i="2"/>
  <c r="I326" i="2"/>
  <c r="I331" i="2"/>
  <c r="I321" i="2"/>
  <c r="I314" i="2"/>
  <c r="I312" i="2"/>
  <c r="I313" i="2"/>
  <c r="I324" i="2"/>
  <c r="I311" i="2"/>
  <c r="I322" i="2"/>
  <c r="I309" i="2"/>
  <c r="I317" i="2"/>
  <c r="I307" i="2"/>
  <c r="I310" i="2"/>
  <c r="I306" i="2"/>
  <c r="I305" i="2"/>
  <c r="G314" i="2"/>
  <c r="G312" i="2"/>
  <c r="G313" i="2"/>
  <c r="G311" i="2"/>
  <c r="G309" i="2"/>
  <c r="G307" i="2"/>
  <c r="G310" i="2"/>
  <c r="G306" i="2"/>
  <c r="G305" i="2"/>
  <c r="E324" i="2"/>
  <c r="E311" i="2"/>
  <c r="E308" i="2"/>
  <c r="E309" i="2"/>
  <c r="E317" i="2"/>
  <c r="E310" i="2"/>
  <c r="E306" i="2"/>
  <c r="E305" i="2"/>
  <c r="E323" i="2"/>
  <c r="E322" i="2"/>
  <c r="E307" i="2"/>
  <c r="E316" i="2"/>
  <c r="S291" i="2"/>
  <c r="S290" i="2"/>
  <c r="S284" i="2"/>
  <c r="Q291" i="2"/>
  <c r="Q290" i="2"/>
  <c r="Q284" i="2"/>
  <c r="Q286" i="2"/>
  <c r="Q288" i="2"/>
  <c r="Q285" i="2"/>
  <c r="O291" i="2"/>
  <c r="O290" i="2"/>
  <c r="O284" i="2"/>
  <c r="O286" i="2"/>
  <c r="O285" i="2"/>
  <c r="M292" i="2"/>
  <c r="Z292" i="2" s="1"/>
  <c r="M286" i="2"/>
  <c r="M289" i="2"/>
  <c r="M287" i="2"/>
  <c r="M288" i="2"/>
  <c r="M285" i="2"/>
  <c r="K284" i="2"/>
  <c r="K286" i="2"/>
  <c r="K289" i="2"/>
  <c r="K287" i="2"/>
  <c r="K288" i="2"/>
  <c r="K285" i="2"/>
  <c r="I284" i="2"/>
  <c r="I286" i="2"/>
  <c r="I289" i="2"/>
  <c r="I287" i="2"/>
  <c r="I288" i="2"/>
  <c r="I285" i="2"/>
  <c r="G284" i="2"/>
  <c r="G286" i="2"/>
  <c r="G289" i="2"/>
  <c r="G287" i="2"/>
  <c r="G285" i="2"/>
  <c r="Q274" i="2"/>
  <c r="Z274" i="2" s="1"/>
  <c r="Q275" i="2"/>
  <c r="S259" i="2"/>
  <c r="S255" i="2"/>
  <c r="S257" i="2"/>
  <c r="S256" i="2"/>
  <c r="S254" i="2"/>
  <c r="Q259" i="2"/>
  <c r="Q255" i="2"/>
  <c r="Q261" i="2"/>
  <c r="Q257" i="2"/>
  <c r="Q256" i="2"/>
  <c r="Q254" i="2"/>
  <c r="O259" i="2"/>
  <c r="O255" i="2"/>
  <c r="O261" i="2"/>
  <c r="O257" i="2"/>
  <c r="O256" i="2"/>
  <c r="O254" i="2"/>
  <c r="M256" i="2"/>
  <c r="M254" i="2"/>
  <c r="K259" i="2"/>
  <c r="K255" i="2"/>
  <c r="K256" i="2"/>
  <c r="K254" i="2"/>
  <c r="I259" i="2"/>
  <c r="I255" i="2"/>
  <c r="I261" i="2"/>
  <c r="I256" i="2"/>
  <c r="G267" i="2"/>
  <c r="Z267" i="2" s="1"/>
  <c r="G259" i="2"/>
  <c r="G255" i="2"/>
  <c r="G257" i="2"/>
  <c r="G256" i="2"/>
  <c r="G254" i="2"/>
  <c r="E261" i="2"/>
  <c r="E257" i="2"/>
  <c r="E255" i="2"/>
  <c r="E256" i="2"/>
  <c r="S193" i="2"/>
  <c r="S192" i="2"/>
  <c r="S197" i="2"/>
  <c r="S201" i="2"/>
  <c r="S203" i="2"/>
  <c r="S205" i="2"/>
  <c r="S204" i="2"/>
  <c r="S200" i="2"/>
  <c r="S195" i="2"/>
  <c r="S191" i="2"/>
  <c r="S194" i="2"/>
  <c r="S190" i="2"/>
  <c r="Q213" i="2"/>
  <c r="Q193" i="2"/>
  <c r="Q192" i="2"/>
  <c r="Q206" i="2"/>
  <c r="Q199" i="2"/>
  <c r="Q197" i="2"/>
  <c r="Q201" i="2"/>
  <c r="Q203" i="2"/>
  <c r="Q205" i="2"/>
  <c r="Q196" i="2"/>
  <c r="Q204" i="2"/>
  <c r="Q200" i="2"/>
  <c r="Q195" i="2"/>
  <c r="Q202" i="2"/>
  <c r="Q191" i="2"/>
  <c r="Q194" i="2"/>
  <c r="O193" i="2"/>
  <c r="O192" i="2"/>
  <c r="O206" i="2"/>
  <c r="O199" i="2"/>
  <c r="O201" i="2"/>
  <c r="O203" i="2"/>
  <c r="O208" i="2"/>
  <c r="O210" i="2"/>
  <c r="O205" i="2"/>
  <c r="O196" i="2"/>
  <c r="O204" i="2"/>
  <c r="O200" i="2"/>
  <c r="O195" i="2"/>
  <c r="O207" i="2"/>
  <c r="O191" i="2"/>
  <c r="O194" i="2"/>
  <c r="O190" i="2"/>
  <c r="M193" i="2"/>
  <c r="M192" i="2"/>
  <c r="M215" i="2"/>
  <c r="Z215" i="2" s="1"/>
  <c r="M205" i="2"/>
  <c r="M196" i="2"/>
  <c r="M204" i="2"/>
  <c r="M191" i="2"/>
  <c r="M190" i="2"/>
  <c r="K193" i="2"/>
  <c r="K192" i="2"/>
  <c r="K206" i="2"/>
  <c r="K199" i="2"/>
  <c r="K197" i="2"/>
  <c r="K201" i="2"/>
  <c r="K212" i="2"/>
  <c r="K203" i="2"/>
  <c r="K196" i="2"/>
  <c r="K204" i="2"/>
  <c r="K200" i="2"/>
  <c r="K198" i="2"/>
  <c r="K195" i="2"/>
  <c r="K202" i="2"/>
  <c r="K191" i="2"/>
  <c r="K194" i="2"/>
  <c r="K190" i="2"/>
  <c r="I193" i="2"/>
  <c r="I211" i="2"/>
  <c r="I199" i="2"/>
  <c r="I197" i="2"/>
  <c r="I217" i="2"/>
  <c r="Z217" i="2" s="1"/>
  <c r="I208" i="2"/>
  <c r="I196" i="2"/>
  <c r="I204" i="2"/>
  <c r="I200" i="2"/>
  <c r="I198" i="2"/>
  <c r="I195" i="2"/>
  <c r="I202" i="2"/>
  <c r="I191" i="2"/>
  <c r="I194" i="2"/>
  <c r="I190" i="2"/>
  <c r="G193" i="2"/>
  <c r="G192" i="2"/>
  <c r="G211" i="2"/>
  <c r="G199" i="2"/>
  <c r="G197" i="2"/>
  <c r="G214" i="2"/>
  <c r="Z214" i="2" s="1"/>
  <c r="G201" i="2"/>
  <c r="G203" i="2"/>
  <c r="G208" i="2"/>
  <c r="G205" i="2"/>
  <c r="G196" i="2"/>
  <c r="G204" i="2"/>
  <c r="G200" i="2"/>
  <c r="G198" i="2"/>
  <c r="G195" i="2"/>
  <c r="G202" i="2"/>
  <c r="G207" i="2"/>
  <c r="G191" i="2"/>
  <c r="G194" i="2"/>
  <c r="G190" i="2"/>
  <c r="E201" i="2"/>
  <c r="E212" i="2"/>
  <c r="E203" i="2"/>
  <c r="E208" i="2"/>
  <c r="E210" i="2"/>
  <c r="E205" i="2"/>
  <c r="E196" i="2"/>
  <c r="E204" i="2"/>
  <c r="E200" i="2"/>
  <c r="E198" i="2"/>
  <c r="AJ178" i="2"/>
  <c r="S400" i="2"/>
  <c r="S402" i="2"/>
  <c r="S401" i="2"/>
  <c r="Q400" i="2"/>
  <c r="Q402" i="2"/>
  <c r="Q401" i="2"/>
  <c r="O400" i="2"/>
  <c r="O402" i="2"/>
  <c r="O401" i="2"/>
  <c r="M400" i="2"/>
  <c r="M402" i="2"/>
  <c r="M401" i="2"/>
  <c r="K400" i="2"/>
  <c r="K402" i="2"/>
  <c r="K401" i="2"/>
  <c r="I400" i="2"/>
  <c r="G400" i="2"/>
  <c r="S390" i="2"/>
  <c r="S392" i="2"/>
  <c r="S391" i="2"/>
  <c r="Q394" i="2"/>
  <c r="Q393" i="2"/>
  <c r="Q391" i="2"/>
  <c r="O395" i="2"/>
  <c r="O393" i="2"/>
  <c r="O390" i="2"/>
  <c r="O392" i="2"/>
  <c r="O391" i="2"/>
  <c r="M394" i="2"/>
  <c r="M393" i="2"/>
  <c r="M390" i="2"/>
  <c r="M392" i="2"/>
  <c r="M391" i="2"/>
  <c r="K395" i="2"/>
  <c r="K393" i="2"/>
  <c r="K390" i="2"/>
  <c r="K392" i="2"/>
  <c r="K391" i="2"/>
  <c r="I393" i="2"/>
  <c r="I390" i="2"/>
  <c r="I392" i="2"/>
  <c r="I391" i="2"/>
  <c r="G390" i="2"/>
  <c r="G392" i="2"/>
  <c r="E390" i="2"/>
  <c r="E366" i="2"/>
  <c r="V366" i="2" s="1"/>
  <c r="E339" i="2"/>
  <c r="V339" i="2" s="1"/>
  <c r="S298" i="2"/>
  <c r="O298" i="2"/>
  <c r="M299" i="2"/>
  <c r="M298" i="2"/>
  <c r="K299" i="2"/>
  <c r="K298" i="2"/>
  <c r="I299" i="2"/>
  <c r="I298" i="2"/>
  <c r="G298" i="2"/>
  <c r="E298" i="2"/>
  <c r="E287" i="2"/>
  <c r="E288" i="2"/>
  <c r="E285" i="2"/>
  <c r="E259" i="2"/>
  <c r="E254" i="2"/>
  <c r="S249" i="2"/>
  <c r="S246" i="2"/>
  <c r="S245" i="2"/>
  <c r="S244" i="2"/>
  <c r="Q246" i="2"/>
  <c r="Q245" i="2"/>
  <c r="Q244" i="2"/>
  <c r="O249" i="2"/>
  <c r="O246" i="2"/>
  <c r="O245" i="2"/>
  <c r="O244" i="2"/>
  <c r="M249" i="2"/>
  <c r="M246" i="2"/>
  <c r="M245" i="2"/>
  <c r="K249" i="2"/>
  <c r="K246" i="2"/>
  <c r="K245" i="2"/>
  <c r="I249" i="2"/>
  <c r="I246" i="2"/>
  <c r="I248" i="2"/>
  <c r="I244" i="2"/>
  <c r="G249" i="2"/>
  <c r="G246" i="2"/>
  <c r="G248" i="2"/>
  <c r="G244" i="2"/>
  <c r="S127" i="2"/>
  <c r="S126" i="2"/>
  <c r="Q127" i="2"/>
  <c r="Q126" i="2"/>
  <c r="O127" i="2"/>
  <c r="O126" i="2"/>
  <c r="M130" i="2"/>
  <c r="Z130" i="2" s="1"/>
  <c r="M127" i="2"/>
  <c r="M126" i="2"/>
  <c r="M128" i="2"/>
  <c r="K127" i="2"/>
  <c r="K126" i="2"/>
  <c r="K128" i="2"/>
  <c r="I129" i="2"/>
  <c r="I127" i="2"/>
  <c r="I128" i="2"/>
  <c r="E127" i="2"/>
  <c r="E126" i="2"/>
  <c r="E128" i="2"/>
  <c r="S117" i="2"/>
  <c r="S116" i="2"/>
  <c r="S115" i="2"/>
  <c r="Q117" i="2"/>
  <c r="Q116" i="2"/>
  <c r="Q115" i="2"/>
  <c r="O119" i="2"/>
  <c r="O118" i="2"/>
  <c r="O115" i="2"/>
  <c r="M117" i="2"/>
  <c r="M116" i="2"/>
  <c r="M115" i="2"/>
  <c r="K119" i="2"/>
  <c r="Z119" i="2" s="1"/>
  <c r="K118" i="2"/>
  <c r="K115" i="2"/>
  <c r="I118" i="2"/>
  <c r="I116" i="2"/>
  <c r="I115" i="2"/>
  <c r="G120" i="2"/>
  <c r="Z120" i="2" s="1"/>
  <c r="G118" i="2"/>
  <c r="G117" i="2"/>
  <c r="G116" i="2"/>
  <c r="G115" i="2"/>
  <c r="S104" i="2"/>
  <c r="S106" i="2"/>
  <c r="S103" i="2"/>
  <c r="Q104" i="2"/>
  <c r="Q106" i="2"/>
  <c r="Q105" i="2"/>
  <c r="Q103" i="2"/>
  <c r="Q101" i="2"/>
  <c r="O108" i="2"/>
  <c r="O104" i="2"/>
  <c r="O105" i="2"/>
  <c r="O101" i="2"/>
  <c r="M104" i="2"/>
  <c r="M106" i="2"/>
  <c r="M105" i="2"/>
  <c r="M103" i="2"/>
  <c r="M101" i="2"/>
  <c r="K103" i="2"/>
  <c r="K101" i="2"/>
  <c r="E108" i="2"/>
  <c r="E104" i="2"/>
  <c r="E106" i="2"/>
  <c r="E105" i="2"/>
  <c r="E103" i="2"/>
  <c r="E101" i="2"/>
  <c r="S84" i="2"/>
  <c r="S81" i="2"/>
  <c r="S82" i="2"/>
  <c r="S80" i="2"/>
  <c r="Q84" i="2"/>
  <c r="Q91" i="2"/>
  <c r="Q89" i="2"/>
  <c r="Q81" i="2"/>
  <c r="Q82" i="2"/>
  <c r="Q80" i="2"/>
  <c r="O88" i="2"/>
  <c r="O83" i="2"/>
  <c r="O81" i="2"/>
  <c r="O82" i="2"/>
  <c r="O80" i="2"/>
  <c r="M81" i="2"/>
  <c r="M82" i="2"/>
  <c r="M80" i="2"/>
  <c r="I83" i="2"/>
  <c r="I81" i="2"/>
  <c r="I82" i="2"/>
  <c r="I86" i="2"/>
  <c r="G83" i="2"/>
  <c r="G81" i="2"/>
  <c r="G82" i="2"/>
  <c r="G80" i="2"/>
  <c r="E83" i="2"/>
  <c r="E81" i="2"/>
  <c r="E82" i="2"/>
  <c r="E86" i="2"/>
  <c r="E80" i="2"/>
  <c r="S66" i="2"/>
  <c r="S61" i="2"/>
  <c r="Q70" i="2"/>
  <c r="Q65" i="2"/>
  <c r="Q64" i="2"/>
  <c r="Q67" i="2"/>
  <c r="Q62" i="2"/>
  <c r="Q61" i="2"/>
  <c r="O75" i="2"/>
  <c r="O70" i="2"/>
  <c r="O73" i="2"/>
  <c r="O65" i="2"/>
  <c r="O64" i="2"/>
  <c r="O67" i="2"/>
  <c r="O68" i="2"/>
  <c r="O63" i="2"/>
  <c r="O62" i="2"/>
  <c r="O66" i="2"/>
  <c r="O61" i="2"/>
  <c r="M65" i="2"/>
  <c r="M68" i="2"/>
  <c r="M62" i="2"/>
  <c r="M61" i="2"/>
  <c r="K74" i="2"/>
  <c r="K69" i="2"/>
  <c r="V69" i="2" s="1"/>
  <c r="K65" i="2"/>
  <c r="K64" i="2"/>
  <c r="K67" i="2"/>
  <c r="K68" i="2"/>
  <c r="K63" i="2"/>
  <c r="K61" i="2"/>
  <c r="I71" i="2"/>
  <c r="I65" i="2"/>
  <c r="I64" i="2"/>
  <c r="I67" i="2"/>
  <c r="I63" i="2"/>
  <c r="I62" i="2"/>
  <c r="I66" i="2"/>
  <c r="I61" i="2"/>
  <c r="G71" i="2"/>
  <c r="Z71" i="2" s="1"/>
  <c r="G65" i="2"/>
  <c r="G64" i="2"/>
  <c r="G67" i="2"/>
  <c r="G63" i="2"/>
  <c r="G62" i="2"/>
  <c r="G66" i="2"/>
  <c r="G61" i="2"/>
  <c r="AJ39" i="2"/>
  <c r="E394" i="2"/>
  <c r="E393" i="2"/>
  <c r="E392" i="2"/>
  <c r="E391" i="2"/>
  <c r="E400" i="2"/>
  <c r="E402" i="2"/>
  <c r="E401" i="2"/>
  <c r="V368" i="2" l="1"/>
  <c r="V369" i="2"/>
  <c r="Z118" i="2"/>
  <c r="V375" i="2"/>
  <c r="V351" i="2"/>
  <c r="V393" i="2"/>
  <c r="V374" i="2"/>
  <c r="V257" i="2"/>
  <c r="Z261" i="2"/>
  <c r="V401" i="2"/>
  <c r="V344" i="2"/>
  <c r="V348" i="2"/>
  <c r="V349" i="2"/>
  <c r="Z212" i="2"/>
  <c r="AF212" i="2" s="1"/>
  <c r="V372" i="2"/>
  <c r="V379" i="2"/>
  <c r="V355" i="2"/>
  <c r="V350" i="2"/>
  <c r="V340" i="2"/>
  <c r="V308" i="2"/>
  <c r="V314" i="2"/>
  <c r="V402" i="2"/>
  <c r="V391" i="2"/>
  <c r="V255" i="2"/>
  <c r="V249" i="2"/>
  <c r="V259" i="2"/>
  <c r="V210" i="2"/>
  <c r="V256" i="2"/>
  <c r="V198" i="2"/>
  <c r="V205" i="2"/>
  <c r="V367" i="2"/>
  <c r="V382" i="2"/>
  <c r="Z365" i="2"/>
  <c r="V200" i="2"/>
  <c r="Z211" i="2"/>
  <c r="AK211" i="2" s="1"/>
  <c r="V211" i="2"/>
  <c r="V206" i="2"/>
  <c r="V201" i="2"/>
  <c r="V392" i="2"/>
  <c r="V290" i="2"/>
  <c r="V108" i="2"/>
  <c r="V127" i="2"/>
  <c r="V102" i="2"/>
  <c r="V103" i="2"/>
  <c r="Z257" i="2"/>
  <c r="AJ257" i="2" s="1"/>
  <c r="Z275" i="2"/>
  <c r="V275" i="2"/>
  <c r="V287" i="2"/>
  <c r="V289" i="2"/>
  <c r="V116" i="2"/>
  <c r="V64" i="2"/>
  <c r="V67" i="2"/>
  <c r="I9" i="2"/>
  <c r="I10" i="2"/>
  <c r="V370" i="2"/>
  <c r="V193" i="2"/>
  <c r="I12" i="2"/>
  <c r="Z254" i="2"/>
  <c r="AL254" i="2" s="1"/>
  <c r="Z285" i="2"/>
  <c r="Z287" i="2"/>
  <c r="Z210" i="2"/>
  <c r="AL210" i="2" s="1"/>
  <c r="Z201" i="2"/>
  <c r="AL201" i="2" s="1"/>
  <c r="Z316" i="2"/>
  <c r="AL316" i="2" s="1"/>
  <c r="Z305" i="2"/>
  <c r="Z310" i="2"/>
  <c r="AJ310" i="2" s="1"/>
  <c r="Z326" i="2"/>
  <c r="Z340" i="2"/>
  <c r="AL340" i="2" s="1"/>
  <c r="Z348" i="2"/>
  <c r="AJ348" i="2" s="1"/>
  <c r="Z346" i="2"/>
  <c r="AL346" i="2" s="1"/>
  <c r="Z200" i="2"/>
  <c r="AK200" i="2" s="1"/>
  <c r="Z203" i="2"/>
  <c r="AI203" i="2" s="1"/>
  <c r="Z197" i="2"/>
  <c r="AI197" i="2" s="1"/>
  <c r="Z299" i="2"/>
  <c r="Z196" i="2"/>
  <c r="AL196" i="2" s="1"/>
  <c r="Z400" i="2"/>
  <c r="Z392" i="2"/>
  <c r="Z394" i="2"/>
  <c r="Z284" i="2"/>
  <c r="AJ284" i="2" s="1"/>
  <c r="Z342" i="2"/>
  <c r="Z355" i="2"/>
  <c r="Z377" i="2"/>
  <c r="AK377" i="2" s="1"/>
  <c r="Z374" i="2"/>
  <c r="AL374" i="2" s="1"/>
  <c r="Z376" i="2"/>
  <c r="Z116" i="2"/>
  <c r="Z255" i="2"/>
  <c r="AJ255" i="2" s="1"/>
  <c r="Z291" i="2"/>
  <c r="Z309" i="2"/>
  <c r="AL309" i="2" s="1"/>
  <c r="Z311" i="2"/>
  <c r="AI311" i="2" s="1"/>
  <c r="Z313" i="2"/>
  <c r="Z314" i="2"/>
  <c r="Z289" i="2"/>
  <c r="AJ289" i="2" s="1"/>
  <c r="Z259" i="2"/>
  <c r="AI259" i="2" s="1"/>
  <c r="Z288" i="2"/>
  <c r="Z205" i="2"/>
  <c r="AK205" i="2" s="1"/>
  <c r="Z354" i="2"/>
  <c r="AL354" i="2" s="1"/>
  <c r="Z351" i="2"/>
  <c r="AI351" i="2" s="1"/>
  <c r="Z108" i="2"/>
  <c r="Z117" i="2"/>
  <c r="Z198" i="2"/>
  <c r="AL198" i="2" s="1"/>
  <c r="Z204" i="2"/>
  <c r="AJ204" i="2" s="1"/>
  <c r="Z208" i="2"/>
  <c r="AJ208" i="2" s="1"/>
  <c r="Z199" i="2"/>
  <c r="AL199" i="2" s="1"/>
  <c r="Z206" i="2"/>
  <c r="AI206" i="2" s="1"/>
  <c r="Z402" i="2"/>
  <c r="AL402" i="2" s="1"/>
  <c r="Z391" i="2"/>
  <c r="Z393" i="2"/>
  <c r="Z401" i="2"/>
  <c r="Z366" i="2"/>
  <c r="V395" i="2"/>
  <c r="Z395" i="2"/>
  <c r="AL200" i="2"/>
  <c r="AH203" i="2"/>
  <c r="AL255" i="2"/>
  <c r="AK261" i="2"/>
  <c r="AI261" i="2"/>
  <c r="AG261" i="2"/>
  <c r="AE261" i="2"/>
  <c r="AC261" i="2"/>
  <c r="AL261" i="2"/>
  <c r="AJ261" i="2"/>
  <c r="AH261" i="2"/>
  <c r="AF261" i="2"/>
  <c r="AD261" i="2"/>
  <c r="AB261" i="2"/>
  <c r="AK267" i="2"/>
  <c r="AI267" i="2"/>
  <c r="AG267" i="2"/>
  <c r="AE267" i="2"/>
  <c r="AC267" i="2"/>
  <c r="AL267" i="2"/>
  <c r="AJ267" i="2"/>
  <c r="AH267" i="2"/>
  <c r="AF267" i="2"/>
  <c r="AD267" i="2"/>
  <c r="AB267" i="2"/>
  <c r="AI316" i="2"/>
  <c r="V322" i="2"/>
  <c r="Z322" i="2"/>
  <c r="AB309" i="2"/>
  <c r="V321" i="2"/>
  <c r="Z321" i="2"/>
  <c r="Z344" i="2"/>
  <c r="AJ346" i="2"/>
  <c r="V353" i="2"/>
  <c r="Z353" i="2"/>
  <c r="Z349" i="2"/>
  <c r="Z350" i="2"/>
  <c r="Z367" i="2"/>
  <c r="V371" i="2"/>
  <c r="Z371" i="2"/>
  <c r="Z375" i="2"/>
  <c r="Z382" i="2"/>
  <c r="AI377" i="2"/>
  <c r="AD377" i="2"/>
  <c r="V384" i="2"/>
  <c r="Z384" i="2"/>
  <c r="V385" i="2"/>
  <c r="Z385" i="2"/>
  <c r="Z339" i="2"/>
  <c r="AL212" i="2"/>
  <c r="AL214" i="2"/>
  <c r="AJ214" i="2"/>
  <c r="AH214" i="2"/>
  <c r="AF214" i="2"/>
  <c r="AD214" i="2"/>
  <c r="AB214" i="2"/>
  <c r="AK214" i="2"/>
  <c r="AI214" i="2"/>
  <c r="AG214" i="2"/>
  <c r="AE214" i="2"/>
  <c r="AC214" i="2"/>
  <c r="AK217" i="2"/>
  <c r="AI217" i="2"/>
  <c r="AG217" i="2"/>
  <c r="AE217" i="2"/>
  <c r="AC217" i="2"/>
  <c r="AL217" i="2"/>
  <c r="AJ217" i="2"/>
  <c r="AH217" i="2"/>
  <c r="AF217" i="2"/>
  <c r="AD217" i="2"/>
  <c r="AB217" i="2"/>
  <c r="AF206" i="2"/>
  <c r="AK215" i="2"/>
  <c r="AI215" i="2"/>
  <c r="AG215" i="2"/>
  <c r="AE215" i="2"/>
  <c r="AC215" i="2"/>
  <c r="AL215" i="2"/>
  <c r="AJ215" i="2"/>
  <c r="AH215" i="2"/>
  <c r="AF215" i="2"/>
  <c r="AD215" i="2"/>
  <c r="AB215" i="2"/>
  <c r="AL274" i="2"/>
  <c r="AJ274" i="2"/>
  <c r="AH274" i="2"/>
  <c r="AF274" i="2"/>
  <c r="AD274" i="2"/>
  <c r="AB274" i="2"/>
  <c r="AK274" i="2"/>
  <c r="AI274" i="2"/>
  <c r="AG274" i="2"/>
  <c r="AE274" i="2"/>
  <c r="AC274" i="2"/>
  <c r="AL292" i="2"/>
  <c r="AJ292" i="2"/>
  <c r="AH292" i="2"/>
  <c r="AK292" i="2"/>
  <c r="AI292" i="2"/>
  <c r="AF292" i="2"/>
  <c r="AD292" i="2"/>
  <c r="AB292" i="2"/>
  <c r="AG292" i="2"/>
  <c r="AE292" i="2"/>
  <c r="AC292" i="2"/>
  <c r="V334" i="2"/>
  <c r="Z334" i="2"/>
  <c r="V331" i="2"/>
  <c r="Z331" i="2"/>
  <c r="V332" i="2"/>
  <c r="Z332" i="2"/>
  <c r="V327" i="2"/>
  <c r="Z327" i="2"/>
  <c r="V357" i="2"/>
  <c r="Z357" i="2"/>
  <c r="AB354" i="2"/>
  <c r="V373" i="2"/>
  <c r="Z373" i="2"/>
  <c r="Z368" i="2"/>
  <c r="Z369" i="2"/>
  <c r="Z370" i="2"/>
  <c r="Z390" i="2"/>
  <c r="V400" i="2"/>
  <c r="Z256" i="2"/>
  <c r="Z286" i="2"/>
  <c r="Z290" i="2"/>
  <c r="Z307" i="2"/>
  <c r="Z323" i="2"/>
  <c r="Z306" i="2"/>
  <c r="Z317" i="2"/>
  <c r="Z308" i="2"/>
  <c r="Z324" i="2"/>
  <c r="Z312" i="2"/>
  <c r="Z318" i="2"/>
  <c r="Z341" i="2"/>
  <c r="Z343" i="2"/>
  <c r="Z345" i="2"/>
  <c r="Z358" i="2"/>
  <c r="Z372" i="2"/>
  <c r="Z379" i="2"/>
  <c r="Z383" i="2"/>
  <c r="Z378" i="2"/>
  <c r="Z102" i="2"/>
  <c r="V394" i="2"/>
  <c r="V390" i="2"/>
  <c r="V377" i="2"/>
  <c r="V378" i="2"/>
  <c r="V365" i="2"/>
  <c r="V376" i="2"/>
  <c r="V346" i="2"/>
  <c r="V347" i="2"/>
  <c r="V343" i="2"/>
  <c r="V345" i="2"/>
  <c r="V354" i="2"/>
  <c r="V358" i="2"/>
  <c r="V342" i="2"/>
  <c r="V316" i="2"/>
  <c r="V305" i="2"/>
  <c r="V310" i="2"/>
  <c r="V309" i="2"/>
  <c r="V326" i="2"/>
  <c r="V311" i="2"/>
  <c r="V120" i="2"/>
  <c r="V130" i="2"/>
  <c r="V288" i="2"/>
  <c r="V212" i="2"/>
  <c r="V214" i="2"/>
  <c r="V217" i="2"/>
  <c r="V215" i="2"/>
  <c r="V274" i="2"/>
  <c r="V292" i="2"/>
  <c r="V307" i="2"/>
  <c r="V306" i="2"/>
  <c r="V317" i="2"/>
  <c r="V324" i="2"/>
  <c r="V312" i="2"/>
  <c r="V330" i="2"/>
  <c r="V318" i="2"/>
  <c r="V254" i="2"/>
  <c r="V285" i="2"/>
  <c r="V299" i="2"/>
  <c r="V261" i="2"/>
  <c r="V267" i="2"/>
  <c r="V291" i="2"/>
  <c r="V313" i="2"/>
  <c r="V286" i="2"/>
  <c r="V284" i="2"/>
  <c r="V246" i="2"/>
  <c r="V204" i="2"/>
  <c r="V208" i="2"/>
  <c r="V203" i="2"/>
  <c r="V197" i="2"/>
  <c r="V196" i="2"/>
  <c r="V199" i="2"/>
  <c r="V192" i="2"/>
  <c r="V191" i="2"/>
  <c r="V118" i="2"/>
  <c r="V117" i="2"/>
  <c r="V119" i="2"/>
  <c r="V80" i="2"/>
  <c r="Z64" i="2"/>
  <c r="Z70" i="2"/>
  <c r="V70" i="2"/>
  <c r="Z73" i="2"/>
  <c r="V73" i="2"/>
  <c r="Z75" i="2"/>
  <c r="V75" i="2"/>
  <c r="V65" i="2"/>
  <c r="Z67" i="2"/>
  <c r="Z65" i="2"/>
  <c r="V74" i="2"/>
  <c r="Z74" i="2"/>
  <c r="Z69" i="2"/>
  <c r="V323" i="2"/>
  <c r="V71" i="2"/>
  <c r="V298" i="2"/>
  <c r="V179" i="2"/>
  <c r="V383" i="2"/>
  <c r="AK178" i="2"/>
  <c r="AG178" i="2"/>
  <c r="AK39" i="2"/>
  <c r="AG39" i="2"/>
  <c r="AB178" i="2"/>
  <c r="AD178" i="2"/>
  <c r="AF178" i="2"/>
  <c r="AH178" i="2"/>
  <c r="AL178" i="2"/>
  <c r="AC178" i="2"/>
  <c r="AE178" i="2"/>
  <c r="AI178" i="2"/>
  <c r="AB39" i="2"/>
  <c r="AD39" i="2"/>
  <c r="AF39" i="2"/>
  <c r="AH39" i="2"/>
  <c r="AL39" i="2"/>
  <c r="AC39" i="2"/>
  <c r="AE39" i="2"/>
  <c r="AI39" i="2"/>
  <c r="F23" i="2"/>
  <c r="F22" i="2"/>
  <c r="F19" i="2"/>
  <c r="F18" i="2"/>
  <c r="E249" i="2"/>
  <c r="Z249" i="2" s="1"/>
  <c r="E356" i="2"/>
  <c r="V356" i="2" s="1"/>
  <c r="E352" i="2"/>
  <c r="V352" i="2" s="1"/>
  <c r="E245" i="2"/>
  <c r="F21" i="2"/>
  <c r="F26" i="2"/>
  <c r="F25" i="2"/>
  <c r="F20" i="2"/>
  <c r="Q298" i="2"/>
  <c r="I11" i="2" s="1"/>
  <c r="E380" i="2"/>
  <c r="V380" i="2" s="1"/>
  <c r="E381" i="2"/>
  <c r="E246" i="2"/>
  <c r="Z246" i="2" s="1"/>
  <c r="E248" i="2"/>
  <c r="Z248" i="2" s="1"/>
  <c r="E244" i="2"/>
  <c r="Z244" i="2" s="1"/>
  <c r="E61" i="2"/>
  <c r="E63" i="2"/>
  <c r="V63" i="2" s="1"/>
  <c r="E62" i="2"/>
  <c r="V62" i="2" s="1"/>
  <c r="E66" i="2"/>
  <c r="V66" i="2" s="1"/>
  <c r="E68" i="2"/>
  <c r="V68" i="2" s="1"/>
  <c r="E190" i="2"/>
  <c r="Z190" i="2" s="1"/>
  <c r="E194" i="2"/>
  <c r="E207" i="2"/>
  <c r="Z207" i="2" s="1"/>
  <c r="E191" i="2"/>
  <c r="Z191" i="2" s="1"/>
  <c r="E195" i="2"/>
  <c r="E202" i="2"/>
  <c r="Z202" i="2" s="1"/>
  <c r="E192" i="2"/>
  <c r="Z192" i="2" s="1"/>
  <c r="E193" i="2"/>
  <c r="Z193" i="2" s="1"/>
  <c r="E213" i="2"/>
  <c r="Z213" i="2" s="1"/>
  <c r="E115" i="2"/>
  <c r="Z115" i="2" s="1"/>
  <c r="G128" i="2"/>
  <c r="V128" i="2" s="1"/>
  <c r="G126" i="2"/>
  <c r="V126" i="2" s="1"/>
  <c r="G127" i="2"/>
  <c r="G129" i="2"/>
  <c r="Z129" i="2" s="1"/>
  <c r="G131" i="2"/>
  <c r="Z131" i="2" s="1"/>
  <c r="G103" i="2"/>
  <c r="G105" i="2"/>
  <c r="G106" i="2"/>
  <c r="G104" i="2"/>
  <c r="V104" i="2" s="1"/>
  <c r="I101" i="2"/>
  <c r="V101" i="2" s="1"/>
  <c r="I103" i="2"/>
  <c r="I105" i="2"/>
  <c r="I106" i="2"/>
  <c r="I104" i="2"/>
  <c r="K80" i="2"/>
  <c r="K86" i="2"/>
  <c r="V86" i="2" s="1"/>
  <c r="K82" i="2"/>
  <c r="V82" i="2" s="1"/>
  <c r="K81" i="2"/>
  <c r="V81" i="2" s="1"/>
  <c r="K83" i="2"/>
  <c r="V83" i="2" s="1"/>
  <c r="K89" i="2"/>
  <c r="K91" i="2"/>
  <c r="Z91" i="2" s="1"/>
  <c r="K88" i="2"/>
  <c r="K84" i="2"/>
  <c r="AH212" i="2" l="1"/>
  <c r="AJ212" i="2"/>
  <c r="AC212" i="2"/>
  <c r="AE212" i="2"/>
  <c r="AD254" i="2"/>
  <c r="AE354" i="2"/>
  <c r="AG212" i="2"/>
  <c r="AJ354" i="2"/>
  <c r="AK212" i="2"/>
  <c r="AI212" i="2"/>
  <c r="AG257" i="2"/>
  <c r="AB198" i="2"/>
  <c r="AD257" i="2"/>
  <c r="AE346" i="2"/>
  <c r="AL257" i="2"/>
  <c r="AE340" i="2"/>
  <c r="AE211" i="2"/>
  <c r="AJ340" i="2"/>
  <c r="AJ201" i="2"/>
  <c r="AD212" i="2"/>
  <c r="AE210" i="2"/>
  <c r="AB212" i="2"/>
  <c r="AJ210" i="2"/>
  <c r="AD310" i="2"/>
  <c r="AC204" i="2"/>
  <c r="AD348" i="2"/>
  <c r="AH211" i="2"/>
  <c r="AJ197" i="2"/>
  <c r="AE201" i="2"/>
  <c r="AI354" i="2"/>
  <c r="AF354" i="2"/>
  <c r="AC257" i="2"/>
  <c r="AK257" i="2"/>
  <c r="AH257" i="2"/>
  <c r="AL377" i="2"/>
  <c r="AB346" i="2"/>
  <c r="AB340" i="2"/>
  <c r="AG310" i="2"/>
  <c r="AL310" i="2"/>
  <c r="AF316" i="2"/>
  <c r="AE203" i="2"/>
  <c r="AB210" i="2"/>
  <c r="AF199" i="2"/>
  <c r="AH204" i="2"/>
  <c r="AG348" i="2"/>
  <c r="AL348" i="2"/>
  <c r="AB197" i="2"/>
  <c r="AG197" i="2"/>
  <c r="AB201" i="2"/>
  <c r="AE309" i="2"/>
  <c r="AJ309" i="2"/>
  <c r="AC354" i="2"/>
  <c r="AG354" i="2"/>
  <c r="AK354" i="2"/>
  <c r="AD354" i="2"/>
  <c r="AH354" i="2"/>
  <c r="AE257" i="2"/>
  <c r="AI257" i="2"/>
  <c r="AB257" i="2"/>
  <c r="AF257" i="2"/>
  <c r="AK206" i="2"/>
  <c r="AK208" i="2"/>
  <c r="AH377" i="2"/>
  <c r="AE377" i="2"/>
  <c r="AI346" i="2"/>
  <c r="AF346" i="2"/>
  <c r="AI340" i="2"/>
  <c r="AF340" i="2"/>
  <c r="AI309" i="2"/>
  <c r="AF309" i="2"/>
  <c r="AC310" i="2"/>
  <c r="AK310" i="2"/>
  <c r="AH310" i="2"/>
  <c r="AE316" i="2"/>
  <c r="AB316" i="2"/>
  <c r="AJ316" i="2"/>
  <c r="AD203" i="2"/>
  <c r="AL203" i="2"/>
  <c r="AK203" i="2"/>
  <c r="AI210" i="2"/>
  <c r="AF210" i="2"/>
  <c r="AG351" i="2"/>
  <c r="AI199" i="2"/>
  <c r="AK204" i="2"/>
  <c r="AK259" i="2"/>
  <c r="AB196" i="2"/>
  <c r="AC206" i="2"/>
  <c r="AC208" i="2"/>
  <c r="AH208" i="2"/>
  <c r="AE198" i="2"/>
  <c r="AJ198" i="2"/>
  <c r="AB377" i="2"/>
  <c r="AF377" i="2"/>
  <c r="AJ377" i="2"/>
  <c r="AC377" i="2"/>
  <c r="AG377" i="2"/>
  <c r="AC346" i="2"/>
  <c r="AG346" i="2"/>
  <c r="AK346" i="2"/>
  <c r="AD346" i="2"/>
  <c r="AH346" i="2"/>
  <c r="AC340" i="2"/>
  <c r="AG340" i="2"/>
  <c r="AK340" i="2"/>
  <c r="AD340" i="2"/>
  <c r="AH340" i="2"/>
  <c r="AC309" i="2"/>
  <c r="AG309" i="2"/>
  <c r="AK309" i="2"/>
  <c r="AD309" i="2"/>
  <c r="AH309" i="2"/>
  <c r="AE310" i="2"/>
  <c r="AI310" i="2"/>
  <c r="AB310" i="2"/>
  <c r="AF310" i="2"/>
  <c r="AC316" i="2"/>
  <c r="AG316" i="2"/>
  <c r="AK316" i="2"/>
  <c r="AD316" i="2"/>
  <c r="AH316" i="2"/>
  <c r="AB203" i="2"/>
  <c r="AF203" i="2"/>
  <c r="AJ203" i="2"/>
  <c r="AC203" i="2"/>
  <c r="AG203" i="2"/>
  <c r="AC210" i="2"/>
  <c r="AG210" i="2"/>
  <c r="AK210" i="2"/>
  <c r="AD210" i="2"/>
  <c r="AH210" i="2"/>
  <c r="AB351" i="2"/>
  <c r="AE199" i="2"/>
  <c r="AB199" i="2"/>
  <c r="AJ199" i="2"/>
  <c r="AL205" i="2"/>
  <c r="AG204" i="2"/>
  <c r="AD204" i="2"/>
  <c r="AL204" i="2"/>
  <c r="AF259" i="2"/>
  <c r="AF374" i="2"/>
  <c r="AC348" i="2"/>
  <c r="AK348" i="2"/>
  <c r="AH348" i="2"/>
  <c r="AJ311" i="2"/>
  <c r="AD284" i="2"/>
  <c r="AD211" i="2"/>
  <c r="AL211" i="2"/>
  <c r="AI211" i="2"/>
  <c r="AF197" i="2"/>
  <c r="AC197" i="2"/>
  <c r="AK197" i="2"/>
  <c r="AI201" i="2"/>
  <c r="AF201" i="2"/>
  <c r="AD200" i="2"/>
  <c r="Z245" i="2"/>
  <c r="AF245" i="2" s="1"/>
  <c r="V245" i="2"/>
  <c r="AJ351" i="2"/>
  <c r="AC199" i="2"/>
  <c r="AG199" i="2"/>
  <c r="AK199" i="2"/>
  <c r="AD199" i="2"/>
  <c r="AH199" i="2"/>
  <c r="AD205" i="2"/>
  <c r="AI205" i="2"/>
  <c r="AE204" i="2"/>
  <c r="AI204" i="2"/>
  <c r="AB204" i="2"/>
  <c r="AF204" i="2"/>
  <c r="AC259" i="2"/>
  <c r="AI374" i="2"/>
  <c r="AE348" i="2"/>
  <c r="AI348" i="2"/>
  <c r="AB348" i="2"/>
  <c r="AF348" i="2"/>
  <c r="AB311" i="2"/>
  <c r="AG311" i="2"/>
  <c r="AG284" i="2"/>
  <c r="AL284" i="2"/>
  <c r="AB211" i="2"/>
  <c r="AF211" i="2"/>
  <c r="AJ211" i="2"/>
  <c r="AC211" i="2"/>
  <c r="AG211" i="2"/>
  <c r="AD197" i="2"/>
  <c r="AH197" i="2"/>
  <c r="AL197" i="2"/>
  <c r="AE197" i="2"/>
  <c r="AC201" i="2"/>
  <c r="AG201" i="2"/>
  <c r="AK201" i="2"/>
  <c r="AD201" i="2"/>
  <c r="AH201" i="2"/>
  <c r="AE196" i="2"/>
  <c r="AJ196" i="2"/>
  <c r="AH200" i="2"/>
  <c r="AI200" i="2"/>
  <c r="AG254" i="2"/>
  <c r="Z195" i="2"/>
  <c r="V195" i="2"/>
  <c r="Z194" i="2"/>
  <c r="V194" i="2"/>
  <c r="AC289" i="2"/>
  <c r="AC254" i="2"/>
  <c r="AK254" i="2"/>
  <c r="AH254" i="2"/>
  <c r="AE254" i="2"/>
  <c r="AI254" i="2"/>
  <c r="AB254" i="2"/>
  <c r="AF254" i="2"/>
  <c r="AJ254" i="2"/>
  <c r="AI196" i="2"/>
  <c r="AF196" i="2"/>
  <c r="AB200" i="2"/>
  <c r="AF200" i="2"/>
  <c r="AJ200" i="2"/>
  <c r="AE200" i="2"/>
  <c r="AC200" i="2"/>
  <c r="AG200" i="2"/>
  <c r="AH289" i="2"/>
  <c r="I8" i="2"/>
  <c r="I5" i="2"/>
  <c r="I6" i="2"/>
  <c r="I7" i="2"/>
  <c r="AK289" i="2"/>
  <c r="AG255" i="2"/>
  <c r="AF351" i="2"/>
  <c r="AC351" i="2"/>
  <c r="AK351" i="2"/>
  <c r="AB206" i="2"/>
  <c r="AJ206" i="2"/>
  <c r="AG206" i="2"/>
  <c r="AG208" i="2"/>
  <c r="AD208" i="2"/>
  <c r="AL208" i="2"/>
  <c r="AH205" i="2"/>
  <c r="AE205" i="2"/>
  <c r="AI198" i="2"/>
  <c r="AF198" i="2"/>
  <c r="AB259" i="2"/>
  <c r="AJ259" i="2"/>
  <c r="AG259" i="2"/>
  <c r="AE374" i="2"/>
  <c r="AB374" i="2"/>
  <c r="AJ374" i="2"/>
  <c r="AF311" i="2"/>
  <c r="AC311" i="2"/>
  <c r="AK311" i="2"/>
  <c r="AC284" i="2"/>
  <c r="AK284" i="2"/>
  <c r="AH284" i="2"/>
  <c r="AD351" i="2"/>
  <c r="AH351" i="2"/>
  <c r="AL351" i="2"/>
  <c r="AE351" i="2"/>
  <c r="AD206" i="2"/>
  <c r="AH206" i="2"/>
  <c r="AL206" i="2"/>
  <c r="AE206" i="2"/>
  <c r="AE208" i="2"/>
  <c r="AI208" i="2"/>
  <c r="AB208" i="2"/>
  <c r="AF208" i="2"/>
  <c r="AB205" i="2"/>
  <c r="AF205" i="2"/>
  <c r="AJ205" i="2"/>
  <c r="AC205" i="2"/>
  <c r="AG205" i="2"/>
  <c r="AC198" i="2"/>
  <c r="AG198" i="2"/>
  <c r="AK198" i="2"/>
  <c r="AD198" i="2"/>
  <c r="AH198" i="2"/>
  <c r="AD259" i="2"/>
  <c r="AH259" i="2"/>
  <c r="AL259" i="2"/>
  <c r="AE259" i="2"/>
  <c r="AC374" i="2"/>
  <c r="AG374" i="2"/>
  <c r="AK374" i="2"/>
  <c r="AD374" i="2"/>
  <c r="AH374" i="2"/>
  <c r="AD311" i="2"/>
  <c r="AH311" i="2"/>
  <c r="AL311" i="2"/>
  <c r="AE311" i="2"/>
  <c r="AE284" i="2"/>
  <c r="AI284" i="2"/>
  <c r="AB284" i="2"/>
  <c r="AF284" i="2"/>
  <c r="AC196" i="2"/>
  <c r="AG196" i="2"/>
  <c r="AK196" i="2"/>
  <c r="AD196" i="2"/>
  <c r="AH196" i="2"/>
  <c r="AG289" i="2"/>
  <c r="AD289" i="2"/>
  <c r="AL289" i="2"/>
  <c r="AD255" i="2"/>
  <c r="AE289" i="2"/>
  <c r="AI289" i="2"/>
  <c r="AB289" i="2"/>
  <c r="AF289" i="2"/>
  <c r="AC255" i="2"/>
  <c r="AK255" i="2"/>
  <c r="AH255" i="2"/>
  <c r="AE255" i="2"/>
  <c r="AI255" i="2"/>
  <c r="AB255" i="2"/>
  <c r="AF255" i="2"/>
  <c r="AL102" i="2"/>
  <c r="AJ102" i="2"/>
  <c r="AH102" i="2"/>
  <c r="AF102" i="2"/>
  <c r="AD102" i="2"/>
  <c r="AB102" i="2"/>
  <c r="AK102" i="2"/>
  <c r="AI102" i="2"/>
  <c r="AG102" i="2"/>
  <c r="AE102" i="2"/>
  <c r="AC102" i="2"/>
  <c r="Z106" i="2"/>
  <c r="Z105" i="2"/>
  <c r="V88" i="2"/>
  <c r="Z88" i="2"/>
  <c r="V381" i="2"/>
  <c r="Z381" i="2"/>
  <c r="Z356" i="2"/>
  <c r="AK379" i="2"/>
  <c r="AI379" i="2"/>
  <c r="AG379" i="2"/>
  <c r="AE379" i="2"/>
  <c r="AC379" i="2"/>
  <c r="AL379" i="2"/>
  <c r="AJ379" i="2"/>
  <c r="AH379" i="2"/>
  <c r="AF379" i="2"/>
  <c r="AD379" i="2"/>
  <c r="AB379" i="2"/>
  <c r="AL343" i="2"/>
  <c r="AJ343" i="2"/>
  <c r="AH343" i="2"/>
  <c r="AF343" i="2"/>
  <c r="AD343" i="2"/>
  <c r="AB343" i="2"/>
  <c r="AK343" i="2"/>
  <c r="AI343" i="2"/>
  <c r="AG343" i="2"/>
  <c r="AE343" i="2"/>
  <c r="AC343" i="2"/>
  <c r="AK317" i="2"/>
  <c r="AI317" i="2"/>
  <c r="AG317" i="2"/>
  <c r="AE317" i="2"/>
  <c r="AC317" i="2"/>
  <c r="AL317" i="2"/>
  <c r="AJ317" i="2"/>
  <c r="AH317" i="2"/>
  <c r="AF317" i="2"/>
  <c r="AD317" i="2"/>
  <c r="AB317" i="2"/>
  <c r="AL323" i="2"/>
  <c r="AJ323" i="2"/>
  <c r="AH323" i="2"/>
  <c r="AF323" i="2"/>
  <c r="AD323" i="2"/>
  <c r="AB323" i="2"/>
  <c r="AK323" i="2"/>
  <c r="AI323" i="2"/>
  <c r="AG323" i="2"/>
  <c r="AE323" i="2"/>
  <c r="AC323" i="2"/>
  <c r="AK290" i="2"/>
  <c r="AI290" i="2"/>
  <c r="AG290" i="2"/>
  <c r="AE290" i="2"/>
  <c r="AC290" i="2"/>
  <c r="AL290" i="2"/>
  <c r="AJ290" i="2"/>
  <c r="AH290" i="2"/>
  <c r="AF290" i="2"/>
  <c r="AD290" i="2"/>
  <c r="AB290" i="2"/>
  <c r="AK256" i="2"/>
  <c r="AI256" i="2"/>
  <c r="AG256" i="2"/>
  <c r="AE256" i="2"/>
  <c r="AC256" i="2"/>
  <c r="AL256" i="2"/>
  <c r="AJ256" i="2"/>
  <c r="AH256" i="2"/>
  <c r="AF256" i="2"/>
  <c r="AD256" i="2"/>
  <c r="AB256" i="2"/>
  <c r="AL370" i="2"/>
  <c r="AJ370" i="2"/>
  <c r="AH370" i="2"/>
  <c r="AF370" i="2"/>
  <c r="AD370" i="2"/>
  <c r="AB370" i="2"/>
  <c r="AK370" i="2"/>
  <c r="AI370" i="2"/>
  <c r="AG370" i="2"/>
  <c r="AE370" i="2"/>
  <c r="AC370" i="2"/>
  <c r="AK369" i="2"/>
  <c r="AI369" i="2"/>
  <c r="AG369" i="2"/>
  <c r="AE369" i="2"/>
  <c r="AC369" i="2"/>
  <c r="AL369" i="2"/>
  <c r="AJ369" i="2"/>
  <c r="AH369" i="2"/>
  <c r="AF369" i="2"/>
  <c r="AD369" i="2"/>
  <c r="AB369" i="2"/>
  <c r="AL368" i="2"/>
  <c r="AJ368" i="2"/>
  <c r="AH368" i="2"/>
  <c r="AF368" i="2"/>
  <c r="AD368" i="2"/>
  <c r="AB368" i="2"/>
  <c r="AK368" i="2"/>
  <c r="AI368" i="2"/>
  <c r="AG368" i="2"/>
  <c r="AE368" i="2"/>
  <c r="AC368" i="2"/>
  <c r="AL373" i="2"/>
  <c r="AJ373" i="2"/>
  <c r="AH373" i="2"/>
  <c r="AF373" i="2"/>
  <c r="AD373" i="2"/>
  <c r="AB373" i="2"/>
  <c r="AK373" i="2"/>
  <c r="AI373" i="2"/>
  <c r="AG373" i="2"/>
  <c r="AE373" i="2"/>
  <c r="AC373" i="2"/>
  <c r="AL357" i="2"/>
  <c r="AJ357" i="2"/>
  <c r="AH357" i="2"/>
  <c r="AF357" i="2"/>
  <c r="AD357" i="2"/>
  <c r="AB357" i="2"/>
  <c r="AK357" i="2"/>
  <c r="AI357" i="2"/>
  <c r="AG357" i="2"/>
  <c r="AE357" i="2"/>
  <c r="AC357" i="2"/>
  <c r="AK344" i="2"/>
  <c r="AI344" i="2"/>
  <c r="AG344" i="2"/>
  <c r="AE344" i="2"/>
  <c r="AC344" i="2"/>
  <c r="AL344" i="2"/>
  <c r="AJ344" i="2"/>
  <c r="AH344" i="2"/>
  <c r="AF344" i="2"/>
  <c r="AD344" i="2"/>
  <c r="AB344" i="2"/>
  <c r="Z127" i="2"/>
  <c r="Z83" i="2"/>
  <c r="Z80" i="2"/>
  <c r="Z104" i="2"/>
  <c r="Z101" i="2"/>
  <c r="Z81" i="2"/>
  <c r="V84" i="2"/>
  <c r="Z84" i="2"/>
  <c r="V89" i="2"/>
  <c r="Z89" i="2"/>
  <c r="V61" i="2"/>
  <c r="Z380" i="2"/>
  <c r="Z352" i="2"/>
  <c r="AK383" i="2"/>
  <c r="AI383" i="2"/>
  <c r="AG383" i="2"/>
  <c r="AE383" i="2"/>
  <c r="AC383" i="2"/>
  <c r="AL383" i="2"/>
  <c r="AJ383" i="2"/>
  <c r="AH383" i="2"/>
  <c r="AF383" i="2"/>
  <c r="AD383" i="2"/>
  <c r="AB383" i="2"/>
  <c r="AK372" i="2"/>
  <c r="AI372" i="2"/>
  <c r="AG372" i="2"/>
  <c r="AE372" i="2"/>
  <c r="AC372" i="2"/>
  <c r="AL372" i="2"/>
  <c r="AJ372" i="2"/>
  <c r="AH372" i="2"/>
  <c r="AF372" i="2"/>
  <c r="AD372" i="2"/>
  <c r="AB372" i="2"/>
  <c r="AK345" i="2"/>
  <c r="AI345" i="2"/>
  <c r="AG345" i="2"/>
  <c r="AE345" i="2"/>
  <c r="AC345" i="2"/>
  <c r="AL345" i="2"/>
  <c r="AJ345" i="2"/>
  <c r="AH345" i="2"/>
  <c r="AF345" i="2"/>
  <c r="AD345" i="2"/>
  <c r="AB345" i="2"/>
  <c r="AK341" i="2"/>
  <c r="AI341" i="2"/>
  <c r="AG341" i="2"/>
  <c r="AE341" i="2"/>
  <c r="AC341" i="2"/>
  <c r="AL341" i="2"/>
  <c r="AJ341" i="2"/>
  <c r="AH341" i="2"/>
  <c r="AF341" i="2"/>
  <c r="AD341" i="2"/>
  <c r="AB341" i="2"/>
  <c r="AK308" i="2"/>
  <c r="AI308" i="2"/>
  <c r="AG308" i="2"/>
  <c r="AE308" i="2"/>
  <c r="AC308" i="2"/>
  <c r="AL308" i="2"/>
  <c r="AJ308" i="2"/>
  <c r="AH308" i="2"/>
  <c r="AF308" i="2"/>
  <c r="AD308" i="2"/>
  <c r="AB308" i="2"/>
  <c r="AL306" i="2"/>
  <c r="AJ306" i="2"/>
  <c r="AH306" i="2"/>
  <c r="AF306" i="2"/>
  <c r="AD306" i="2"/>
  <c r="AB306" i="2"/>
  <c r="AK306" i="2"/>
  <c r="AI306" i="2"/>
  <c r="AG306" i="2"/>
  <c r="AE306" i="2"/>
  <c r="AC306" i="2"/>
  <c r="AK307" i="2"/>
  <c r="AI307" i="2"/>
  <c r="AG307" i="2"/>
  <c r="AE307" i="2"/>
  <c r="AC307" i="2"/>
  <c r="AL307" i="2"/>
  <c r="AJ307" i="2"/>
  <c r="AH307" i="2"/>
  <c r="AF307" i="2"/>
  <c r="AD307" i="2"/>
  <c r="AB307" i="2"/>
  <c r="AK286" i="2"/>
  <c r="AI286" i="2"/>
  <c r="AG286" i="2"/>
  <c r="AE286" i="2"/>
  <c r="AC286" i="2"/>
  <c r="AL286" i="2"/>
  <c r="AJ286" i="2"/>
  <c r="AH286" i="2"/>
  <c r="AF286" i="2"/>
  <c r="AD286" i="2"/>
  <c r="AB286" i="2"/>
  <c r="AL382" i="2"/>
  <c r="AJ382" i="2"/>
  <c r="AH382" i="2"/>
  <c r="AF382" i="2"/>
  <c r="AD382" i="2"/>
  <c r="AB382" i="2"/>
  <c r="AK382" i="2"/>
  <c r="AI382" i="2"/>
  <c r="AG382" i="2"/>
  <c r="AE382" i="2"/>
  <c r="AC382" i="2"/>
  <c r="AL375" i="2"/>
  <c r="AJ375" i="2"/>
  <c r="AH375" i="2"/>
  <c r="AF375" i="2"/>
  <c r="AD375" i="2"/>
  <c r="AB375" i="2"/>
  <c r="AK375" i="2"/>
  <c r="AI375" i="2"/>
  <c r="AG375" i="2"/>
  <c r="AE375" i="2"/>
  <c r="AC375" i="2"/>
  <c r="AK371" i="2"/>
  <c r="AI371" i="2"/>
  <c r="AG371" i="2"/>
  <c r="AE371" i="2"/>
  <c r="AC371" i="2"/>
  <c r="AL371" i="2"/>
  <c r="AJ371" i="2"/>
  <c r="AH371" i="2"/>
  <c r="AF371" i="2"/>
  <c r="AD371" i="2"/>
  <c r="AB371" i="2"/>
  <c r="AK367" i="2"/>
  <c r="AI367" i="2"/>
  <c r="AG367" i="2"/>
  <c r="AE367" i="2"/>
  <c r="AC367" i="2"/>
  <c r="AL367" i="2"/>
  <c r="AJ367" i="2"/>
  <c r="AH367" i="2"/>
  <c r="AF367" i="2"/>
  <c r="AD367" i="2"/>
  <c r="AB367" i="2"/>
  <c r="AL350" i="2"/>
  <c r="AJ350" i="2"/>
  <c r="AH350" i="2"/>
  <c r="AF350" i="2"/>
  <c r="AD350" i="2"/>
  <c r="AB350" i="2"/>
  <c r="AK350" i="2"/>
  <c r="AI350" i="2"/>
  <c r="AG350" i="2"/>
  <c r="AE350" i="2"/>
  <c r="AC350" i="2"/>
  <c r="AK349" i="2"/>
  <c r="AI349" i="2"/>
  <c r="AG349" i="2"/>
  <c r="AE349" i="2"/>
  <c r="AC349" i="2"/>
  <c r="AL349" i="2"/>
  <c r="AJ349" i="2"/>
  <c r="AH349" i="2"/>
  <c r="AF349" i="2"/>
  <c r="AD349" i="2"/>
  <c r="AB349" i="2"/>
  <c r="AK353" i="2"/>
  <c r="AI353" i="2"/>
  <c r="AG353" i="2"/>
  <c r="AE353" i="2"/>
  <c r="AC353" i="2"/>
  <c r="AL353" i="2"/>
  <c r="AJ353" i="2"/>
  <c r="AH353" i="2"/>
  <c r="AF353" i="2"/>
  <c r="AD353" i="2"/>
  <c r="AB353" i="2"/>
  <c r="AK322" i="2"/>
  <c r="AI322" i="2"/>
  <c r="AG322" i="2"/>
  <c r="AE322" i="2"/>
  <c r="AC322" i="2"/>
  <c r="AL322" i="2"/>
  <c r="AJ322" i="2"/>
  <c r="AH322" i="2"/>
  <c r="AF322" i="2"/>
  <c r="AD322" i="2"/>
  <c r="AB322" i="2"/>
  <c r="Z298" i="2"/>
  <c r="Z128" i="2"/>
  <c r="Z103" i="2"/>
  <c r="Z82" i="2"/>
  <c r="Z126" i="2"/>
  <c r="Z86" i="2"/>
  <c r="V115" i="2"/>
  <c r="V131" i="2"/>
  <c r="V213" i="2"/>
  <c r="AJ213" i="2"/>
  <c r="V207" i="2"/>
  <c r="V190" i="2"/>
  <c r="V248" i="2"/>
  <c r="V129" i="2"/>
  <c r="V202" i="2"/>
  <c r="V244" i="2"/>
  <c r="V106" i="2"/>
  <c r="V105" i="2"/>
  <c r="V91" i="2"/>
  <c r="Z68" i="2"/>
  <c r="Z62" i="2"/>
  <c r="AI62" i="2" s="1"/>
  <c r="Z61" i="2"/>
  <c r="Z66" i="2"/>
  <c r="Z63" i="2"/>
  <c r="AJ177" i="2"/>
  <c r="AG47" i="2"/>
  <c r="AK192" i="2"/>
  <c r="AJ249" i="2"/>
  <c r="AJ402" i="2"/>
  <c r="AG402" i="2"/>
  <c r="AK402" i="2"/>
  <c r="AJ400" i="2"/>
  <c r="AG400" i="2"/>
  <c r="AK400" i="2"/>
  <c r="AI401" i="2"/>
  <c r="AJ401" i="2"/>
  <c r="AG401" i="2"/>
  <c r="AK401" i="2"/>
  <c r="AJ393" i="2"/>
  <c r="AG393" i="2"/>
  <c r="AK393" i="2"/>
  <c r="AI391" i="2"/>
  <c r="AJ391" i="2"/>
  <c r="AG391" i="2"/>
  <c r="AK391" i="2"/>
  <c r="AJ390" i="2"/>
  <c r="AG390" i="2"/>
  <c r="AK390" i="2"/>
  <c r="AJ395" i="2"/>
  <c r="AG395" i="2"/>
  <c r="AK395" i="2"/>
  <c r="AJ392" i="2"/>
  <c r="AG392" i="2"/>
  <c r="AK392" i="2"/>
  <c r="AJ394" i="2"/>
  <c r="AG394" i="2"/>
  <c r="AK394" i="2"/>
  <c r="AJ385" i="2"/>
  <c r="AG385" i="2"/>
  <c r="AK385" i="2"/>
  <c r="AE355" i="2"/>
  <c r="AJ355" i="2"/>
  <c r="AG355" i="2"/>
  <c r="AK355" i="2"/>
  <c r="AC358" i="2"/>
  <c r="AJ358" i="2"/>
  <c r="AG358" i="2"/>
  <c r="AK358" i="2"/>
  <c r="AB318" i="2"/>
  <c r="AJ318" i="2"/>
  <c r="AK318" i="2"/>
  <c r="AG318" i="2"/>
  <c r="AE330" i="2"/>
  <c r="AG330" i="2"/>
  <c r="AJ330" i="2"/>
  <c r="AK330" i="2"/>
  <c r="AC275" i="2"/>
  <c r="AJ275" i="2"/>
  <c r="AK275" i="2"/>
  <c r="AG275" i="2"/>
  <c r="AH179" i="2"/>
  <c r="AJ179" i="2"/>
  <c r="AG179" i="2"/>
  <c r="AK179" i="2"/>
  <c r="AJ119" i="2"/>
  <c r="AK119" i="2"/>
  <c r="AG119" i="2"/>
  <c r="AJ70" i="2"/>
  <c r="AG70" i="2"/>
  <c r="AK70" i="2"/>
  <c r="AJ75" i="2"/>
  <c r="AG75" i="2"/>
  <c r="AK75" i="2"/>
  <c r="AJ73" i="2"/>
  <c r="AG73" i="2"/>
  <c r="AK73" i="2"/>
  <c r="AJ46" i="2"/>
  <c r="AG46" i="2"/>
  <c r="AK46" i="2"/>
  <c r="AJ53" i="2"/>
  <c r="AG53" i="2"/>
  <c r="AK53" i="2"/>
  <c r="AG49" i="2"/>
  <c r="AK49" i="2"/>
  <c r="AJ49" i="2"/>
  <c r="AD402" i="2"/>
  <c r="AC402" i="2"/>
  <c r="AH402" i="2"/>
  <c r="AH390" i="2"/>
  <c r="AL401" i="2"/>
  <c r="AE390" i="2"/>
  <c r="AB391" i="2"/>
  <c r="AD390" i="2"/>
  <c r="AL390" i="2"/>
  <c r="AI390" i="2"/>
  <c r="AF391" i="2"/>
  <c r="AC391" i="2"/>
  <c r="AB390" i="2"/>
  <c r="AF390" i="2"/>
  <c r="AC390" i="2"/>
  <c r="AD401" i="2"/>
  <c r="AL394" i="2"/>
  <c r="AE402" i="2"/>
  <c r="AI402" i="2"/>
  <c r="AB402" i="2"/>
  <c r="AF402" i="2"/>
  <c r="AH401" i="2"/>
  <c r="AD394" i="2"/>
  <c r="AI46" i="2"/>
  <c r="AB401" i="2"/>
  <c r="AF401" i="2"/>
  <c r="AC401" i="2"/>
  <c r="AC394" i="2"/>
  <c r="AH394" i="2"/>
  <c r="AE401" i="2"/>
  <c r="AE394" i="2"/>
  <c r="AI394" i="2"/>
  <c r="AB394" i="2"/>
  <c r="AF394" i="2"/>
  <c r="AD391" i="2"/>
  <c r="AH391" i="2"/>
  <c r="AL391" i="2"/>
  <c r="AE391" i="2"/>
  <c r="AL393" i="2"/>
  <c r="AH393" i="2"/>
  <c r="AF393" i="2"/>
  <c r="AD393" i="2"/>
  <c r="AB393" i="2"/>
  <c r="AI393" i="2"/>
  <c r="AE393" i="2"/>
  <c r="AC393" i="2"/>
  <c r="AL395" i="2"/>
  <c r="AH395" i="2"/>
  <c r="AF395" i="2"/>
  <c r="AD395" i="2"/>
  <c r="AB395" i="2"/>
  <c r="AI395" i="2"/>
  <c r="AE395" i="2"/>
  <c r="AC395" i="2"/>
  <c r="AL392" i="2"/>
  <c r="AH392" i="2"/>
  <c r="AF392" i="2"/>
  <c r="AD392" i="2"/>
  <c r="AB392" i="2"/>
  <c r="AI392" i="2"/>
  <c r="AE392" i="2"/>
  <c r="AC392" i="2"/>
  <c r="AL400" i="2"/>
  <c r="AH400" i="2"/>
  <c r="AF400" i="2"/>
  <c r="AD400" i="2"/>
  <c r="AB400" i="2"/>
  <c r="AI400" i="2"/>
  <c r="AE400" i="2"/>
  <c r="AC400" i="2"/>
  <c r="AI53" i="2"/>
  <c r="AI49" i="2"/>
  <c r="AL49" i="2"/>
  <c r="AE53" i="2"/>
  <c r="AD49" i="2"/>
  <c r="AC49" i="2"/>
  <c r="AE179" i="2"/>
  <c r="AI64" i="2"/>
  <c r="AF167" i="2"/>
  <c r="AF326" i="2"/>
  <c r="AB75" i="2"/>
  <c r="AE75" i="2"/>
  <c r="AC75" i="2"/>
  <c r="AE73" i="2"/>
  <c r="AC46" i="2"/>
  <c r="AC53" i="2"/>
  <c r="AB53" i="2"/>
  <c r="AD46" i="2"/>
  <c r="AL46" i="2"/>
  <c r="AD53" i="2"/>
  <c r="AL53" i="2"/>
  <c r="AC179" i="2"/>
  <c r="AE46" i="2"/>
  <c r="AB179" i="2"/>
  <c r="AB46" i="2"/>
  <c r="AF46" i="2"/>
  <c r="AH46" i="2"/>
  <c r="AF53" i="2"/>
  <c r="AH53" i="2"/>
  <c r="AB73" i="2"/>
  <c r="AH73" i="2"/>
  <c r="AF75" i="2"/>
  <c r="AL275" i="2"/>
  <c r="AB275" i="2"/>
  <c r="AF70" i="2"/>
  <c r="AE70" i="2"/>
  <c r="AB330" i="2"/>
  <c r="AH49" i="2"/>
  <c r="AF49" i="2"/>
  <c r="AB49" i="2"/>
  <c r="AE49" i="2"/>
  <c r="AC330" i="2"/>
  <c r="AL70" i="2"/>
  <c r="AI70" i="2"/>
  <c r="AD70" i="2"/>
  <c r="AC70" i="2"/>
  <c r="AE318" i="2"/>
  <c r="AC318" i="2"/>
  <c r="AB355" i="2"/>
  <c r="AC355" i="2"/>
  <c r="AL179" i="2"/>
  <c r="AF179" i="2"/>
  <c r="AE275" i="2"/>
  <c r="AB70" i="2"/>
  <c r="AH70" i="2"/>
  <c r="AF275" i="2"/>
  <c r="AL355" i="2"/>
  <c r="AI318" i="2"/>
  <c r="AD179" i="2"/>
  <c r="AI179" i="2"/>
  <c r="AD355" i="2"/>
  <c r="AI330" i="2"/>
  <c r="AI355" i="2"/>
  <c r="AD330" i="2"/>
  <c r="AL330" i="2"/>
  <c r="AF355" i="2"/>
  <c r="AH355" i="2"/>
  <c r="AF330" i="2"/>
  <c r="AH330" i="2"/>
  <c r="AD318" i="2"/>
  <c r="AL318" i="2"/>
  <c r="AH275" i="2"/>
  <c r="AF73" i="2"/>
  <c r="AH75" i="2"/>
  <c r="AL358" i="2"/>
  <c r="AB358" i="2"/>
  <c r="AE358" i="2"/>
  <c r="AL75" i="2"/>
  <c r="AI75" i="2"/>
  <c r="AD75" i="2"/>
  <c r="AL73" i="2"/>
  <c r="AI73" i="2"/>
  <c r="AD73" i="2"/>
  <c r="AC73" i="2"/>
  <c r="AL385" i="2"/>
  <c r="AI385" i="2"/>
  <c r="AD385" i="2"/>
  <c r="AB385" i="2"/>
  <c r="AH385" i="2"/>
  <c r="AF385" i="2"/>
  <c r="AE385" i="2"/>
  <c r="AC385" i="2"/>
  <c r="AF358" i="2"/>
  <c r="AH358" i="2"/>
  <c r="AD358" i="2"/>
  <c r="AI358" i="2"/>
  <c r="AD275" i="2"/>
  <c r="AI275" i="2"/>
  <c r="AF318" i="2"/>
  <c r="AH318" i="2"/>
  <c r="AL119" i="2"/>
  <c r="AI119" i="2"/>
  <c r="AH119" i="2"/>
  <c r="AF119" i="2"/>
  <c r="AE119" i="2"/>
  <c r="AD119" i="2"/>
  <c r="AC119" i="2"/>
  <c r="AB119" i="2"/>
  <c r="AI213" i="2" l="1"/>
  <c r="AC177" i="2"/>
  <c r="AD177" i="2"/>
  <c r="AG177" i="2"/>
  <c r="AB249" i="2"/>
  <c r="AC249" i="2"/>
  <c r="AI249" i="2"/>
  <c r="AH249" i="2"/>
  <c r="AI192" i="2"/>
  <c r="AF192" i="2"/>
  <c r="AF213" i="2"/>
  <c r="AC192" i="2"/>
  <c r="AE192" i="2"/>
  <c r="AC213" i="2"/>
  <c r="AE213" i="2"/>
  <c r="AB192" i="2"/>
  <c r="AH192" i="2"/>
  <c r="AD192" i="2"/>
  <c r="AL192" i="2"/>
  <c r="AB213" i="2"/>
  <c r="AH213" i="2"/>
  <c r="AD213" i="2"/>
  <c r="AL213" i="2"/>
  <c r="AJ192" i="2"/>
  <c r="AE177" i="2"/>
  <c r="AF177" i="2"/>
  <c r="AB177" i="2"/>
  <c r="AH177" i="2"/>
  <c r="AB47" i="2"/>
  <c r="AD47" i="2"/>
  <c r="AH47" i="2"/>
  <c r="AL47" i="2"/>
  <c r="AC47" i="2"/>
  <c r="AF47" i="2"/>
  <c r="AE47" i="2"/>
  <c r="AI47" i="2"/>
  <c r="AK47" i="2"/>
  <c r="AJ47" i="2"/>
  <c r="AG192" i="2"/>
  <c r="AK213" i="2"/>
  <c r="AL177" i="2"/>
  <c r="AI177" i="2"/>
  <c r="AE249" i="2"/>
  <c r="AD249" i="2"/>
  <c r="AL249" i="2"/>
  <c r="AF249" i="2"/>
  <c r="AK177" i="2"/>
  <c r="AG213" i="2"/>
  <c r="AG249" i="2"/>
  <c r="AK249" i="2"/>
  <c r="AH64" i="2"/>
  <c r="AL365" i="2"/>
  <c r="AJ365" i="2"/>
  <c r="AG365" i="2"/>
  <c r="AK365" i="2"/>
  <c r="AJ380" i="2"/>
  <c r="AG380" i="2"/>
  <c r="AK380" i="2"/>
  <c r="AL384" i="2"/>
  <c r="AJ384" i="2"/>
  <c r="AG384" i="2"/>
  <c r="AK384" i="2"/>
  <c r="AF376" i="2"/>
  <c r="AJ376" i="2"/>
  <c r="AG376" i="2"/>
  <c r="AK376" i="2"/>
  <c r="AJ366" i="2"/>
  <c r="AG366" i="2"/>
  <c r="AK366" i="2"/>
  <c r="AI381" i="2"/>
  <c r="AJ381" i="2"/>
  <c r="AG381" i="2"/>
  <c r="AK381" i="2"/>
  <c r="AL378" i="2"/>
  <c r="AJ378" i="2"/>
  <c r="AG378" i="2"/>
  <c r="AK378" i="2"/>
  <c r="AJ339" i="2"/>
  <c r="AG339" i="2"/>
  <c r="AK339" i="2"/>
  <c r="AB352" i="2"/>
  <c r="AJ352" i="2"/>
  <c r="AG352" i="2"/>
  <c r="AK352" i="2"/>
  <c r="AB356" i="2"/>
  <c r="AJ356" i="2"/>
  <c r="AG356" i="2"/>
  <c r="AK356" i="2"/>
  <c r="AI342" i="2"/>
  <c r="AJ342" i="2"/>
  <c r="AG342" i="2"/>
  <c r="AK342" i="2"/>
  <c r="AB347" i="2"/>
  <c r="AJ347" i="2"/>
  <c r="AG347" i="2"/>
  <c r="AK347" i="2"/>
  <c r="AL313" i="2"/>
  <c r="AG313" i="2"/>
  <c r="AJ313" i="2"/>
  <c r="AK313" i="2"/>
  <c r="AJ312" i="2"/>
  <c r="AK312" i="2"/>
  <c r="AG312" i="2"/>
  <c r="AG314" i="2"/>
  <c r="AJ314" i="2"/>
  <c r="AK314" i="2"/>
  <c r="AC321" i="2"/>
  <c r="AJ321" i="2"/>
  <c r="AK321" i="2"/>
  <c r="AG321" i="2"/>
  <c r="AJ326" i="2"/>
  <c r="AK326" i="2"/>
  <c r="AG326" i="2"/>
  <c r="AG332" i="2"/>
  <c r="AJ332" i="2"/>
  <c r="AK332" i="2"/>
  <c r="AJ334" i="2"/>
  <c r="AK334" i="2"/>
  <c r="AG334" i="2"/>
  <c r="AL305" i="2"/>
  <c r="AJ305" i="2"/>
  <c r="AK305" i="2"/>
  <c r="AG305" i="2"/>
  <c r="AB324" i="2"/>
  <c r="AG324" i="2"/>
  <c r="AJ324" i="2"/>
  <c r="AK324" i="2"/>
  <c r="AI331" i="2"/>
  <c r="AG331" i="2"/>
  <c r="AJ331" i="2"/>
  <c r="AK331" i="2"/>
  <c r="AB327" i="2"/>
  <c r="AJ327" i="2"/>
  <c r="AK327" i="2"/>
  <c r="AG327" i="2"/>
  <c r="AE298" i="2"/>
  <c r="AJ298" i="2"/>
  <c r="AK298" i="2"/>
  <c r="AG298" i="2"/>
  <c r="AE299" i="2"/>
  <c r="AG299" i="2"/>
  <c r="AJ299" i="2"/>
  <c r="AK299" i="2"/>
  <c r="AI300" i="2"/>
  <c r="AJ300" i="2"/>
  <c r="AK300" i="2"/>
  <c r="AG300" i="2"/>
  <c r="AJ285" i="2"/>
  <c r="AG285" i="2"/>
  <c r="AK285" i="2"/>
  <c r="AI287" i="2"/>
  <c r="AJ287" i="2"/>
  <c r="AG287" i="2"/>
  <c r="AK287" i="2"/>
  <c r="AL288" i="2"/>
  <c r="AJ288" i="2"/>
  <c r="AG288" i="2"/>
  <c r="AK288" i="2"/>
  <c r="AJ291" i="2"/>
  <c r="AG291" i="2"/>
  <c r="AK291" i="2"/>
  <c r="AI272" i="2"/>
  <c r="AG272" i="2"/>
  <c r="AJ272" i="2"/>
  <c r="AK272" i="2"/>
  <c r="AC276" i="2"/>
  <c r="AG276" i="2"/>
  <c r="AJ276" i="2"/>
  <c r="AK276" i="2"/>
  <c r="AC277" i="2"/>
  <c r="AJ277" i="2"/>
  <c r="AK277" i="2"/>
  <c r="AG277" i="2"/>
  <c r="AC273" i="2"/>
  <c r="AJ273" i="2"/>
  <c r="AK273" i="2"/>
  <c r="AG273" i="2"/>
  <c r="AI244" i="2"/>
  <c r="AJ244" i="2"/>
  <c r="AG244" i="2"/>
  <c r="AK244" i="2"/>
  <c r="AL248" i="2"/>
  <c r="AJ248" i="2"/>
  <c r="AG248" i="2"/>
  <c r="AK248" i="2"/>
  <c r="AJ245" i="2"/>
  <c r="AG245" i="2"/>
  <c r="AK245" i="2"/>
  <c r="AJ246" i="2"/>
  <c r="AG246" i="2"/>
  <c r="AK246" i="2"/>
  <c r="AJ230" i="2"/>
  <c r="AG230" i="2"/>
  <c r="AK230" i="2"/>
  <c r="AJ231" i="2"/>
  <c r="AG231" i="2"/>
  <c r="AK231" i="2"/>
  <c r="AC234" i="2"/>
  <c r="AJ234" i="2"/>
  <c r="AG234" i="2"/>
  <c r="AK234" i="2"/>
  <c r="AJ232" i="2"/>
  <c r="AG232" i="2"/>
  <c r="AK232" i="2"/>
  <c r="AJ226" i="2"/>
  <c r="AG226" i="2"/>
  <c r="AK226" i="2"/>
  <c r="AJ225" i="2"/>
  <c r="AG225" i="2"/>
  <c r="AK225" i="2"/>
  <c r="AJ227" i="2"/>
  <c r="AG227" i="2"/>
  <c r="AK227" i="2"/>
  <c r="AG194" i="2"/>
  <c r="AJ194" i="2"/>
  <c r="AK194" i="2"/>
  <c r="AG195" i="2"/>
  <c r="AJ195" i="2"/>
  <c r="AK195" i="2"/>
  <c r="AI190" i="2"/>
  <c r="AJ190" i="2"/>
  <c r="AK190" i="2"/>
  <c r="AG190" i="2"/>
  <c r="AG193" i="2"/>
  <c r="AJ193" i="2"/>
  <c r="AK193" i="2"/>
  <c r="AI207" i="2"/>
  <c r="AG207" i="2"/>
  <c r="AJ207" i="2"/>
  <c r="AK207" i="2"/>
  <c r="AH191" i="2"/>
  <c r="AJ191" i="2"/>
  <c r="AK191" i="2"/>
  <c r="AG191" i="2"/>
  <c r="AB202" i="2"/>
  <c r="AJ202" i="2"/>
  <c r="AK202" i="2"/>
  <c r="AG202" i="2"/>
  <c r="AI169" i="2"/>
  <c r="AJ169" i="2"/>
  <c r="AG169" i="2"/>
  <c r="AK169" i="2"/>
  <c r="AJ173" i="2"/>
  <c r="AG173" i="2"/>
  <c r="AK173" i="2"/>
  <c r="AL165" i="2"/>
  <c r="AJ165" i="2"/>
  <c r="AG165" i="2"/>
  <c r="AK165" i="2"/>
  <c r="AC167" i="2"/>
  <c r="AJ167" i="2"/>
  <c r="AG167" i="2"/>
  <c r="AK167" i="2"/>
  <c r="AJ171" i="2"/>
  <c r="AG171" i="2"/>
  <c r="AK171" i="2"/>
  <c r="AJ164" i="2"/>
  <c r="AG164" i="2"/>
  <c r="AK164" i="2"/>
  <c r="AJ168" i="2"/>
  <c r="AG168" i="2"/>
  <c r="AK168" i="2"/>
  <c r="AD167" i="2"/>
  <c r="AB136" i="2"/>
  <c r="AJ136" i="2"/>
  <c r="AG136" i="2"/>
  <c r="AK136" i="2"/>
  <c r="AJ138" i="2"/>
  <c r="AG138" i="2"/>
  <c r="AK138" i="2"/>
  <c r="AJ150" i="2"/>
  <c r="AG150" i="2"/>
  <c r="AK150" i="2"/>
  <c r="AJ151" i="2"/>
  <c r="AG151" i="2"/>
  <c r="AK151" i="2"/>
  <c r="AL145" i="2"/>
  <c r="AJ145" i="2"/>
  <c r="AG145" i="2"/>
  <c r="AK145" i="2"/>
  <c r="AC139" i="2"/>
  <c r="AJ139" i="2"/>
  <c r="AG139" i="2"/>
  <c r="AK139" i="2"/>
  <c r="AJ153" i="2"/>
  <c r="AG153" i="2"/>
  <c r="AK153" i="2"/>
  <c r="AD147" i="2"/>
  <c r="AJ147" i="2"/>
  <c r="AG147" i="2"/>
  <c r="AK147" i="2"/>
  <c r="AI137" i="2"/>
  <c r="AJ137" i="2"/>
  <c r="AG137" i="2"/>
  <c r="AK137" i="2"/>
  <c r="AJ148" i="2"/>
  <c r="AG148" i="2"/>
  <c r="AK148" i="2"/>
  <c r="AJ142" i="2"/>
  <c r="AG142" i="2"/>
  <c r="AK142" i="2"/>
  <c r="AE158" i="2"/>
  <c r="AJ158" i="2"/>
  <c r="AG158" i="2"/>
  <c r="AK158" i="2"/>
  <c r="AL129" i="2"/>
  <c r="AJ129" i="2"/>
  <c r="AK129" i="2"/>
  <c r="AG129" i="2"/>
  <c r="AG128" i="2"/>
  <c r="AJ128" i="2"/>
  <c r="AK128" i="2"/>
  <c r="AL131" i="2"/>
  <c r="AG131" i="2"/>
  <c r="AJ131" i="2"/>
  <c r="AK131" i="2"/>
  <c r="AD127" i="2"/>
  <c r="AG127" i="2"/>
  <c r="AJ127" i="2"/>
  <c r="AK127" i="2"/>
  <c r="AJ130" i="2"/>
  <c r="AK130" i="2"/>
  <c r="AG130" i="2"/>
  <c r="AC126" i="2"/>
  <c r="AJ126" i="2"/>
  <c r="AK126" i="2"/>
  <c r="AG126" i="2"/>
  <c r="AF115" i="2"/>
  <c r="AG115" i="2"/>
  <c r="AJ115" i="2"/>
  <c r="AK115" i="2"/>
  <c r="AG117" i="2"/>
  <c r="AJ117" i="2"/>
  <c r="AK117" i="2"/>
  <c r="AH116" i="2"/>
  <c r="AJ116" i="2"/>
  <c r="AK116" i="2"/>
  <c r="AG116" i="2"/>
  <c r="AC118" i="2"/>
  <c r="AJ118" i="2"/>
  <c r="AK118" i="2"/>
  <c r="AG118" i="2"/>
  <c r="AF120" i="2"/>
  <c r="AG120" i="2"/>
  <c r="AJ120" i="2"/>
  <c r="AK120" i="2"/>
  <c r="AE108" i="2"/>
  <c r="AJ108" i="2"/>
  <c r="AG108" i="2"/>
  <c r="AK108" i="2"/>
  <c r="AL103" i="2"/>
  <c r="AJ103" i="2"/>
  <c r="AG103" i="2"/>
  <c r="AK103" i="2"/>
  <c r="AC105" i="2"/>
  <c r="AJ105" i="2"/>
  <c r="AG105" i="2"/>
  <c r="AK105" i="2"/>
  <c r="AE104" i="2"/>
  <c r="AJ104" i="2"/>
  <c r="AG104" i="2"/>
  <c r="AK104" i="2"/>
  <c r="AJ106" i="2"/>
  <c r="AG106" i="2"/>
  <c r="AK106" i="2"/>
  <c r="AL101" i="2"/>
  <c r="AG101" i="2"/>
  <c r="AJ101" i="2"/>
  <c r="AK101" i="2"/>
  <c r="AD83" i="2"/>
  <c r="AG83" i="2"/>
  <c r="AJ83" i="2"/>
  <c r="AK83" i="2"/>
  <c r="AC81" i="2"/>
  <c r="AJ81" i="2"/>
  <c r="AK81" i="2"/>
  <c r="AG81" i="2"/>
  <c r="AC91" i="2"/>
  <c r="AJ91" i="2"/>
  <c r="AK91" i="2"/>
  <c r="AG91" i="2"/>
  <c r="AG80" i="2"/>
  <c r="AJ80" i="2"/>
  <c r="AK80" i="2"/>
  <c r="AJ84" i="2"/>
  <c r="AK84" i="2"/>
  <c r="AG84" i="2"/>
  <c r="AL88" i="2"/>
  <c r="AG88" i="2"/>
  <c r="AJ88" i="2"/>
  <c r="AK88" i="2"/>
  <c r="AB89" i="2"/>
  <c r="AJ89" i="2"/>
  <c r="AK89" i="2"/>
  <c r="AG89" i="2"/>
  <c r="AL82" i="2"/>
  <c r="AG82" i="2"/>
  <c r="AJ82" i="2"/>
  <c r="AK82" i="2"/>
  <c r="AC86" i="2"/>
  <c r="AJ86" i="2"/>
  <c r="AK86" i="2"/>
  <c r="AG86" i="2"/>
  <c r="AI61" i="2"/>
  <c r="AJ61" i="2"/>
  <c r="AG61" i="2"/>
  <c r="AK61" i="2"/>
  <c r="AI65" i="2"/>
  <c r="AJ65" i="2"/>
  <c r="AG65" i="2"/>
  <c r="AK65" i="2"/>
  <c r="AC71" i="2"/>
  <c r="AJ71" i="2"/>
  <c r="AG71" i="2"/>
  <c r="AK71" i="2"/>
  <c r="AI74" i="2"/>
  <c r="AJ74" i="2"/>
  <c r="AG74" i="2"/>
  <c r="AK74" i="2"/>
  <c r="AC62" i="2"/>
  <c r="AJ62" i="2"/>
  <c r="AG62" i="2"/>
  <c r="AK62" i="2"/>
  <c r="AJ63" i="2"/>
  <c r="AG63" i="2"/>
  <c r="AK63" i="2"/>
  <c r="AI66" i="2"/>
  <c r="AJ66" i="2"/>
  <c r="AG66" i="2"/>
  <c r="AK66" i="2"/>
  <c r="AB68" i="2"/>
  <c r="AJ68" i="2"/>
  <c r="AG68" i="2"/>
  <c r="AK68" i="2"/>
  <c r="AI69" i="2"/>
  <c r="AJ69" i="2"/>
  <c r="AG69" i="2"/>
  <c r="AK69" i="2"/>
  <c r="AL67" i="2"/>
  <c r="AJ67" i="2"/>
  <c r="AG67" i="2"/>
  <c r="AK67" i="2"/>
  <c r="AE64" i="2"/>
  <c r="AJ64" i="2"/>
  <c r="AG64" i="2"/>
  <c r="AK64" i="2"/>
  <c r="AD62" i="2"/>
  <c r="AI41" i="2"/>
  <c r="AG41" i="2"/>
  <c r="AK41" i="2"/>
  <c r="AJ41" i="2"/>
  <c r="AG50" i="2"/>
  <c r="AK50" i="2"/>
  <c r="AJ50" i="2"/>
  <c r="AJ45" i="2"/>
  <c r="AG45" i="2"/>
  <c r="AK45" i="2"/>
  <c r="AJ36" i="2"/>
  <c r="AG36" i="2"/>
  <c r="AK36" i="2"/>
  <c r="AG37" i="2"/>
  <c r="AK37" i="2"/>
  <c r="AJ37" i="2"/>
  <c r="AG44" i="2"/>
  <c r="AK44" i="2"/>
  <c r="AJ44" i="2"/>
  <c r="AB193" i="2"/>
  <c r="AI245" i="2"/>
  <c r="AI326" i="2"/>
  <c r="AL326" i="2"/>
  <c r="AC326" i="2"/>
  <c r="AI299" i="2"/>
  <c r="AF342" i="2"/>
  <c r="AH62" i="2"/>
  <c r="AB64" i="2"/>
  <c r="AD64" i="2"/>
  <c r="AB62" i="2"/>
  <c r="AL202" i="2"/>
  <c r="AF299" i="2"/>
  <c r="AD65" i="2"/>
  <c r="AC117" i="2"/>
  <c r="AL244" i="2"/>
  <c r="AE326" i="2"/>
  <c r="AE342" i="2"/>
  <c r="AE62" i="2"/>
  <c r="AF62" i="2"/>
  <c r="AC334" i="2"/>
  <c r="AL62" i="2"/>
  <c r="AB334" i="2"/>
  <c r="AH202" i="2"/>
  <c r="AF314" i="2"/>
  <c r="AC299" i="2"/>
  <c r="AF145" i="2"/>
  <c r="AI145" i="2"/>
  <c r="AL127" i="2"/>
  <c r="AF101" i="2"/>
  <c r="AL86" i="2"/>
  <c r="AF334" i="2"/>
  <c r="AD334" i="2"/>
  <c r="AF64" i="2"/>
  <c r="AC64" i="2"/>
  <c r="AL64" i="2"/>
  <c r="AB245" i="2"/>
  <c r="AL342" i="2"/>
  <c r="AC245" i="2"/>
  <c r="AH332" i="2"/>
  <c r="AD326" i="2"/>
  <c r="AH334" i="2"/>
  <c r="AL334" i="2"/>
  <c r="AI334" i="2"/>
  <c r="AH326" i="2"/>
  <c r="AE202" i="2"/>
  <c r="AE334" i="2"/>
  <c r="AB326" i="2"/>
  <c r="AB332" i="2"/>
  <c r="AE191" i="2"/>
  <c r="AE245" i="2"/>
  <c r="AD245" i="2"/>
  <c r="AL245" i="2"/>
  <c r="AH245" i="2"/>
  <c r="AL45" i="2"/>
  <c r="AB194" i="2"/>
  <c r="AL285" i="2"/>
  <c r="AF291" i="2"/>
  <c r="AL36" i="2"/>
  <c r="AD68" i="2"/>
  <c r="AB227" i="2"/>
  <c r="AF158" i="2"/>
  <c r="AE69" i="2"/>
  <c r="AL136" i="2"/>
  <c r="AI339" i="2"/>
  <c r="AB305" i="2"/>
  <c r="AF324" i="2"/>
  <c r="AD347" i="2"/>
  <c r="AF104" i="2"/>
  <c r="AC313" i="2"/>
  <c r="AL227" i="2"/>
  <c r="AL171" i="2"/>
  <c r="AC227" i="2"/>
  <c r="AI91" i="2"/>
  <c r="AI158" i="2"/>
  <c r="AC158" i="2"/>
  <c r="AH171" i="2"/>
  <c r="AL120" i="2"/>
  <c r="AH378" i="2"/>
  <c r="AI378" i="2"/>
  <c r="AI312" i="2"/>
  <c r="AC300" i="2"/>
  <c r="AI191" i="2"/>
  <c r="AD227" i="2"/>
  <c r="AB191" i="2"/>
  <c r="AE165" i="2"/>
  <c r="AL299" i="2"/>
  <c r="AF227" i="2"/>
  <c r="AH91" i="2"/>
  <c r="AH120" i="2"/>
  <c r="AL116" i="2"/>
  <c r="AC147" i="2"/>
  <c r="AH71" i="2"/>
  <c r="AB384" i="2"/>
  <c r="AL71" i="2"/>
  <c r="AE246" i="2"/>
  <c r="AD66" i="2"/>
  <c r="AC45" i="2"/>
  <c r="AH321" i="2"/>
  <c r="AI347" i="2"/>
  <c r="AF153" i="2"/>
  <c r="AD171" i="2"/>
  <c r="AE171" i="2"/>
  <c r="AD327" i="2"/>
  <c r="AI314" i="2"/>
  <c r="AH314" i="2"/>
  <c r="AI120" i="2"/>
  <c r="AF288" i="2"/>
  <c r="AF352" i="2"/>
  <c r="AC127" i="2"/>
  <c r="AL74" i="2"/>
  <c r="AE147" i="2"/>
  <c r="AL61" i="2"/>
  <c r="AF168" i="2"/>
  <c r="AE347" i="2"/>
  <c r="AI226" i="2"/>
  <c r="AE120" i="2"/>
  <c r="AB120" i="2"/>
  <c r="AC171" i="2"/>
  <c r="AH291" i="2"/>
  <c r="AH103" i="2"/>
  <c r="AI291" i="2"/>
  <c r="AH347" i="2"/>
  <c r="AD332" i="2"/>
  <c r="AL332" i="2"/>
  <c r="AF127" i="2"/>
  <c r="AF202" i="2"/>
  <c r="AD191" i="2"/>
  <c r="AI313" i="2"/>
  <c r="AF68" i="2"/>
  <c r="AI227" i="2"/>
  <c r="AF191" i="2"/>
  <c r="AL191" i="2"/>
  <c r="AD202" i="2"/>
  <c r="AI171" i="2"/>
  <c r="AE127" i="2"/>
  <c r="AH342" i="2"/>
  <c r="AF171" i="2"/>
  <c r="AH227" i="2"/>
  <c r="AB342" i="2"/>
  <c r="AE227" i="2"/>
  <c r="AL291" i="2"/>
  <c r="AI68" i="2"/>
  <c r="AC191" i="2"/>
  <c r="AF91" i="2"/>
  <c r="AL331" i="2"/>
  <c r="AD331" i="2"/>
  <c r="AD81" i="2"/>
  <c r="AD120" i="2"/>
  <c r="AB291" i="2"/>
  <c r="AC230" i="2"/>
  <c r="AE288" i="2"/>
  <c r="AE91" i="2"/>
  <c r="AE314" i="2"/>
  <c r="AC120" i="2"/>
  <c r="AB171" i="2"/>
  <c r="AI376" i="2"/>
  <c r="AL327" i="2"/>
  <c r="AL167" i="2"/>
  <c r="AB91" i="2"/>
  <c r="AC347" i="2"/>
  <c r="AF384" i="2"/>
  <c r="AC202" i="2"/>
  <c r="AH167" i="2"/>
  <c r="AH89" i="2"/>
  <c r="AB145" i="2"/>
  <c r="AI71" i="2"/>
  <c r="AC291" i="2"/>
  <c r="AF71" i="2"/>
  <c r="AC384" i="2"/>
  <c r="AI384" i="2"/>
  <c r="AI202" i="2"/>
  <c r="AD36" i="2"/>
  <c r="AF298" i="2"/>
  <c r="AF378" i="2"/>
  <c r="AD378" i="2"/>
  <c r="AL230" i="2"/>
  <c r="AD136" i="2"/>
  <c r="AH136" i="2"/>
  <c r="AH129" i="2"/>
  <c r="AI129" i="2"/>
  <c r="AF339" i="2"/>
  <c r="AD273" i="2"/>
  <c r="AF332" i="2"/>
  <c r="AF232" i="2"/>
  <c r="AC103" i="2"/>
  <c r="AI103" i="2"/>
  <c r="AB312" i="2"/>
  <c r="AE36" i="2"/>
  <c r="AI332" i="2"/>
  <c r="AF347" i="2"/>
  <c r="AF300" i="2"/>
  <c r="AL300" i="2"/>
  <c r="AL347" i="2"/>
  <c r="AH83" i="2"/>
  <c r="AI153" i="2"/>
  <c r="AH67" i="2"/>
  <c r="AB234" i="2"/>
  <c r="AE332" i="2"/>
  <c r="AC101" i="2"/>
  <c r="AH147" i="2"/>
  <c r="AF131" i="2"/>
  <c r="AD116" i="2"/>
  <c r="AB273" i="2"/>
  <c r="AC332" i="2"/>
  <c r="AB50" i="2"/>
  <c r="AH65" i="2"/>
  <c r="AL207" i="2"/>
  <c r="AF305" i="2"/>
  <c r="AI288" i="2"/>
  <c r="AD117" i="2"/>
  <c r="AH288" i="2"/>
  <c r="AI321" i="2"/>
  <c r="AF86" i="2"/>
  <c r="AH82" i="2"/>
  <c r="AH127" i="2"/>
  <c r="AI86" i="2"/>
  <c r="AI104" i="2"/>
  <c r="AD118" i="2"/>
  <c r="AI127" i="2"/>
  <c r="AH193" i="2"/>
  <c r="AD190" i="2"/>
  <c r="AC153" i="2"/>
  <c r="AE153" i="2"/>
  <c r="AE67" i="2"/>
  <c r="AI138" i="2"/>
  <c r="AB127" i="2"/>
  <c r="AE86" i="2"/>
  <c r="AB321" i="2"/>
  <c r="AD67" i="2"/>
  <c r="AB67" i="2"/>
  <c r="AI298" i="2"/>
  <c r="AF356" i="2"/>
  <c r="AL68" i="2"/>
  <c r="AD86" i="2"/>
  <c r="AH327" i="2"/>
  <c r="AD356" i="2"/>
  <c r="AI356" i="2"/>
  <c r="AL126" i="2"/>
  <c r="AD139" i="2"/>
  <c r="AD126" i="2"/>
  <c r="AL89" i="2"/>
  <c r="AD169" i="2"/>
  <c r="AH139" i="2"/>
  <c r="AL352" i="2"/>
  <c r="AL104" i="2"/>
  <c r="AE356" i="2"/>
  <c r="AF74" i="2"/>
  <c r="AL193" i="2"/>
  <c r="AI147" i="2"/>
  <c r="AE167" i="2"/>
  <c r="AB376" i="2"/>
  <c r="AF226" i="2"/>
  <c r="AB167" i="2"/>
  <c r="AI167" i="2"/>
  <c r="AE226" i="2"/>
  <c r="AE74" i="2"/>
  <c r="AH299" i="2"/>
  <c r="AL65" i="2"/>
  <c r="AI136" i="2"/>
  <c r="AF136" i="2"/>
  <c r="AF129" i="2"/>
  <c r="AD129" i="2"/>
  <c r="AD339" i="2"/>
  <c r="AL339" i="2"/>
  <c r="AH339" i="2"/>
  <c r="AI305" i="2"/>
  <c r="AD277" i="2"/>
  <c r="AD288" i="2"/>
  <c r="AI232" i="2"/>
  <c r="AE232" i="2"/>
  <c r="AE117" i="2"/>
  <c r="AL117" i="2"/>
  <c r="AH117" i="2"/>
  <c r="AF36" i="2"/>
  <c r="AH36" i="2"/>
  <c r="AB288" i="2"/>
  <c r="AD321" i="2"/>
  <c r="AD300" i="2"/>
  <c r="AH277" i="2"/>
  <c r="AF321" i="2"/>
  <c r="AH86" i="2"/>
  <c r="AF126" i="2"/>
  <c r="AF193" i="2"/>
  <c r="AD153" i="2"/>
  <c r="AL153" i="2"/>
  <c r="AB153" i="2"/>
  <c r="AH153" i="2"/>
  <c r="AC67" i="2"/>
  <c r="AF67" i="2"/>
  <c r="AH165" i="2"/>
  <c r="AL148" i="2"/>
  <c r="AB86" i="2"/>
  <c r="AE321" i="2"/>
  <c r="AL321" i="2"/>
  <c r="AB277" i="2"/>
  <c r="AD299" i="2"/>
  <c r="AD352" i="2"/>
  <c r="AH356" i="2"/>
  <c r="AI67" i="2"/>
  <c r="AL356" i="2"/>
  <c r="AI89" i="2"/>
  <c r="AF147" i="2"/>
  <c r="AC82" i="2"/>
  <c r="AB82" i="2"/>
  <c r="AL147" i="2"/>
  <c r="AI193" i="2"/>
  <c r="AD74" i="2"/>
  <c r="AB74" i="2"/>
  <c r="AC89" i="2"/>
  <c r="AD61" i="2"/>
  <c r="AL169" i="2"/>
  <c r="AL139" i="2"/>
  <c r="AB299" i="2"/>
  <c r="AC356" i="2"/>
  <c r="AH74" i="2"/>
  <c r="AD193" i="2"/>
  <c r="AB147" i="2"/>
  <c r="AF139" i="2"/>
  <c r="AI165" i="2"/>
  <c r="AD376" i="2"/>
  <c r="AL376" i="2"/>
  <c r="AB226" i="2"/>
  <c r="AH226" i="2"/>
  <c r="AE376" i="2"/>
  <c r="AC376" i="2"/>
  <c r="AH376" i="2"/>
  <c r="AC74" i="2"/>
  <c r="AD226" i="2"/>
  <c r="AL226" i="2"/>
  <c r="AC226" i="2"/>
  <c r="AE193" i="2"/>
  <c r="AC193" i="2"/>
  <c r="AL381" i="2"/>
  <c r="AH380" i="2"/>
  <c r="AF105" i="2"/>
  <c r="AI88" i="2"/>
  <c r="AH313" i="2"/>
  <c r="AB313" i="2"/>
  <c r="AB138" i="2"/>
  <c r="AL150" i="2"/>
  <c r="AE88" i="2"/>
  <c r="AI327" i="2"/>
  <c r="AD314" i="2"/>
  <c r="AI352" i="2"/>
  <c r="AE68" i="2"/>
  <c r="AF138" i="2"/>
  <c r="AH352" i="2"/>
  <c r="AD291" i="2"/>
  <c r="AD91" i="2"/>
  <c r="AL298" i="2"/>
  <c r="AE131" i="2"/>
  <c r="AF327" i="2"/>
  <c r="AD342" i="2"/>
  <c r="AL69" i="2"/>
  <c r="AL273" i="2"/>
  <c r="AB106" i="2"/>
  <c r="AL91" i="2"/>
  <c r="AB314" i="2"/>
  <c r="AC342" i="2"/>
  <c r="AD71" i="2"/>
  <c r="AE291" i="2"/>
  <c r="AB71" i="2"/>
  <c r="AE384" i="2"/>
  <c r="AH384" i="2"/>
  <c r="AD384" i="2"/>
  <c r="AE71" i="2"/>
  <c r="AE116" i="2"/>
  <c r="AC327" i="2"/>
  <c r="AE327" i="2"/>
  <c r="AL314" i="2"/>
  <c r="AC314" i="2"/>
  <c r="AI36" i="2"/>
  <c r="AF381" i="2"/>
  <c r="AD381" i="2"/>
  <c r="AI246" i="2"/>
  <c r="AH246" i="2"/>
  <c r="AF65" i="2"/>
  <c r="AE65" i="2"/>
  <c r="AH207" i="2"/>
  <c r="AD207" i="2"/>
  <c r="AH164" i="2"/>
  <c r="AH305" i="2"/>
  <c r="AD305" i="2"/>
  <c r="AI277" i="2"/>
  <c r="AD232" i="2"/>
  <c r="AL232" i="2"/>
  <c r="AC232" i="2"/>
  <c r="AB232" i="2"/>
  <c r="AH232" i="2"/>
  <c r="AB117" i="2"/>
  <c r="AI117" i="2"/>
  <c r="AF117" i="2"/>
  <c r="AC36" i="2"/>
  <c r="AB36" i="2"/>
  <c r="AI276" i="2"/>
  <c r="AF277" i="2"/>
  <c r="AB300" i="2"/>
  <c r="AH300" i="2"/>
  <c r="AE300" i="2"/>
  <c r="AD276" i="2"/>
  <c r="AL324" i="2"/>
  <c r="AF88" i="2"/>
  <c r="AF82" i="2"/>
  <c r="AH104" i="2"/>
  <c r="AH106" i="2"/>
  <c r="AH126" i="2"/>
  <c r="AI128" i="2"/>
  <c r="AI82" i="2"/>
  <c r="AD106" i="2"/>
  <c r="AL195" i="2"/>
  <c r="AI234" i="2"/>
  <c r="AF165" i="2"/>
  <c r="AI126" i="2"/>
  <c r="AD104" i="2"/>
  <c r="AD82" i="2"/>
  <c r="AE277" i="2"/>
  <c r="AL277" i="2"/>
  <c r="AD165" i="2"/>
  <c r="AB165" i="2"/>
  <c r="AE126" i="2"/>
  <c r="AH331" i="2"/>
  <c r="AD89" i="2"/>
  <c r="AF116" i="2"/>
  <c r="AE82" i="2"/>
  <c r="AF89" i="2"/>
  <c r="AB126" i="2"/>
  <c r="AI116" i="2"/>
  <c r="AI106" i="2"/>
  <c r="AC106" i="2"/>
  <c r="AC61" i="2"/>
  <c r="AB169" i="2"/>
  <c r="AB116" i="2"/>
  <c r="AD158" i="2"/>
  <c r="AC104" i="2"/>
  <c r="AB104" i="2"/>
  <c r="AC165" i="2"/>
  <c r="AC116" i="2"/>
  <c r="AI366" i="2"/>
  <c r="AD45" i="2"/>
  <c r="AF45" i="2"/>
  <c r="AH272" i="2"/>
  <c r="AD285" i="2"/>
  <c r="AF248" i="2"/>
  <c r="AH381" i="2"/>
  <c r="AD44" i="2"/>
  <c r="AH66" i="2"/>
  <c r="AH230" i="2"/>
  <c r="AD230" i="2"/>
  <c r="AF207" i="2"/>
  <c r="AE207" i="2"/>
  <c r="AI164" i="2"/>
  <c r="AI80" i="2"/>
  <c r="AE137" i="2"/>
  <c r="AD137" i="2"/>
  <c r="AB103" i="2"/>
  <c r="AE312" i="2"/>
  <c r="AH312" i="2"/>
  <c r="AC272" i="2"/>
  <c r="AI324" i="2"/>
  <c r="AF106" i="2"/>
  <c r="AH118" i="2"/>
  <c r="AD115" i="2"/>
  <c r="AL106" i="2"/>
  <c r="AD105" i="2"/>
  <c r="AE234" i="2"/>
  <c r="AD234" i="2"/>
  <c r="AL234" i="2"/>
  <c r="AD148" i="2"/>
  <c r="AD150" i="2"/>
  <c r="AE118" i="2"/>
  <c r="AL83" i="2"/>
  <c r="AF150" i="2"/>
  <c r="AH234" i="2"/>
  <c r="AE150" i="2"/>
  <c r="AE106" i="2"/>
  <c r="AF331" i="2"/>
  <c r="AH108" i="2"/>
  <c r="AH158" i="2"/>
  <c r="AC83" i="2"/>
  <c r="AB83" i="2"/>
  <c r="AL108" i="2"/>
  <c r="AB131" i="2"/>
  <c r="AI131" i="2"/>
  <c r="AI118" i="2"/>
  <c r="AD69" i="2"/>
  <c r="AE324" i="2"/>
  <c r="AB158" i="2"/>
  <c r="AL158" i="2"/>
  <c r="AL44" i="2"/>
  <c r="AF44" i="2"/>
  <c r="AH366" i="2"/>
  <c r="AD41" i="2"/>
  <c r="AH148" i="2"/>
  <c r="AF130" i="2"/>
  <c r="AH298" i="2"/>
  <c r="AD298" i="2"/>
  <c r="AB115" i="2"/>
  <c r="AF234" i="2"/>
  <c r="AE378" i="2"/>
  <c r="AC378" i="2"/>
  <c r="AB378" i="2"/>
  <c r="AE130" i="2"/>
  <c r="AD130" i="2"/>
  <c r="AB139" i="2"/>
  <c r="AF81" i="2"/>
  <c r="AF276" i="2"/>
  <c r="AI37" i="2"/>
  <c r="AL66" i="2"/>
  <c r="AE164" i="2"/>
  <c r="AF80" i="2"/>
  <c r="AC194" i="2"/>
  <c r="AI194" i="2"/>
  <c r="AH194" i="2"/>
  <c r="AF137" i="2"/>
  <c r="AL137" i="2"/>
  <c r="AD272" i="2"/>
  <c r="AB45" i="2"/>
  <c r="AI45" i="2"/>
  <c r="AE45" i="2"/>
  <c r="AH45" i="2"/>
  <c r="AH84" i="2"/>
  <c r="AF313" i="2"/>
  <c r="AE313" i="2"/>
  <c r="AD313" i="2"/>
  <c r="AH68" i="2"/>
  <c r="AE138" i="2"/>
  <c r="AD138" i="2"/>
  <c r="AL138" i="2"/>
  <c r="AB128" i="2"/>
  <c r="AB105" i="2"/>
  <c r="AL84" i="2"/>
  <c r="AE276" i="2"/>
  <c r="AH138" i="2"/>
  <c r="AC68" i="2"/>
  <c r="AC138" i="2"/>
  <c r="AH276" i="2"/>
  <c r="AF272" i="2"/>
  <c r="AI285" i="2"/>
  <c r="AB366" i="2"/>
  <c r="AH41" i="2"/>
  <c r="AI50" i="2"/>
  <c r="AH50" i="2"/>
  <c r="AF66" i="2"/>
  <c r="AB66" i="2"/>
  <c r="AF230" i="2"/>
  <c r="AE230" i="2"/>
  <c r="AI230" i="2"/>
  <c r="AD164" i="2"/>
  <c r="AL164" i="2"/>
  <c r="AF164" i="2"/>
  <c r="AD80" i="2"/>
  <c r="AL80" i="2"/>
  <c r="AH80" i="2"/>
  <c r="AI273" i="2"/>
  <c r="AE194" i="2"/>
  <c r="AD194" i="2"/>
  <c r="AL194" i="2"/>
  <c r="AF194" i="2"/>
  <c r="AB137" i="2"/>
  <c r="AH137" i="2"/>
  <c r="AC137" i="2"/>
  <c r="AE103" i="2"/>
  <c r="AF103" i="2"/>
  <c r="AD103" i="2"/>
  <c r="AD312" i="2"/>
  <c r="AL312" i="2"/>
  <c r="AC312" i="2"/>
  <c r="AF312" i="2"/>
  <c r="AE272" i="2"/>
  <c r="AL272" i="2"/>
  <c r="AB272" i="2"/>
  <c r="AH324" i="2"/>
  <c r="AD324" i="2"/>
  <c r="AL276" i="2"/>
  <c r="AF84" i="2"/>
  <c r="AH88" i="2"/>
  <c r="AF83" i="2"/>
  <c r="AH105" i="2"/>
  <c r="AF118" i="2"/>
  <c r="AI115" i="2"/>
  <c r="AD128" i="2"/>
  <c r="AI84" i="2"/>
  <c r="AI83" i="2"/>
  <c r="AL105" i="2"/>
  <c r="AL118" i="2"/>
  <c r="AH115" i="2"/>
  <c r="AI148" i="2"/>
  <c r="AI150" i="2"/>
  <c r="AE128" i="2"/>
  <c r="AH128" i="2"/>
  <c r="AL128" i="2"/>
  <c r="AL115" i="2"/>
  <c r="AB118" i="2"/>
  <c r="AE105" i="2"/>
  <c r="AD88" i="2"/>
  <c r="AB84" i="2"/>
  <c r="AB276" i="2"/>
  <c r="AE115" i="2"/>
  <c r="AC88" i="2"/>
  <c r="AH273" i="2"/>
  <c r="AE148" i="2"/>
  <c r="AF128" i="2"/>
  <c r="AI105" i="2"/>
  <c r="AI81" i="2"/>
  <c r="AF108" i="2"/>
  <c r="AH145" i="2"/>
  <c r="AI139" i="2"/>
  <c r="AE83" i="2"/>
  <c r="AD108" i="2"/>
  <c r="AH131" i="2"/>
  <c r="AC131" i="2"/>
  <c r="AD131" i="2"/>
  <c r="AH81" i="2"/>
  <c r="AC69" i="2"/>
  <c r="AB69" i="2"/>
  <c r="AB230" i="2"/>
  <c r="AB168" i="2"/>
  <c r="AH168" i="2"/>
  <c r="AE139" i="2"/>
  <c r="AC145" i="2"/>
  <c r="AC324" i="2"/>
  <c r="AE273" i="2"/>
  <c r="AF273" i="2"/>
  <c r="AE81" i="2"/>
  <c r="AL81" i="2"/>
  <c r="AB81" i="2"/>
  <c r="AC288" i="2"/>
  <c r="AL130" i="2"/>
  <c r="AE101" i="2"/>
  <c r="AI101" i="2"/>
  <c r="AF69" i="2"/>
  <c r="AH69" i="2"/>
  <c r="AH150" i="2"/>
  <c r="AC150" i="2"/>
  <c r="AB150" i="2"/>
  <c r="AI108" i="2"/>
  <c r="AB108" i="2"/>
  <c r="AC108" i="2"/>
  <c r="AH151" i="2"/>
  <c r="AF151" i="2"/>
  <c r="AB151" i="2"/>
  <c r="AI151" i="2"/>
  <c r="AE151" i="2"/>
  <c r="AL151" i="2"/>
  <c r="AD151" i="2"/>
  <c r="AC151" i="2"/>
  <c r="AH231" i="2"/>
  <c r="AF231" i="2"/>
  <c r="AI231" i="2"/>
  <c r="AB231" i="2"/>
  <c r="AE231" i="2"/>
  <c r="AL231" i="2"/>
  <c r="AC231" i="2"/>
  <c r="AD231" i="2"/>
  <c r="AL190" i="2"/>
  <c r="AF190" i="2"/>
  <c r="AB190" i="2"/>
  <c r="AE190" i="2"/>
  <c r="AC190" i="2"/>
  <c r="AH190" i="2"/>
  <c r="AL142" i="2"/>
  <c r="AI142" i="2"/>
  <c r="AD142" i="2"/>
  <c r="AF142" i="2"/>
  <c r="AB142" i="2"/>
  <c r="AE142" i="2"/>
  <c r="AC142" i="2"/>
  <c r="AH142" i="2"/>
  <c r="AB298" i="2"/>
  <c r="AC298" i="2"/>
  <c r="AE352" i="2"/>
  <c r="AC352" i="2"/>
  <c r="AE331" i="2"/>
  <c r="AB331" i="2"/>
  <c r="AC331" i="2"/>
  <c r="AD50" i="2"/>
  <c r="AL50" i="2"/>
  <c r="AF50" i="2"/>
  <c r="AH37" i="2"/>
  <c r="AE136" i="2"/>
  <c r="AF148" i="2"/>
  <c r="AB148" i="2"/>
  <c r="AB101" i="2"/>
  <c r="AH101" i="2"/>
  <c r="AD101" i="2"/>
  <c r="AE89" i="2"/>
  <c r="AH61" i="2"/>
  <c r="AF61" i="2"/>
  <c r="AB61" i="2"/>
  <c r="AE61" i="2"/>
  <c r="AF169" i="2"/>
  <c r="AE169" i="2"/>
  <c r="AC169" i="2"/>
  <c r="AH169" i="2"/>
  <c r="AB65" i="2"/>
  <c r="AC65" i="2"/>
  <c r="AE305" i="2"/>
  <c r="AC305" i="2"/>
  <c r="AH173" i="2"/>
  <c r="AF173" i="2"/>
  <c r="AB173" i="2"/>
  <c r="AE173" i="2"/>
  <c r="AL173" i="2"/>
  <c r="AD173" i="2"/>
  <c r="AI173" i="2"/>
  <c r="AC173" i="2"/>
  <c r="AD145" i="2"/>
  <c r="AE145" i="2"/>
  <c r="AH225" i="2"/>
  <c r="AF225" i="2"/>
  <c r="AE225" i="2"/>
  <c r="AI225" i="2"/>
  <c r="AC225" i="2"/>
  <c r="AL225" i="2"/>
  <c r="AB225" i="2"/>
  <c r="AD225" i="2"/>
  <c r="AL168" i="2"/>
  <c r="AD168" i="2"/>
  <c r="AE168" i="2"/>
  <c r="AC168" i="2"/>
  <c r="AI168" i="2"/>
  <c r="AE37" i="2"/>
  <c r="AC148" i="2"/>
  <c r="AC115" i="2"/>
  <c r="AC130" i="2"/>
  <c r="AI130" i="2"/>
  <c r="AB130" i="2"/>
  <c r="AH130" i="2"/>
  <c r="AB88" i="2"/>
  <c r="AC128" i="2"/>
  <c r="AF287" i="2"/>
  <c r="AD366" i="2"/>
  <c r="AL366" i="2"/>
  <c r="AF366" i="2"/>
  <c r="AL41" i="2"/>
  <c r="AC287" i="2"/>
  <c r="AC380" i="2"/>
  <c r="AC66" i="2"/>
  <c r="AE66" i="2"/>
  <c r="AC164" i="2"/>
  <c r="AB164" i="2"/>
  <c r="AC80" i="2"/>
  <c r="AB80" i="2"/>
  <c r="AE80" i="2"/>
  <c r="AD84" i="2"/>
  <c r="AE84" i="2"/>
  <c r="AC84" i="2"/>
  <c r="AC136" i="2"/>
  <c r="AC129" i="2"/>
  <c r="AB129" i="2"/>
  <c r="AE129" i="2"/>
  <c r="AE339" i="2"/>
  <c r="AC339" i="2"/>
  <c r="AB339" i="2"/>
  <c r="AI380" i="2"/>
  <c r="AI195" i="2"/>
  <c r="AH195" i="2"/>
  <c r="AE195" i="2"/>
  <c r="AB195" i="2"/>
  <c r="AD246" i="2"/>
  <c r="AL246" i="2"/>
  <c r="AF246" i="2"/>
  <c r="AE248" i="2"/>
  <c r="AH365" i="2"/>
  <c r="AI365" i="2"/>
  <c r="AI248" i="2"/>
  <c r="AD195" i="2"/>
  <c r="AC195" i="2"/>
  <c r="AF195" i="2"/>
  <c r="AB207" i="2"/>
  <c r="AC207" i="2"/>
  <c r="AB380" i="2"/>
  <c r="AB287" i="2"/>
  <c r="AE285" i="2"/>
  <c r="AD287" i="2"/>
  <c r="AH287" i="2"/>
  <c r="AL287" i="2"/>
  <c r="AE287" i="2"/>
  <c r="AF285" i="2"/>
  <c r="AB285" i="2"/>
  <c r="AC285" i="2"/>
  <c r="AH285" i="2"/>
  <c r="AF41" i="2"/>
  <c r="AB41" i="2"/>
  <c r="AI44" i="2"/>
  <c r="AB44" i="2"/>
  <c r="AH44" i="2"/>
  <c r="AF244" i="2"/>
  <c r="AE380" i="2"/>
  <c r="AD380" i="2"/>
  <c r="AL380" i="2"/>
  <c r="AF380" i="2"/>
  <c r="AC244" i="2"/>
  <c r="AD244" i="2"/>
  <c r="AB244" i="2"/>
  <c r="AH244" i="2"/>
  <c r="AE244" i="2"/>
  <c r="AC246" i="2"/>
  <c r="AB246" i="2"/>
  <c r="AE50" i="2"/>
  <c r="AC50" i="2"/>
  <c r="AF365" i="2"/>
  <c r="AD365" i="2"/>
  <c r="AH248" i="2"/>
  <c r="AD248" i="2"/>
  <c r="AD37" i="2"/>
  <c r="AL37" i="2"/>
  <c r="AF37" i="2"/>
  <c r="AC365" i="2"/>
  <c r="AB365" i="2"/>
  <c r="AE365" i="2"/>
  <c r="AB248" i="2"/>
  <c r="AC248" i="2"/>
  <c r="AC37" i="2"/>
  <c r="AB37" i="2"/>
  <c r="AE366" i="2"/>
  <c r="AC366" i="2"/>
  <c r="AE41" i="2"/>
  <c r="AC41" i="2"/>
  <c r="AB381" i="2"/>
  <c r="AE381" i="2"/>
  <c r="AC381" i="2"/>
  <c r="AE44" i="2"/>
  <c r="AC44" i="2"/>
  <c r="AL63" i="2"/>
  <c r="AI63" i="2"/>
  <c r="AD63" i="2"/>
  <c r="AB63" i="2"/>
  <c r="AH63" i="2"/>
  <c r="AF63" i="2"/>
  <c r="AC63" i="2"/>
  <c r="AE63" i="2"/>
  <c r="C26" i="2" l="1"/>
  <c r="C27" i="2"/>
  <c r="C19" i="2"/>
  <c r="C17" i="2"/>
  <c r="C25" i="2"/>
  <c r="C22" i="2"/>
  <c r="C23" i="2"/>
  <c r="C24" i="2"/>
  <c r="C21" i="2"/>
  <c r="C18" i="2"/>
  <c r="C20" i="2"/>
  <c r="F31" i="2"/>
  <c r="F28" i="4" l="1"/>
  <c r="I28" i="4" s="1"/>
  <c r="J28" i="4" s="1"/>
  <c r="F25" i="4" l="1"/>
  <c r="I25" i="4" s="1"/>
  <c r="J25" i="4" s="1"/>
  <c r="F20" i="4"/>
  <c r="I20" i="4" s="1"/>
  <c r="J20" i="4" s="1"/>
  <c r="F21" i="4"/>
  <c r="I21" i="4" s="1"/>
  <c r="J21" i="4" s="1"/>
  <c r="F26" i="4"/>
  <c r="I26" i="4" s="1"/>
  <c r="J26" i="4" s="1"/>
  <c r="F19" i="4"/>
  <c r="I19" i="4" s="1"/>
  <c r="J19" i="4" s="1"/>
  <c r="F23" i="4"/>
  <c r="I23" i="4" s="1"/>
  <c r="J23" i="4" s="1"/>
  <c r="F18" i="4"/>
  <c r="I18" i="4" s="1"/>
  <c r="J18" i="4" s="1"/>
  <c r="F22" i="4"/>
  <c r="I22" i="4" s="1"/>
  <c r="J22" i="4" s="1"/>
  <c r="F24" i="4"/>
  <c r="I24" i="4" s="1"/>
  <c r="J24" i="4" s="1"/>
  <c r="F27" i="4"/>
  <c r="I27" i="4" s="1"/>
  <c r="J2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B59" authorId="0" shapeId="0" xr:uid="{D932D921-F309-4888-B871-C330AD5F458B}">
      <text/>
    </comment>
    <comment ref="B281" authorId="0" shapeId="0" xr:uid="{E208B8AC-BF0C-4AF3-915B-918049E5E6FE}">
      <text/>
    </comment>
    <comment ref="B307" authorId="0" shapeId="0" xr:uid="{5E86BEEB-0BE8-43B5-BB81-04C9AEDC7153}">
      <text/>
    </comment>
    <comment ref="B335" authorId="0" shapeId="0" xr:uid="{137D688D-AC50-45B1-9CAD-9B00017E0F3A}">
      <text/>
    </comment>
    <comment ref="B370" authorId="0" shapeId="0" xr:uid="{86EB9116-1A58-459C-AFB0-ACE3380A30F4}">
      <text/>
    </comment>
    <comment ref="B378" authorId="0" shapeId="0" xr:uid="{6496C358-CDDE-413D-BE14-040B7103EDAF}">
      <text/>
    </comment>
    <comment ref="B393" authorId="0" shapeId="0" xr:uid="{45611C34-9773-426B-86B2-2E9F3D1637BC}">
      <text/>
    </comment>
    <comment ref="B406" authorId="0" shapeId="0" xr:uid="{A6E45199-9B3A-466E-A370-E8456DD69D65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B59" authorId="0" shapeId="0" xr:uid="{CE342570-C1A3-4926-9997-54AB80C7EC57}">
      <text/>
    </comment>
    <comment ref="B262" authorId="0" shapeId="0" xr:uid="{71285187-BCC9-48C6-9E57-7027F7D49CF7}">
      <text/>
    </comment>
    <comment ref="B281" authorId="0" shapeId="0" xr:uid="{D7FF958D-1FD8-4D91-99F8-240D99D8071C}">
      <text/>
    </comment>
    <comment ref="B294" authorId="0" shapeId="0" xr:uid="{ACAC32BA-623F-4B4C-8B83-C2A9EBCD9E35}">
      <text/>
    </comment>
    <comment ref="B309" authorId="0" shapeId="0" xr:uid="{F92086C6-2DC1-46EF-9B01-3853EF8C02C1}">
      <text/>
    </comment>
    <comment ref="B317" authorId="0" shapeId="0" xr:uid="{A7FCCD28-D9E7-489E-995D-7C152C6961D4}">
      <text/>
    </comment>
    <comment ref="B352" authorId="0" shapeId="0" xr:uid="{95159795-3AC8-4376-8F4B-EF8A450AA178}">
      <text/>
    </comment>
    <comment ref="B380" authorId="0" shapeId="0" xr:uid="{DA9402CC-6E39-4D36-9061-843A288E5B02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B58" authorId="0" shapeId="0" xr:uid="{00000000-0006-0000-0000-000001000000}">
      <text/>
    </comment>
    <comment ref="B251" authorId="0" shapeId="0" xr:uid="{00000000-0006-0000-0000-000002000000}">
      <text/>
    </comment>
    <comment ref="B269" authorId="0" shapeId="0" xr:uid="{00000000-0006-0000-0000-000003000000}">
      <text/>
    </comment>
    <comment ref="B281" authorId="0" shapeId="0" xr:uid="{00000000-0006-0000-0000-000004000000}">
      <text/>
    </comment>
    <comment ref="B295" authorId="0" shapeId="0" xr:uid="{00000000-0006-0000-0000-000005000000}">
      <text/>
    </comment>
    <comment ref="B302" authorId="0" shapeId="0" xr:uid="{00000000-0006-0000-0000-000006000000}">
      <text/>
    </comment>
    <comment ref="B336" authorId="0" shapeId="0" xr:uid="{00000000-0006-0000-0000-000007000000}">
      <text/>
    </comment>
    <comment ref="B362" authorId="0" shapeId="0" xr:uid="{00000000-0006-0000-0000-000008000000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<sst xmlns="http://schemas.openxmlformats.org/spreadsheetml/2006/main" count="5599" uniqueCount="424">
  <si>
    <t>vrijeme</t>
  </si>
  <si>
    <t>bodovi</t>
  </si>
  <si>
    <t>Klub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</si>
  <si>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</si>
  <si>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</si>
  <si>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</si>
  <si>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</si>
  <si>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</si>
  <si>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</si>
  <si>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</si>
  <si>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</si>
  <si>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</si>
  <si>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</si>
  <si>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</si>
  <si>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</si>
  <si>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</si>
  <si>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*</t>
  </si>
  <si>
    <t>Ž21A</t>
  </si>
  <si>
    <t>Karlo Gobec</t>
  </si>
  <si>
    <t>M55</t>
  </si>
  <si>
    <t>Ačkov Kup</t>
  </si>
  <si>
    <t>Prvenstvo Kapele</t>
  </si>
  <si>
    <t>Željko Belaj</t>
  </si>
  <si>
    <t>Radovan Čepelak</t>
  </si>
  <si>
    <t>Ivan Pongrac</t>
  </si>
  <si>
    <t>M45</t>
  </si>
  <si>
    <t>Dario Štambuk</t>
  </si>
  <si>
    <t>Mladen Jelić</t>
  </si>
  <si>
    <t>M35</t>
  </si>
  <si>
    <t>M21A</t>
  </si>
  <si>
    <t>Darko Merunka</t>
  </si>
  <si>
    <t>Robert Orehoci</t>
  </si>
  <si>
    <t>Bojan Vukelić</t>
  </si>
  <si>
    <t>Ivo Tišljar</t>
  </si>
  <si>
    <t>Tomislav Kaniški</t>
  </si>
  <si>
    <t>Tomislav Varnica</t>
  </si>
  <si>
    <t>Nikolina Šantić</t>
  </si>
  <si>
    <t>Antonija Orlić</t>
  </si>
  <si>
    <t>Ivana Gobec</t>
  </si>
  <si>
    <t>Edi Ocvirk</t>
  </si>
  <si>
    <t>Vedran Bijelić</t>
  </si>
  <si>
    <t>Damir Miljković</t>
  </si>
  <si>
    <t>Damir Gobec</t>
  </si>
  <si>
    <t>Vladimir Tkalec</t>
  </si>
  <si>
    <t>14.</t>
  </si>
  <si>
    <t>15.</t>
  </si>
  <si>
    <t>16.</t>
  </si>
  <si>
    <t>17.</t>
  </si>
  <si>
    <t>18.</t>
  </si>
  <si>
    <t>M21B</t>
  </si>
  <si>
    <t>M20</t>
  </si>
  <si>
    <t>Domagoj Šantić</t>
  </si>
  <si>
    <t>M16</t>
  </si>
  <si>
    <t>M14</t>
  </si>
  <si>
    <t>Mario Štambuk</t>
  </si>
  <si>
    <t>Matija Razum</t>
  </si>
  <si>
    <t>M12</t>
  </si>
  <si>
    <t>Ž35</t>
  </si>
  <si>
    <t>Darinka Lovrec</t>
  </si>
  <si>
    <t>Bojana Nikolić</t>
  </si>
  <si>
    <t>Branka Fabek</t>
  </si>
  <si>
    <t>Alida Sokolović</t>
  </si>
  <si>
    <t>Mirka Jakšić</t>
  </si>
  <si>
    <t>Emilija Ebenspanger</t>
  </si>
  <si>
    <t>Željka Vendler Čepelak</t>
  </si>
  <si>
    <t>Ž21B</t>
  </si>
  <si>
    <t>Ž20</t>
  </si>
  <si>
    <t>Ž16</t>
  </si>
  <si>
    <t>Iva Štambuk</t>
  </si>
  <si>
    <t>Ž14</t>
  </si>
  <si>
    <t>Ž12</t>
  </si>
  <si>
    <t>Nika Sakar</t>
  </si>
  <si>
    <t>Ana Tišljar</t>
  </si>
  <si>
    <t>Vihor</t>
  </si>
  <si>
    <t>OK Vihor</t>
  </si>
  <si>
    <t>OK Maksimir</t>
  </si>
  <si>
    <t>OK Japetić</t>
  </si>
  <si>
    <t>OK Bjelovar</t>
  </si>
  <si>
    <t>OK Međimurje</t>
  </si>
  <si>
    <t>OK Kapela</t>
  </si>
  <si>
    <t>Maksimir</t>
  </si>
  <si>
    <t>Japetić</t>
  </si>
  <si>
    <t>Bjelovar</t>
  </si>
  <si>
    <t>Međimurje</t>
  </si>
  <si>
    <t>Kapela</t>
  </si>
  <si>
    <t>br.natj.</t>
  </si>
  <si>
    <t>Andro Vladimir Štambuk</t>
  </si>
  <si>
    <t>OK Jelen</t>
  </si>
  <si>
    <t>mp</t>
  </si>
  <si>
    <t>23.</t>
  </si>
  <si>
    <t>24.</t>
  </si>
  <si>
    <t>Lužec</t>
  </si>
  <si>
    <t>Natjecanja</t>
  </si>
  <si>
    <t>UKUPNO</t>
  </si>
  <si>
    <t>OK Orion</t>
  </si>
  <si>
    <t>Prv. Kapele</t>
  </si>
  <si>
    <t>M65</t>
  </si>
  <si>
    <t>Orion</t>
  </si>
  <si>
    <t xml:space="preserve"> </t>
  </si>
  <si>
    <t>Vinka Vukmanović</t>
  </si>
  <si>
    <t>Sonja Lesjak</t>
  </si>
  <si>
    <t>Jasminka Cindrić Perković</t>
  </si>
  <si>
    <t>Josip Matijašić</t>
  </si>
  <si>
    <t>Milan Turkalj</t>
  </si>
  <si>
    <t>Vladimir Spasić</t>
  </si>
  <si>
    <t>Timo Vilim Gobec</t>
  </si>
  <si>
    <t>Jan Gobec</t>
  </si>
  <si>
    <t>Ž45</t>
  </si>
  <si>
    <t>Maja Cvitković</t>
  </si>
  <si>
    <t>Neda Punek Gobec</t>
  </si>
  <si>
    <t>Ana Beblek</t>
  </si>
  <si>
    <t>Lea Katarina Gobec</t>
  </si>
  <si>
    <t>dnf</t>
  </si>
  <si>
    <t>Ivan Gverić</t>
  </si>
  <si>
    <t>Mladenka Čuljak Gross</t>
  </si>
  <si>
    <t>disq</t>
  </si>
  <si>
    <t>Filip Cvetković</t>
  </si>
  <si>
    <t>Miroslav Kralj</t>
  </si>
  <si>
    <t>Branimir Pongrac</t>
  </si>
  <si>
    <t>Vanja Suhina</t>
  </si>
  <si>
    <t>I.Merz</t>
  </si>
  <si>
    <t>OK Ivan Merz</t>
  </si>
  <si>
    <t>Ukupno</t>
  </si>
  <si>
    <t>Teodora Kučinac</t>
  </si>
  <si>
    <t>Milan Radočaj</t>
  </si>
  <si>
    <t>Vedran Berković</t>
  </si>
  <si>
    <t>Ivan Merz</t>
  </si>
  <si>
    <t>trend</t>
  </si>
  <si>
    <t>Matija Kučinac</t>
  </si>
  <si>
    <t>Mladen Vukmanović</t>
  </si>
  <si>
    <t>06.09.2020.</t>
  </si>
  <si>
    <t>Otv. Prvenstvo Samobora</t>
  </si>
  <si>
    <t>12.09.2020.</t>
  </si>
  <si>
    <t>Nenina utrka</t>
  </si>
  <si>
    <t>13.09.2020.</t>
  </si>
  <si>
    <t>Bjelovar Open</t>
  </si>
  <si>
    <t>BrOČ 2020</t>
  </si>
  <si>
    <t>27.09.2020.</t>
  </si>
  <si>
    <t>04.10.2020.</t>
  </si>
  <si>
    <t>18.10.2020.</t>
  </si>
  <si>
    <t>Memorijal Puma / 2d</t>
  </si>
  <si>
    <t>25.10.2020.</t>
  </si>
  <si>
    <t>Ž65</t>
  </si>
  <si>
    <t>Ž55</t>
  </si>
  <si>
    <t>Brebernica</t>
  </si>
  <si>
    <t>Otv.prv.Samobora</t>
  </si>
  <si>
    <t>Rakov Potok</t>
  </si>
  <si>
    <t>Kukavica</t>
  </si>
  <si>
    <t>Gažul</t>
  </si>
  <si>
    <t>Kup Oriona</t>
  </si>
  <si>
    <t>17.10.2020.</t>
  </si>
  <si>
    <t>Horvati</t>
  </si>
  <si>
    <t>Malo Sljeme</t>
  </si>
  <si>
    <t>Mem. Puma 2.d.</t>
  </si>
  <si>
    <t>Lobel Horvat</t>
  </si>
  <si>
    <t>Dražen Gadžić</t>
  </si>
  <si>
    <t>Jelen</t>
  </si>
  <si>
    <t>Vedran Kaldi</t>
  </si>
  <si>
    <t>Marijan Turkalj</t>
  </si>
  <si>
    <t>Ivan Šeperić- Grdiša</t>
  </si>
  <si>
    <t>Oleg Celić</t>
  </si>
  <si>
    <t>Domagoj Delimar</t>
  </si>
  <si>
    <t>Tena Sakar Vukić</t>
  </si>
  <si>
    <t>Olga Jerković Perić</t>
  </si>
  <si>
    <t>Mirja Pavić</t>
  </si>
  <si>
    <t>Nola Jandrečić</t>
  </si>
  <si>
    <t>Ines Kos</t>
  </si>
  <si>
    <t>Martin Meštrović</t>
  </si>
  <si>
    <t>Luka Sučić</t>
  </si>
  <si>
    <t>Filip Anadolac</t>
  </si>
  <si>
    <t>Adam Anadolac</t>
  </si>
  <si>
    <t>Viktor Ignjat Ivezić</t>
  </si>
  <si>
    <t>Petar Kaniški</t>
  </si>
  <si>
    <t>Juraj Vukelić</t>
  </si>
  <si>
    <t>Patrick Milković</t>
  </si>
  <si>
    <t>Noa Kelc</t>
  </si>
  <si>
    <t>Petar Jurač</t>
  </si>
  <si>
    <t>Gabrijel Solenečki</t>
  </si>
  <si>
    <t>Matko Nikolić</t>
  </si>
  <si>
    <t>Vibor Strmečki</t>
  </si>
  <si>
    <t>Borna Kuzmanić</t>
  </si>
  <si>
    <t>Gabriel Šiljevinac</t>
  </si>
  <si>
    <t>Jura Kukec</t>
  </si>
  <si>
    <t>Noa Kolarek</t>
  </si>
  <si>
    <t>Damir Tubin</t>
  </si>
  <si>
    <t>Danko Pleše</t>
  </si>
  <si>
    <t>Eduard Kožul</t>
  </si>
  <si>
    <t>Bože Đipalo</t>
  </si>
  <si>
    <t>Tomislav Milašinčić</t>
  </si>
  <si>
    <t>Nikica Jokić</t>
  </si>
  <si>
    <t>Branimir Putniković</t>
  </si>
  <si>
    <t>Dario Vodopija</t>
  </si>
  <si>
    <t>Matija Mesić</t>
  </si>
  <si>
    <t>Zvonko Vidaković</t>
  </si>
  <si>
    <t>Bernard Ivezić</t>
  </si>
  <si>
    <t>Petar Delić</t>
  </si>
  <si>
    <t>Tomislav Vuk</t>
  </si>
  <si>
    <t>Ivan Bublić</t>
  </si>
  <si>
    <t>Tomislav Meštrović</t>
  </si>
  <si>
    <t>Luka Kosić</t>
  </si>
  <si>
    <t>Zdravko Novosel</t>
  </si>
  <si>
    <t>Predrag Markulinčić</t>
  </si>
  <si>
    <t>Marijan Bogović</t>
  </si>
  <si>
    <t>Zdenko Horjan</t>
  </si>
  <si>
    <t>Siniša Mareković</t>
  </si>
  <si>
    <t>Ivan Ivo Penić</t>
  </si>
  <si>
    <t>Petar Strmečki</t>
  </si>
  <si>
    <t>Vlatko Tounec</t>
  </si>
  <si>
    <t>Hrvoje Dasović</t>
  </si>
  <si>
    <t>Miodrag Truhlaž</t>
  </si>
  <si>
    <t>Zdravko Šaflin</t>
  </si>
  <si>
    <t>Domagoj Pavlin</t>
  </si>
  <si>
    <t>Robert Kaniški</t>
  </si>
  <si>
    <t>Damir Hercigonja</t>
  </si>
  <si>
    <t>Emil Anadolac</t>
  </si>
  <si>
    <t>Dragan Janković</t>
  </si>
  <si>
    <t>Saša Horvat</t>
  </si>
  <si>
    <t>Darko Raškaj</t>
  </si>
  <si>
    <t>Robert Vuk</t>
  </si>
  <si>
    <t>Mile Mioković</t>
  </si>
  <si>
    <t>Miroslav Besten</t>
  </si>
  <si>
    <t>Nenad Mihaljević</t>
  </si>
  <si>
    <t>Ivica Mesić</t>
  </si>
  <si>
    <t>Dora Delić</t>
  </si>
  <si>
    <t>Viktoria Šantić</t>
  </si>
  <si>
    <t>Sara Delić</t>
  </si>
  <si>
    <t>Lucija Hercigonja</t>
  </si>
  <si>
    <t>Helena Ćubela</t>
  </si>
  <si>
    <t>Gloria Šantić</t>
  </si>
  <si>
    <t>Veronika Šantić</t>
  </si>
  <si>
    <t>Luna Bajrektarević</t>
  </si>
  <si>
    <t>Petra Dasović</t>
  </si>
  <si>
    <t>Melissa Drobić</t>
  </si>
  <si>
    <t>Paola Rako</t>
  </si>
  <si>
    <t>Nina Mioković</t>
  </si>
  <si>
    <t>Wanda Kovač</t>
  </si>
  <si>
    <t>Dora Vukelić</t>
  </si>
  <si>
    <t>Mirta Hodak</t>
  </si>
  <si>
    <t>Kimi Maria Gobec</t>
  </si>
  <si>
    <t>Marta Nikolić</t>
  </si>
  <si>
    <t>Ira Mareković</t>
  </si>
  <si>
    <t>Majda Vidaković</t>
  </si>
  <si>
    <t>Petra Plevnik</t>
  </si>
  <si>
    <t>Antea Popović</t>
  </si>
  <si>
    <t>Sandra Bergant Vidaković</t>
  </si>
  <si>
    <t>Anita Sem</t>
  </si>
  <si>
    <t>Ines Jurač</t>
  </si>
  <si>
    <t>Ana Markulin</t>
  </si>
  <si>
    <t>Olga Pajnić</t>
  </si>
  <si>
    <t>Suzana Stanić</t>
  </si>
  <si>
    <t>Helena Dukić</t>
  </si>
  <si>
    <t>Mirjana Mandić</t>
  </si>
  <si>
    <t>Aleksandra Miličević</t>
  </si>
  <si>
    <t>Melita Sučić</t>
  </si>
  <si>
    <t>Petra Abramović</t>
  </si>
  <si>
    <t>Martina Bedeković Tanković</t>
  </si>
  <si>
    <t>Željka Fištrek</t>
  </si>
  <si>
    <t>Sanda Berženji</t>
  </si>
  <si>
    <t>Irena Čorko Meštrović</t>
  </si>
  <si>
    <t>Fabiana Cini</t>
  </si>
  <si>
    <t>Maja Kušt</t>
  </si>
  <si>
    <t>Sabina Seražin Korper</t>
  </si>
  <si>
    <t>Marta Kiš</t>
  </si>
  <si>
    <t>Ivana Horbec</t>
  </si>
  <si>
    <t>Sabina Rako</t>
  </si>
  <si>
    <t>Vlatka Stupalo</t>
  </si>
  <si>
    <t>Ana Delić</t>
  </si>
  <si>
    <t>Violeta Čalić</t>
  </si>
  <si>
    <t>Marija Schubert</t>
  </si>
  <si>
    <t>Srebrenka Vuk</t>
  </si>
  <si>
    <t>Nataša Kolarek</t>
  </si>
  <si>
    <t>Gabrijela Baburek</t>
  </si>
  <si>
    <t>Mirjana Horvat</t>
  </si>
  <si>
    <t>Marija Jazvić Mioković</t>
  </si>
  <si>
    <t>Marija Gradečak Galović</t>
  </si>
  <si>
    <t>Beata Adrianna Glinska</t>
  </si>
  <si>
    <t>Evelyn Kraintz</t>
  </si>
  <si>
    <t>Zvjezdana Govedarica</t>
  </si>
  <si>
    <t>Ivana Kuzmanić</t>
  </si>
  <si>
    <t>Daliborka Pavlin</t>
  </si>
  <si>
    <t>Sanja Penc</t>
  </si>
  <si>
    <t>Biserka Horvat-Nikšić</t>
  </si>
  <si>
    <t>Vera Franc</t>
  </si>
  <si>
    <t>OK Varaždin</t>
  </si>
  <si>
    <t>OK Sova</t>
  </si>
  <si>
    <t>Varaždin</t>
  </si>
  <si>
    <t>Sova</t>
  </si>
  <si>
    <t>Vladimir Trivunović</t>
  </si>
  <si>
    <t>Luka Filetin</t>
  </si>
  <si>
    <t>Dominik Kirin</t>
  </si>
  <si>
    <t>Krunoslav Peh</t>
  </si>
  <si>
    <t>Miran Koščica</t>
  </si>
  <si>
    <t>Marin Tanković</t>
  </si>
  <si>
    <t>Luka Gojmerac</t>
  </si>
  <si>
    <t>Mirko Tišljar</t>
  </si>
  <si>
    <t>Marko Jurač</t>
  </si>
  <si>
    <t>Luka Krajnović</t>
  </si>
  <si>
    <t>Tin Kodba</t>
  </si>
  <si>
    <t>Vid Kodba</t>
  </si>
  <si>
    <t>Zvonimir Fernežir</t>
  </si>
  <si>
    <t>Goran Rihter</t>
  </si>
  <si>
    <t>Duje Rako</t>
  </si>
  <si>
    <t>Mario Nimac</t>
  </si>
  <si>
    <t>Tomislav Gojmerac</t>
  </si>
  <si>
    <t>Petra Vučinić</t>
  </si>
  <si>
    <t>Monika Pavić</t>
  </si>
  <si>
    <t>Zdenka Petra Štambuk</t>
  </si>
  <si>
    <t>Dora Miljković</t>
  </si>
  <si>
    <t>Višnja Dukić</t>
  </si>
  <si>
    <t>Sandra Latinger</t>
  </si>
  <si>
    <t>Ivana Šestan Krajnović</t>
  </si>
  <si>
    <t>Mihaela Marija Perković</t>
  </si>
  <si>
    <t>Nikolina Miovec</t>
  </si>
  <si>
    <t>Bernardica Stipić</t>
  </si>
  <si>
    <t>Goran Žalac</t>
  </si>
  <si>
    <t>Domagoj Novosel</t>
  </si>
  <si>
    <t>Jerko Penić</t>
  </si>
  <si>
    <t>Lovorka Čaja</t>
  </si>
  <si>
    <t>Alma Cacan</t>
  </si>
  <si>
    <t>Iva Žulić</t>
  </si>
  <si>
    <t>Aleksandra Brezovečki Biđin</t>
  </si>
  <si>
    <t>Ana-Marija Pavić</t>
  </si>
  <si>
    <t>Janko Hodak</t>
  </si>
  <si>
    <t>Fran Juriša</t>
  </si>
  <si>
    <t>Karlo Lesjak</t>
  </si>
  <si>
    <t>Lovro Pinjušić</t>
  </si>
  <si>
    <t>Teo Mahović</t>
  </si>
  <si>
    <t>Jakov Lesjak</t>
  </si>
  <si>
    <t>Kristijan Verović</t>
  </si>
  <si>
    <t>Goran Vodopija</t>
  </si>
  <si>
    <t>Franjo Budi</t>
  </si>
  <si>
    <t>Krešo Špoljar</t>
  </si>
  <si>
    <t>Tomislav Pavić</t>
  </si>
  <si>
    <t>Mare Gršković</t>
  </si>
  <si>
    <t>Jelena Lesjak</t>
  </si>
  <si>
    <t>Lana Gerjević</t>
  </si>
  <si>
    <t>Jelka Penić</t>
  </si>
  <si>
    <t>Željka Miljković</t>
  </si>
  <si>
    <t>Ante Radoš</t>
  </si>
  <si>
    <t>Mario Lah</t>
  </si>
  <si>
    <t>Ivan Pasquino</t>
  </si>
  <si>
    <t>Siniša Lah</t>
  </si>
  <si>
    <t>Tomislav Jurač</t>
  </si>
  <si>
    <t>Krunoslav Canjuga</t>
  </si>
  <si>
    <t>Nikola Tot</t>
  </si>
  <si>
    <t>Tony Udris</t>
  </si>
  <si>
    <t>Zdravko Tonković</t>
  </si>
  <si>
    <t>Beatrice Velimirović</t>
  </si>
  <si>
    <t>Greta Kaniški</t>
  </si>
  <si>
    <t>Vittoria Velimirović</t>
  </si>
  <si>
    <t>Ivana Radoš</t>
  </si>
  <si>
    <t>Aida Krkić Drobić</t>
  </si>
  <si>
    <t>Dunja van de Riet</t>
  </si>
  <si>
    <t>Anita Radoš</t>
  </si>
  <si>
    <t>19.</t>
  </si>
  <si>
    <t>20.</t>
  </si>
  <si>
    <t>21.</t>
  </si>
  <si>
    <t>22.</t>
  </si>
  <si>
    <t>25.</t>
  </si>
  <si>
    <t>26.</t>
  </si>
  <si>
    <t>27.</t>
  </si>
  <si>
    <t>28.</t>
  </si>
  <si>
    <t>Nevija Frajzman</t>
  </si>
  <si>
    <t>Jelena Brezak</t>
  </si>
  <si>
    <t>Monika Martina Sipina Halper</t>
  </si>
  <si>
    <t>Ivor Jelić</t>
  </si>
  <si>
    <t>Darko Surjan</t>
  </si>
  <si>
    <t>Slobodan Sokolović</t>
  </si>
  <si>
    <t>Lucija Marijela Štambuk</t>
  </si>
  <si>
    <t>Nika Kolarek</t>
  </si>
  <si>
    <t>Slađana Lučić</t>
  </si>
  <si>
    <t>Jakov Boban</t>
  </si>
  <si>
    <t>Igor Dorotić</t>
  </si>
  <si>
    <t>Branko Bernardić</t>
  </si>
  <si>
    <t>Zdravko Crnković</t>
  </si>
  <si>
    <t>Mile Boban</t>
  </si>
  <si>
    <t>Margaux Grioche</t>
  </si>
  <si>
    <t>Ana Kovačić</t>
  </si>
  <si>
    <t>Maša Mesić</t>
  </si>
  <si>
    <t>Mirta Boban</t>
  </si>
  <si>
    <t>Marko Leljak</t>
  </si>
  <si>
    <t>S&amp;B Open</t>
  </si>
  <si>
    <t>Našička Planina</t>
  </si>
  <si>
    <t>Jure Rako</t>
  </si>
  <si>
    <t>Vjeko Mazić</t>
  </si>
  <si>
    <t>Lovro Mazić</t>
  </si>
  <si>
    <t>Mikula Mazić</t>
  </si>
  <si>
    <t>Tomislav Braniša</t>
  </si>
  <si>
    <t>Miroslav Hainž</t>
  </si>
  <si>
    <t>Branko Crljenica</t>
  </si>
  <si>
    <t>Boris Mazić</t>
  </si>
  <si>
    <t>Ana Budi</t>
  </si>
  <si>
    <t>Rea Boban</t>
  </si>
  <si>
    <t>Mihaela Kočila Petković</t>
  </si>
  <si>
    <t>Ivana Sertić</t>
  </si>
  <si>
    <t>br.natj.
2020.</t>
  </si>
  <si>
    <t>08.11.2020.</t>
  </si>
  <si>
    <t>br.natj.
2010.</t>
  </si>
  <si>
    <t>29.</t>
  </si>
  <si>
    <t>30.</t>
  </si>
  <si>
    <t>OK Torpedo</t>
  </si>
  <si>
    <t>OK Ris</t>
  </si>
  <si>
    <t>OK Lokve</t>
  </si>
  <si>
    <t>Dražen Dervišević</t>
  </si>
  <si>
    <t>ovt</t>
  </si>
  <si>
    <t>NESLUŽBENI Rezultati Kupa Hrvatske 2020.</t>
  </si>
  <si>
    <t>Ines Ostermajer</t>
  </si>
  <si>
    <t>Mia Lovrec</t>
  </si>
  <si>
    <t>Viktor Pavić</t>
  </si>
  <si>
    <t xml:space="preserve"> © Karlo Gobec
karlo.gobec@gmail.com
9.11.2020.</t>
  </si>
  <si>
    <t>Gerrit van de Riet</t>
  </si>
  <si>
    <t>31.</t>
  </si>
  <si>
    <t>Jelena Gojmerac</t>
  </si>
  <si>
    <t>Paula Pavlin</t>
  </si>
  <si>
    <t>Marko Tanković</t>
  </si>
  <si>
    <t>Rezultati Kupa Hrvatske 2020.</t>
  </si>
  <si>
    <t>ORIGINAL</t>
  </si>
  <si>
    <t>ISPRAVLJENO</t>
  </si>
  <si>
    <t>POREDAK</t>
  </si>
  <si>
    <t>BODOVI</t>
  </si>
  <si>
    <t>RAZLIKA</t>
  </si>
  <si>
    <t>Ana Mandić</t>
  </si>
  <si>
    <t>bodovi klubova po natjecanju</t>
  </si>
  <si>
    <t>Službeni rezultati Kupa Hrvatske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</si>
</sst>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2"/>
      <name val="Arial"/>
      <family val="2"/>
      <charset val="238"/>
    </font>
    <font>
      <b/>
      <sz val="16"/>
      <name val="Arial"/>
      <family val="2"/>
      <charset val="238"/>
    </font>
    <font>
      <i/>
      <sz val="10"/>
      <name val="Arial Narrow"/>
      <family val="2"/>
      <charset val="238"/>
    </font>
    <font>
      <sz val="9"/>
      <name val="Arial Narrow"/>
      <family val="2"/>
      <charset val="238"/>
    </font>
    <font>
      <sz val="10"/>
      <name val="Arial"/>
      <family val="2"/>
      <charset val="238"/>
    </font>
    <font>
      <b/>
      <i/>
      <sz val="10"/>
      <name val="Arial Narrow"/>
      <family val="2"/>
      <charset val="238"/>
    </font>
    <font>
      <b/>
      <sz val="10"/>
      <name val="Arial Narrow"/>
      <family val="2"/>
    </font>
    <font>
      <b/>
      <sz val="10"/>
      <color indexed="18"/>
      <name val="Arial"/>
      <family val="2"/>
      <charset val="238"/>
    </font>
    <font>
      <b/>
      <sz val="16"/>
      <color indexed="18"/>
      <name val="Arial"/>
      <family val="2"/>
      <charset val="238"/>
    </font>
    <font>
      <sz val="10"/>
      <name val="Arial"/>
      <family val="2"/>
      <charset val="238"/>
    </font>
    <font>
      <sz val="10"/>
      <name val="Wingdings 3"/>
      <family val="1"/>
      <charset val="2"/>
    </font>
    <font>
      <i/>
      <sz val="10"/>
      <name val="Arial Narrow"/>
      <family val="2"/>
    </font>
    <font>
      <b/>
      <sz val="20"/>
      <name val="Arial"/>
      <family val="2"/>
      <charset val="238"/>
    </font>
    <font>
      <sz val="8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10"/>
      <color rgb="FF0099FF"/>
      <name val="Arial"/>
      <family val="2"/>
      <charset val="238"/>
    </font>
    <font>
      <b/>
      <sz val="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2">
    <xf numFmtId="0" fontId="0" fillId="0" borderId="0" xfId="0"/>
    <xf numFmtId="2" fontId="6" fillId="0" borderId="0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7" fillId="2" borderId="0" xfId="0" applyNumberFormat="1" applyFont="1" applyFill="1" applyBorder="1" applyAlignment="1">
      <alignment horizontal="right"/>
    </xf>
    <xf numFmtId="2" fontId="7" fillId="3" borderId="0" xfId="0" applyNumberFormat="1" applyFont="1" applyFill="1" applyBorder="1" applyAlignment="1">
      <alignment horizontal="right"/>
    </xf>
    <xf numFmtId="0" fontId="4" fillId="0" borderId="0" xfId="0" applyFont="1"/>
    <xf numFmtId="0" fontId="9" fillId="0" borderId="0" xfId="0" applyFont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2" fontId="0" fillId="0" borderId="0" xfId="0" applyNumberFormat="1"/>
    <xf numFmtId="0" fontId="7" fillId="0" borderId="0" xfId="0" applyFont="1"/>
    <xf numFmtId="2" fontId="7" fillId="0" borderId="0" xfId="0" applyNumberFormat="1" applyFont="1"/>
    <xf numFmtId="2" fontId="11" fillId="3" borderId="0" xfId="0" applyNumberFormat="1" applyFont="1" applyFill="1" applyBorder="1" applyAlignment="1">
      <alignment horizontal="right"/>
    </xf>
    <xf numFmtId="2" fontId="11" fillId="0" borderId="0" xfId="0" applyNumberFormat="1" applyFont="1" applyBorder="1" applyAlignment="1">
      <alignment horizontal="right"/>
    </xf>
    <xf numFmtId="2" fontId="11" fillId="2" borderId="0" xfId="0" applyNumberFormat="1" applyFont="1" applyFill="1" applyBorder="1" applyAlignment="1">
      <alignment horizontal="right"/>
    </xf>
    <xf numFmtId="2" fontId="6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3" fillId="0" borderId="0" xfId="0" applyFont="1"/>
    <xf numFmtId="2" fontId="14" fillId="2" borderId="0" xfId="0" applyNumberFormat="1" applyFont="1" applyFill="1" applyBorder="1" applyAlignment="1">
      <alignment horizontal="right"/>
    </xf>
    <xf numFmtId="0" fontId="0" fillId="0" borderId="0" xfId="0" applyBorder="1"/>
    <xf numFmtId="2" fontId="6" fillId="0" borderId="0" xfId="0" applyNumberFormat="1" applyFont="1" applyFill="1" applyBorder="1" applyAlignment="1">
      <alignment horizontal="right"/>
    </xf>
    <xf numFmtId="0" fontId="16" fillId="4" borderId="1" xfId="0" applyFont="1" applyFill="1" applyBorder="1" applyAlignment="1">
      <alignment horizontal="left"/>
    </xf>
    <xf numFmtId="2" fontId="16" fillId="4" borderId="1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left"/>
    </xf>
    <xf numFmtId="2" fontId="16" fillId="4" borderId="2" xfId="0" applyNumberFormat="1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2" fontId="7" fillId="0" borderId="0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center"/>
    </xf>
    <xf numFmtId="0" fontId="0" fillId="0" borderId="0" xfId="0" applyFill="1"/>
    <xf numFmtId="2" fontId="7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Border="1"/>
    <xf numFmtId="0" fontId="1" fillId="0" borderId="0" xfId="0" applyFont="1"/>
    <xf numFmtId="0" fontId="18" fillId="0" borderId="0" xfId="0" applyFont="1"/>
    <xf numFmtId="0" fontId="18" fillId="0" borderId="0" xfId="0" applyFont="1" applyBorder="1"/>
    <xf numFmtId="2" fontId="16" fillId="4" borderId="0" xfId="0" applyNumberFormat="1" applyFont="1" applyFill="1" applyBorder="1" applyAlignment="1">
      <alignment horizontal="center"/>
    </xf>
    <xf numFmtId="0" fontId="5" fillId="0" borderId="3" xfId="0" applyFont="1" applyBorder="1"/>
    <xf numFmtId="2" fontId="7" fillId="0" borderId="3" xfId="0" applyNumberFormat="1" applyFont="1" applyBorder="1"/>
    <xf numFmtId="0" fontId="0" fillId="0" borderId="3" xfId="0" applyBorder="1"/>
    <xf numFmtId="0" fontId="7" fillId="4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4" borderId="5" xfId="0" applyFont="1" applyFill="1" applyBorder="1" applyAlignment="1">
      <alignment horizontal="right"/>
    </xf>
    <xf numFmtId="2" fontId="7" fillId="4" borderId="6" xfId="0" applyNumberFormat="1" applyFont="1" applyFill="1" applyBorder="1" applyAlignment="1">
      <alignment horizontal="center"/>
    </xf>
    <xf numFmtId="2" fontId="7" fillId="4" borderId="4" xfId="0" applyNumberFormat="1" applyFont="1" applyFill="1" applyBorder="1" applyAlignment="1"/>
    <xf numFmtId="2" fontId="7" fillId="4" borderId="5" xfId="0" applyNumberFormat="1" applyFont="1" applyFill="1" applyBorder="1" applyAlignment="1"/>
    <xf numFmtId="2" fontId="6" fillId="4" borderId="5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left"/>
    </xf>
    <xf numFmtId="2" fontId="7" fillId="4" borderId="6" xfId="0" applyNumberFormat="1" applyFont="1" applyFill="1" applyBorder="1" applyAlignment="1"/>
    <xf numFmtId="2" fontId="7" fillId="4" borderId="4" xfId="0" applyNumberFormat="1" applyFont="1" applyFill="1" applyBorder="1" applyAlignment="1">
      <alignment horizontal="center"/>
    </xf>
    <xf numFmtId="2" fontId="15" fillId="0" borderId="5" xfId="0" applyNumberFormat="1" applyFon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7" fillId="0" borderId="4" xfId="0" applyFont="1" applyBorder="1" applyAlignment="1">
      <alignment horizontal="left"/>
    </xf>
    <xf numFmtId="2" fontId="7" fillId="4" borderId="4" xfId="0" applyNumberFormat="1" applyFont="1" applyFill="1" applyBorder="1" applyAlignment="1">
      <alignment horizontal="right"/>
    </xf>
    <xf numFmtId="2" fontId="6" fillId="0" borderId="4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2" fontId="7" fillId="4" borderId="5" xfId="0" applyNumberFormat="1" applyFont="1" applyFill="1" applyBorder="1" applyAlignment="1">
      <alignment horizontal="right"/>
    </xf>
    <xf numFmtId="2" fontId="7" fillId="0" borderId="5" xfId="0" applyNumberFormat="1" applyFont="1" applyBorder="1" applyAlignment="1">
      <alignment horizontal="right"/>
    </xf>
    <xf numFmtId="2" fontId="6" fillId="0" borderId="5" xfId="0" applyNumberFormat="1" applyFont="1" applyBorder="1" applyAlignment="1">
      <alignment horizontal="right"/>
    </xf>
    <xf numFmtId="2" fontId="7" fillId="4" borderId="5" xfId="0" applyNumberFormat="1" applyFont="1" applyFill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2" fontId="7" fillId="4" borderId="6" xfId="0" applyNumberFormat="1" applyFont="1" applyFill="1" applyBorder="1" applyAlignment="1">
      <alignment horizontal="right"/>
    </xf>
    <xf numFmtId="2" fontId="6" fillId="0" borderId="6" xfId="0" applyNumberFormat="1" applyFont="1" applyBorder="1" applyAlignment="1">
      <alignment horizontal="right"/>
    </xf>
    <xf numFmtId="2" fontId="6" fillId="0" borderId="6" xfId="0" applyNumberFormat="1" applyFont="1" applyBorder="1" applyAlignment="1">
      <alignment horizontal="center"/>
    </xf>
    <xf numFmtId="2" fontId="7" fillId="4" borderId="4" xfId="0" applyNumberFormat="1" applyFont="1" applyFill="1" applyBorder="1" applyAlignment="1">
      <alignment horizontal="right" vertical="center"/>
    </xf>
    <xf numFmtId="2" fontId="7" fillId="4" borderId="5" xfId="0" applyNumberFormat="1" applyFont="1" applyFill="1" applyBorder="1" applyAlignment="1">
      <alignment horizontal="right" vertical="center"/>
    </xf>
    <xf numFmtId="0" fontId="4" fillId="0" borderId="0" xfId="0" applyFont="1" applyBorder="1"/>
    <xf numFmtId="0" fontId="0" fillId="0" borderId="3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19" fillId="0" borderId="0" xfId="0" applyFont="1"/>
    <xf numFmtId="0" fontId="0" fillId="0" borderId="7" xfId="0" applyNumberFormat="1" applyBorder="1" applyAlignment="1">
      <alignment horizontal="right"/>
    </xf>
    <xf numFmtId="0" fontId="5" fillId="0" borderId="7" xfId="0" applyFont="1" applyBorder="1"/>
    <xf numFmtId="0" fontId="6" fillId="0" borderId="7" xfId="0" applyFont="1" applyBorder="1" applyAlignment="1">
      <alignment horizontal="right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1" fontId="0" fillId="0" borderId="0" xfId="0" applyNumberFormat="1"/>
    <xf numFmtId="0" fontId="1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0" fontId="10" fillId="4" borderId="1" xfId="0" applyFont="1" applyFill="1" applyBorder="1" applyAlignment="1"/>
    <xf numFmtId="0" fontId="10" fillId="4" borderId="2" xfId="0" applyFont="1" applyFill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2" fontId="20" fillId="4" borderId="5" xfId="0" applyNumberFormat="1" applyFont="1" applyFill="1" applyBorder="1" applyAlignment="1">
      <alignment horizontal="right"/>
    </xf>
    <xf numFmtId="2" fontId="20" fillId="4" borderId="6" xfId="0" applyNumberFormat="1" applyFont="1" applyFill="1" applyBorder="1" applyAlignment="1">
      <alignment horizontal="right"/>
    </xf>
    <xf numFmtId="0" fontId="1" fillId="0" borderId="5" xfId="0" applyNumberFormat="1" applyFont="1" applyBorder="1" applyAlignment="1">
      <alignment horizontal="right"/>
    </xf>
    <xf numFmtId="0" fontId="1" fillId="0" borderId="5" xfId="0" applyNumberFormat="1" applyFont="1" applyFill="1" applyBorder="1" applyAlignment="1">
      <alignment horizontal="right"/>
    </xf>
    <xf numFmtId="0" fontId="1" fillId="0" borderId="6" xfId="0" applyNumberFormat="1" applyFont="1" applyBorder="1" applyAlignment="1">
      <alignment horizontal="right"/>
    </xf>
    <xf numFmtId="0" fontId="1" fillId="0" borderId="4" xfId="0" applyNumberFormat="1" applyFon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2" fillId="0" borderId="0" xfId="0" applyNumberFormat="1" applyFont="1" applyBorder="1" applyAlignment="1">
      <alignment horizontal="right"/>
    </xf>
    <xf numFmtId="2" fontId="15" fillId="0" borderId="5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7" fillId="0" borderId="4" xfId="0" applyNumberFormat="1" applyFont="1" applyBorder="1" applyAlignment="1">
      <alignment horizontal="center"/>
    </xf>
    <xf numFmtId="2" fontId="6" fillId="4" borderId="5" xfId="0" applyNumberFormat="1" applyFont="1" applyFill="1" applyBorder="1" applyAlignment="1"/>
    <xf numFmtId="0" fontId="1" fillId="0" borderId="9" xfId="0" applyNumberFormat="1" applyFont="1" applyBorder="1" applyAlignment="1">
      <alignment horizontal="right"/>
    </xf>
    <xf numFmtId="2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right"/>
    </xf>
    <xf numFmtId="2" fontId="7" fillId="4" borderId="6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left"/>
    </xf>
    <xf numFmtId="0" fontId="7" fillId="4" borderId="4" xfId="0" applyFont="1" applyFill="1" applyBorder="1" applyAlignment="1">
      <alignment horizontal="right"/>
    </xf>
    <xf numFmtId="2" fontId="11" fillId="0" borderId="6" xfId="0" applyNumberFormat="1" applyFont="1" applyBorder="1" applyAlignment="1">
      <alignment horizontal="right"/>
    </xf>
    <xf numFmtId="0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4" borderId="10" xfId="0" applyFont="1" applyFill="1" applyBorder="1" applyAlignment="1">
      <alignment horizontal="right"/>
    </xf>
    <xf numFmtId="2" fontId="6" fillId="0" borderId="10" xfId="0" applyNumberFormat="1" applyFont="1" applyBorder="1" applyAlignment="1">
      <alignment horizontal="right"/>
    </xf>
    <xf numFmtId="2" fontId="7" fillId="4" borderId="10" xfId="0" applyNumberFormat="1" applyFont="1" applyFill="1" applyBorder="1" applyAlignment="1">
      <alignment horizontal="right"/>
    </xf>
    <xf numFmtId="2" fontId="7" fillId="4" borderId="10" xfId="0" applyNumberFormat="1" applyFont="1" applyFill="1" applyBorder="1" applyAlignment="1"/>
    <xf numFmtId="2" fontId="6" fillId="0" borderId="10" xfId="0" applyNumberFormat="1" applyFont="1" applyBorder="1" applyAlignment="1">
      <alignment horizontal="center"/>
    </xf>
    <xf numFmtId="2" fontId="11" fillId="2" borderId="12" xfId="0" applyNumberFormat="1" applyFont="1" applyFill="1" applyBorder="1" applyAlignment="1">
      <alignment horizontal="right"/>
    </xf>
    <xf numFmtId="2" fontId="11" fillId="0" borderId="12" xfId="0" applyNumberFormat="1" applyFont="1" applyBorder="1" applyAlignment="1">
      <alignment horizontal="right"/>
    </xf>
    <xf numFmtId="0" fontId="0" fillId="0" borderId="12" xfId="0" applyBorder="1"/>
    <xf numFmtId="2" fontId="7" fillId="0" borderId="12" xfId="0" applyNumberFormat="1" applyFont="1" applyBorder="1"/>
    <xf numFmtId="2" fontId="0" fillId="0" borderId="12" xfId="0" applyNumberFormat="1" applyBorder="1"/>
    <xf numFmtId="2" fontId="11" fillId="2" borderId="11" xfId="0" applyNumberFormat="1" applyFont="1" applyFill="1" applyBorder="1" applyAlignment="1">
      <alignment horizontal="right"/>
    </xf>
    <xf numFmtId="2" fontId="11" fillId="0" borderId="11" xfId="0" applyNumberFormat="1" applyFont="1" applyBorder="1" applyAlignment="1">
      <alignment horizontal="right"/>
    </xf>
    <xf numFmtId="0" fontId="0" fillId="0" borderId="11" xfId="0" applyBorder="1"/>
    <xf numFmtId="2" fontId="7" fillId="0" borderId="11" xfId="0" applyNumberFormat="1" applyFont="1" applyBorder="1"/>
    <xf numFmtId="2" fontId="0" fillId="0" borderId="11" xfId="0" applyNumberFormat="1" applyBorder="1"/>
    <xf numFmtId="0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" fontId="7" fillId="4" borderId="2" xfId="0" applyNumberFormat="1" applyFont="1" applyFill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7" fillId="4" borderId="2" xfId="0" applyNumberFormat="1" applyFont="1" applyFill="1" applyBorder="1" applyAlignment="1"/>
    <xf numFmtId="0" fontId="7" fillId="5" borderId="5" xfId="0" applyFont="1" applyFill="1" applyBorder="1" applyAlignment="1">
      <alignment horizontal="left"/>
    </xf>
    <xf numFmtId="2" fontId="6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164" fontId="7" fillId="0" borderId="0" xfId="0" applyNumberFormat="1" applyFont="1" applyProtection="1">
      <protection locked="0"/>
    </xf>
    <xf numFmtId="0" fontId="16" fillId="4" borderId="1" xfId="0" applyFont="1" applyFill="1" applyBorder="1" applyAlignment="1" applyProtection="1">
      <alignment horizontal="left"/>
      <protection locked="0"/>
    </xf>
    <xf numFmtId="0" fontId="10" fillId="4" borderId="1" xfId="0" applyFont="1" applyFill="1" applyBorder="1" applyAlignment="1" applyProtection="1">
      <protection locked="0"/>
    </xf>
    <xf numFmtId="2" fontId="16" fillId="4" borderId="1" xfId="0" applyNumberFormat="1" applyFont="1" applyFill="1" applyBorder="1" applyAlignment="1" applyProtection="1">
      <alignment horizont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2" fontId="16" fillId="4" borderId="0" xfId="0" applyNumberFormat="1" applyFont="1" applyFill="1" applyBorder="1" applyAlignment="1" applyProtection="1">
      <alignment horizontal="center"/>
      <protection locked="0"/>
    </xf>
    <xf numFmtId="164" fontId="16" fillId="4" borderId="1" xfId="0" applyNumberFormat="1" applyFont="1" applyFill="1" applyBorder="1" applyAlignment="1" applyProtection="1">
      <alignment horizontal="center"/>
      <protection locked="0"/>
    </xf>
    <xf numFmtId="0" fontId="16" fillId="4" borderId="2" xfId="0" applyFont="1" applyFill="1" applyBorder="1" applyAlignment="1" applyProtection="1">
      <alignment horizontal="left"/>
      <protection locked="0"/>
    </xf>
    <xf numFmtId="0" fontId="10" fillId="4" borderId="2" xfId="0" applyFont="1" applyFill="1" applyBorder="1" applyAlignment="1" applyProtection="1">
      <protection locked="0"/>
    </xf>
    <xf numFmtId="2" fontId="16" fillId="4" borderId="2" xfId="0" applyNumberFormat="1" applyFont="1" applyFill="1" applyBorder="1" applyAlignment="1" applyProtection="1">
      <alignment horizontal="center"/>
      <protection locked="0"/>
    </xf>
    <xf numFmtId="0" fontId="16" fillId="4" borderId="2" xfId="0" applyFont="1" applyFill="1" applyBorder="1" applyAlignment="1" applyProtection="1">
      <alignment horizontal="center"/>
      <protection locked="0"/>
    </xf>
    <xf numFmtId="164" fontId="16" fillId="4" borderId="2" xfId="0" applyNumberFormat="1" applyFont="1" applyFill="1" applyBorder="1" applyAlignment="1" applyProtection="1">
      <alignment horizontal="center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2" fontId="16" fillId="0" borderId="0" xfId="0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164" fontId="16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NumberFormat="1" applyBorder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18" fillId="0" borderId="0" xfId="0" applyFont="1" applyProtection="1">
      <protection locked="0"/>
    </xf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0" fillId="0" borderId="7" xfId="0" applyNumberFormat="1" applyBorder="1" applyAlignment="1" applyProtection="1">
      <alignment horizontal="right"/>
      <protection locked="0"/>
    </xf>
    <xf numFmtId="0" fontId="5" fillId="0" borderId="7" xfId="0" applyFont="1" applyBorder="1" applyProtection="1">
      <protection locked="0"/>
    </xf>
    <xf numFmtId="0" fontId="6" fillId="0" borderId="7" xfId="0" applyFont="1" applyBorder="1" applyAlignment="1" applyProtection="1">
      <alignment horizontal="right"/>
      <protection locked="0"/>
    </xf>
    <xf numFmtId="0" fontId="6" fillId="0" borderId="7" xfId="0" applyFont="1" applyBorder="1" applyProtection="1"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right"/>
      <protection locked="0"/>
    </xf>
    <xf numFmtId="2" fontId="6" fillId="0" borderId="0" xfId="0" applyNumberFormat="1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2" fillId="0" borderId="0" xfId="0" applyNumberFormat="1" applyFont="1" applyBorder="1" applyAlignment="1" applyProtection="1">
      <alignment horizontal="right"/>
      <protection locked="0"/>
    </xf>
    <xf numFmtId="0" fontId="0" fillId="0" borderId="3" xfId="0" applyNumberFormat="1" applyBorder="1" applyAlignment="1" applyProtection="1">
      <alignment horizontal="right"/>
      <protection locked="0"/>
    </xf>
    <xf numFmtId="0" fontId="5" fillId="0" borderId="3" xfId="0" applyFont="1" applyBorder="1" applyProtection="1">
      <protection locked="0"/>
    </xf>
    <xf numFmtId="2" fontId="7" fillId="0" borderId="3" xfId="0" applyNumberFormat="1" applyFont="1" applyBorder="1" applyProtection="1">
      <protection locked="0"/>
    </xf>
    <xf numFmtId="0" fontId="0" fillId="0" borderId="3" xfId="0" applyBorder="1" applyProtection="1"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19" fillId="0" borderId="8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7" fillId="4" borderId="2" xfId="0" applyFont="1" applyFill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2" fontId="7" fillId="0" borderId="0" xfId="0" applyNumberFormat="1" applyFont="1" applyFill="1" applyBorder="1" applyAlignment="1" applyProtection="1">
      <alignment horizontal="right"/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2" fontId="1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164" fontId="7" fillId="0" borderId="0" xfId="0" applyNumberFormat="1" applyFont="1" applyFill="1" applyProtection="1">
      <protection locked="0"/>
    </xf>
    <xf numFmtId="2" fontId="1" fillId="0" borderId="0" xfId="0" applyNumberFormat="1" applyFont="1" applyFill="1" applyProtection="1">
      <protection locked="0"/>
    </xf>
    <xf numFmtId="0" fontId="1" fillId="0" borderId="4" xfId="0" applyNumberFormat="1" applyFont="1" applyBorder="1" applyAlignment="1" applyProtection="1">
      <alignment horizontal="righ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7" fillId="0" borderId="4" xfId="0" applyFont="1" applyBorder="1" applyAlignment="1" applyProtection="1">
      <alignment horizontal="left"/>
      <protection locked="0"/>
    </xf>
    <xf numFmtId="2" fontId="7" fillId="4" borderId="4" xfId="0" applyNumberFormat="1" applyFont="1" applyFill="1" applyBorder="1" applyAlignment="1" applyProtection="1">
      <alignment horizontal="right"/>
      <protection locked="0"/>
    </xf>
    <xf numFmtId="2" fontId="7" fillId="0" borderId="4" xfId="0" applyNumberFormat="1" applyFont="1" applyBorder="1" applyAlignment="1" applyProtection="1">
      <alignment horizontal="right"/>
      <protection locked="0"/>
    </xf>
    <xf numFmtId="2" fontId="6" fillId="0" borderId="4" xfId="0" applyNumberFormat="1" applyFont="1" applyBorder="1" applyAlignment="1" applyProtection="1">
      <alignment horizontal="right"/>
      <protection locked="0"/>
    </xf>
    <xf numFmtId="2" fontId="7" fillId="4" borderId="4" xfId="0" applyNumberFormat="1" applyFont="1" applyFill="1" applyBorder="1" applyAlignment="1" applyProtection="1">
      <protection locked="0"/>
    </xf>
    <xf numFmtId="2" fontId="11" fillId="3" borderId="0" xfId="0" applyNumberFormat="1" applyFont="1" applyFill="1" applyBorder="1" applyAlignment="1" applyProtection="1">
      <alignment horizontal="right"/>
      <protection locked="0"/>
    </xf>
    <xf numFmtId="2" fontId="11" fillId="0" borderId="0" xfId="0" applyNumberFormat="1" applyFon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0" fontId="1" fillId="0" borderId="5" xfId="0" applyNumberFormat="1" applyFont="1" applyBorder="1" applyAlignment="1" applyProtection="1">
      <alignment horizontal="righ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left"/>
      <protection locked="0"/>
    </xf>
    <xf numFmtId="2" fontId="7" fillId="4" borderId="5" xfId="0" applyNumberFormat="1" applyFont="1" applyFill="1" applyBorder="1" applyAlignment="1" applyProtection="1">
      <alignment horizontal="right"/>
      <protection locked="0"/>
    </xf>
    <xf numFmtId="2" fontId="7" fillId="0" borderId="5" xfId="0" applyNumberFormat="1" applyFont="1" applyBorder="1" applyAlignment="1" applyProtection="1">
      <alignment horizontal="right"/>
      <protection locked="0"/>
    </xf>
    <xf numFmtId="2" fontId="15" fillId="0" borderId="5" xfId="0" applyNumberFormat="1" applyFont="1" applyBorder="1" applyAlignment="1" applyProtection="1">
      <alignment horizontal="right"/>
      <protection locked="0"/>
    </xf>
    <xf numFmtId="2" fontId="7" fillId="4" borderId="5" xfId="0" applyNumberFormat="1" applyFont="1" applyFill="1" applyBorder="1" applyAlignment="1" applyProtection="1">
      <protection locked="0"/>
    </xf>
    <xf numFmtId="2" fontId="7" fillId="0" borderId="5" xfId="0" applyNumberFormat="1" applyFont="1" applyBorder="1" applyAlignment="1" applyProtection="1">
      <alignment horizontal="center"/>
      <protection locked="0"/>
    </xf>
    <xf numFmtId="2" fontId="6" fillId="0" borderId="5" xfId="0" applyNumberFormat="1" applyFont="1" applyBorder="1" applyAlignment="1" applyProtection="1">
      <alignment horizontal="right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7" fillId="4" borderId="5" xfId="0" applyFont="1" applyFill="1" applyBorder="1" applyAlignment="1" applyProtection="1">
      <alignment horizontal="right"/>
      <protection locked="0"/>
    </xf>
    <xf numFmtId="0" fontId="7" fillId="5" borderId="5" xfId="0" applyFont="1" applyFill="1" applyBorder="1" applyAlignment="1" applyProtection="1">
      <alignment horizontal="left"/>
      <protection locked="0"/>
    </xf>
    <xf numFmtId="0" fontId="1" fillId="0" borderId="5" xfId="0" applyNumberFormat="1" applyFont="1" applyFill="1" applyBorder="1" applyAlignment="1" applyProtection="1">
      <alignment horizontal="right"/>
      <protection locked="0"/>
    </xf>
    <xf numFmtId="0" fontId="1" fillId="0" borderId="5" xfId="0" applyFont="1" applyBorder="1" applyProtection="1">
      <protection locked="0"/>
    </xf>
    <xf numFmtId="2" fontId="15" fillId="0" borderId="5" xfId="0" applyNumberFormat="1" applyFont="1" applyBorder="1" applyAlignment="1" applyProtection="1">
      <alignment horizontal="center"/>
      <protection locked="0"/>
    </xf>
    <xf numFmtId="2" fontId="7" fillId="2" borderId="0" xfId="0" applyNumberFormat="1" applyFont="1" applyFill="1" applyBorder="1" applyAlignment="1" applyProtection="1">
      <alignment horizontal="right"/>
      <protection locked="0"/>
    </xf>
    <xf numFmtId="2" fontId="6" fillId="0" borderId="5" xfId="0" applyNumberFormat="1" applyFont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left"/>
      <protection locked="0"/>
    </xf>
    <xf numFmtId="0" fontId="1" fillId="0" borderId="6" xfId="0" applyNumberFormat="1" applyFont="1" applyBorder="1" applyAlignment="1" applyProtection="1">
      <alignment horizontal="right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7" fillId="0" borderId="6" xfId="0" applyFont="1" applyBorder="1" applyAlignment="1" applyProtection="1">
      <alignment horizontal="left"/>
      <protection locked="0"/>
    </xf>
    <xf numFmtId="2" fontId="7" fillId="4" borderId="6" xfId="0" applyNumberFormat="1" applyFont="1" applyFill="1" applyBorder="1" applyAlignment="1" applyProtection="1">
      <alignment horizontal="right"/>
      <protection locked="0"/>
    </xf>
    <xf numFmtId="2" fontId="6" fillId="0" borderId="6" xfId="0" applyNumberFormat="1" applyFont="1" applyBorder="1" applyAlignment="1" applyProtection="1">
      <alignment horizontal="right"/>
      <protection locked="0"/>
    </xf>
    <xf numFmtId="2" fontId="7" fillId="4" borderId="6" xfId="0" applyNumberFormat="1" applyFont="1" applyFill="1" applyBorder="1" applyAlignment="1" applyProtection="1">
      <protection locked="0"/>
    </xf>
    <xf numFmtId="0" fontId="0" fillId="0" borderId="0" xfId="0" applyNumberForma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2" fontId="6" fillId="0" borderId="0" xfId="0" applyNumberFormat="1" applyFont="1" applyBorder="1" applyAlignment="1" applyProtection="1">
      <alignment horizontal="right"/>
      <protection locked="0"/>
    </xf>
    <xf numFmtId="2" fontId="6" fillId="0" borderId="0" xfId="0" applyNumberFormat="1" applyFont="1" applyFill="1" applyBorder="1" applyAlignment="1" applyProtection="1">
      <alignment horizontal="right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2" fontId="0" fillId="0" borderId="0" xfId="0" applyNumberFormat="1" applyFill="1" applyProtection="1">
      <protection locked="0"/>
    </xf>
    <xf numFmtId="0" fontId="7" fillId="3" borderId="0" xfId="0" applyFont="1" applyFill="1" applyBorder="1" applyAlignment="1" applyProtection="1">
      <alignment horizontal="center"/>
      <protection locked="0"/>
    </xf>
    <xf numFmtId="0" fontId="0" fillId="0" borderId="4" xfId="0" applyNumberFormat="1" applyBorder="1" applyAlignment="1" applyProtection="1">
      <alignment horizontal="right"/>
      <protection locked="0"/>
    </xf>
    <xf numFmtId="2" fontId="7" fillId="4" borderId="5" xfId="0" applyNumberFormat="1" applyFont="1" applyFill="1" applyBorder="1" applyAlignment="1" applyProtection="1">
      <alignment horizontal="center"/>
      <protection locked="0"/>
    </xf>
    <xf numFmtId="2" fontId="6" fillId="4" borderId="5" xfId="0" applyNumberFormat="1" applyFont="1" applyFill="1" applyBorder="1" applyAlignment="1" applyProtection="1">
      <alignment horizontal="right"/>
      <protection locked="0"/>
    </xf>
    <xf numFmtId="0" fontId="7" fillId="4" borderId="0" xfId="0" applyFont="1" applyFill="1" applyBorder="1" applyAlignment="1" applyProtection="1">
      <alignment horizontal="center"/>
      <protection locked="0"/>
    </xf>
    <xf numFmtId="2" fontId="11" fillId="2" borderId="0" xfId="0" applyNumberFormat="1" applyFont="1" applyFill="1" applyBorder="1" applyAlignment="1" applyProtection="1">
      <alignment horizontal="right"/>
      <protection locked="0"/>
    </xf>
    <xf numFmtId="2" fontId="7" fillId="4" borderId="6" xfId="0" applyNumberFormat="1" applyFont="1" applyFill="1" applyBorder="1" applyAlignment="1" applyProtection="1">
      <alignment horizontal="center"/>
      <protection locked="0"/>
    </xf>
    <xf numFmtId="2" fontId="6" fillId="0" borderId="6" xfId="0" applyNumberFormat="1" applyFont="1" applyBorder="1" applyAlignment="1" applyProtection="1">
      <alignment horizontal="center"/>
      <protection locked="0"/>
    </xf>
    <xf numFmtId="2" fontId="20" fillId="4" borderId="6" xfId="0" applyNumberFormat="1" applyFont="1" applyFill="1" applyBorder="1" applyAlignment="1" applyProtection="1">
      <alignment horizontal="right"/>
      <protection locked="0"/>
    </xf>
    <xf numFmtId="2" fontId="7" fillId="4" borderId="4" xfId="0" applyNumberFormat="1" applyFont="1" applyFill="1" applyBorder="1" applyAlignment="1" applyProtection="1">
      <alignment horizontal="center"/>
      <protection locked="0"/>
    </xf>
    <xf numFmtId="0" fontId="1" fillId="0" borderId="9" xfId="0" applyNumberFormat="1" applyFont="1" applyBorder="1" applyAlignment="1" applyProtection="1">
      <alignment horizontal="right"/>
      <protection locked="0"/>
    </xf>
    <xf numFmtId="0" fontId="3" fillId="0" borderId="6" xfId="0" applyNumberFormat="1" applyFont="1" applyBorder="1" applyAlignment="1" applyProtection="1">
      <alignment horizontal="right"/>
      <protection locked="0"/>
    </xf>
    <xf numFmtId="0" fontId="13" fillId="0" borderId="0" xfId="0" applyFont="1" applyProtection="1">
      <protection locked="0"/>
    </xf>
    <xf numFmtId="0" fontId="7" fillId="0" borderId="5" xfId="0" applyFont="1" applyFill="1" applyBorder="1" applyAlignment="1" applyProtection="1">
      <alignment horizontal="left"/>
      <protection locked="0"/>
    </xf>
    <xf numFmtId="0" fontId="1" fillId="0" borderId="13" xfId="0" applyNumberFormat="1" applyFont="1" applyBorder="1" applyAlignment="1" applyProtection="1">
      <alignment horizontal="right"/>
      <protection locked="0"/>
    </xf>
    <xf numFmtId="0" fontId="1" fillId="0" borderId="13" xfId="0" applyFont="1" applyBorder="1" applyAlignment="1" applyProtection="1">
      <alignment horizontal="left"/>
      <protection locked="0"/>
    </xf>
    <xf numFmtId="0" fontId="7" fillId="0" borderId="13" xfId="0" applyFont="1" applyBorder="1" applyAlignment="1" applyProtection="1">
      <alignment horizontal="left"/>
      <protection locked="0"/>
    </xf>
    <xf numFmtId="2" fontId="7" fillId="4" borderId="13" xfId="0" applyNumberFormat="1" applyFont="1" applyFill="1" applyBorder="1" applyAlignment="1" applyProtection="1">
      <alignment horizontal="right"/>
      <protection locked="0"/>
    </xf>
    <xf numFmtId="2" fontId="6" fillId="0" borderId="13" xfId="0" applyNumberFormat="1" applyFont="1" applyBorder="1" applyAlignment="1" applyProtection="1">
      <alignment horizontal="right"/>
      <protection locked="0"/>
    </xf>
    <xf numFmtId="2" fontId="14" fillId="2" borderId="0" xfId="0" applyNumberFormat="1" applyFont="1" applyFill="1" applyBorder="1" applyAlignment="1" applyProtection="1">
      <alignment horizontal="right"/>
      <protection locked="0"/>
    </xf>
    <xf numFmtId="0" fontId="2" fillId="0" borderId="4" xfId="0" applyFont="1" applyBorder="1" applyAlignment="1" applyProtection="1">
      <alignment horizontal="left"/>
      <protection locked="0"/>
    </xf>
    <xf numFmtId="2" fontId="7" fillId="0" borderId="6" xfId="0" applyNumberFormat="1" applyFont="1" applyBorder="1" applyAlignment="1" applyProtection="1">
      <alignment horizontal="right"/>
      <protection locked="0"/>
    </xf>
    <xf numFmtId="2" fontId="7" fillId="0" borderId="4" xfId="0" applyNumberFormat="1" applyFont="1" applyBorder="1" applyAlignment="1" applyProtection="1">
      <alignment horizontal="center"/>
      <protection locked="0"/>
    </xf>
    <xf numFmtId="2" fontId="7" fillId="4" borderId="4" xfId="0" applyNumberFormat="1" applyFont="1" applyFill="1" applyBorder="1" applyAlignment="1" applyProtection="1">
      <alignment horizontal="right" vertical="center"/>
      <protection locked="0"/>
    </xf>
    <xf numFmtId="2" fontId="7" fillId="4" borderId="5" xfId="0" applyNumberFormat="1" applyFont="1" applyFill="1" applyBorder="1" applyAlignment="1" applyProtection="1">
      <alignment horizontal="right" vertical="center"/>
      <protection locked="0"/>
    </xf>
    <xf numFmtId="2" fontId="7" fillId="4" borderId="6" xfId="0" applyNumberFormat="1" applyFont="1" applyFill="1" applyBorder="1" applyAlignment="1" applyProtection="1">
      <alignment horizontal="right" vertical="center"/>
      <protection locked="0"/>
    </xf>
    <xf numFmtId="2" fontId="7" fillId="3" borderId="0" xfId="0" applyNumberFormat="1" applyFont="1" applyFill="1" applyBorder="1" applyAlignment="1" applyProtection="1">
      <alignment horizontal="righ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6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Protection="1">
      <protection locked="0"/>
    </xf>
    <xf numFmtId="2" fontId="6" fillId="4" borderId="5" xfId="0" applyNumberFormat="1" applyFont="1" applyFill="1" applyBorder="1" applyAlignment="1" applyProtection="1">
      <protection locked="0"/>
    </xf>
    <xf numFmtId="0" fontId="1" fillId="0" borderId="10" xfId="0" applyNumberFormat="1" applyFont="1" applyBorder="1" applyAlignment="1" applyProtection="1">
      <alignment horizontal="right"/>
      <protection locked="0"/>
    </xf>
    <xf numFmtId="2" fontId="20" fillId="4" borderId="5" xfId="0" applyNumberFormat="1" applyFont="1" applyFill="1" applyBorder="1" applyAlignment="1" applyProtection="1">
      <alignment horizontal="righ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7" fillId="4" borderId="10" xfId="0" applyFont="1" applyFill="1" applyBorder="1" applyAlignment="1" applyProtection="1">
      <alignment horizontal="right"/>
      <protection locked="0"/>
    </xf>
    <xf numFmtId="2" fontId="6" fillId="0" borderId="10" xfId="0" applyNumberFormat="1" applyFont="1" applyBorder="1" applyAlignment="1" applyProtection="1">
      <alignment horizontal="right"/>
      <protection locked="0"/>
    </xf>
    <xf numFmtId="2" fontId="7" fillId="4" borderId="10" xfId="0" applyNumberFormat="1" applyFont="1" applyFill="1" applyBorder="1" applyAlignment="1" applyProtection="1">
      <alignment horizontal="right"/>
      <protection locked="0"/>
    </xf>
    <xf numFmtId="2" fontId="7" fillId="4" borderId="10" xfId="0" applyNumberFormat="1" applyFont="1" applyFill="1" applyBorder="1" applyAlignment="1" applyProtection="1">
      <protection locked="0"/>
    </xf>
    <xf numFmtId="2" fontId="6" fillId="0" borderId="10" xfId="0" applyNumberFormat="1" applyFont="1" applyBorder="1" applyAlignment="1" applyProtection="1">
      <alignment horizontal="center"/>
      <protection locked="0"/>
    </xf>
    <xf numFmtId="0" fontId="1" fillId="0" borderId="2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alignment horizontal="left"/>
      <protection locked="0"/>
    </xf>
    <xf numFmtId="2" fontId="7" fillId="4" borderId="2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Border="1" applyAlignment="1" applyProtection="1">
      <alignment horizontal="right"/>
      <protection locked="0"/>
    </xf>
    <xf numFmtId="2" fontId="6" fillId="0" borderId="2" xfId="0" applyNumberFormat="1" applyFont="1" applyBorder="1" applyAlignment="1" applyProtection="1">
      <alignment horizontal="center"/>
      <protection locked="0"/>
    </xf>
    <xf numFmtId="2" fontId="7" fillId="4" borderId="2" xfId="0" applyNumberFormat="1" applyFont="1" applyFill="1" applyBorder="1" applyAlignment="1" applyProtection="1">
      <protection locked="0"/>
    </xf>
    <xf numFmtId="0" fontId="7" fillId="4" borderId="4" xfId="0" applyFont="1" applyFill="1" applyBorder="1" applyAlignment="1" applyProtection="1">
      <alignment horizontal="right"/>
      <protection locked="0"/>
    </xf>
    <xf numFmtId="2" fontId="11" fillId="0" borderId="6" xfId="0" applyNumberFormat="1" applyFont="1" applyBorder="1" applyAlignment="1" applyProtection="1">
      <alignment horizontal="right"/>
      <protection locked="0"/>
    </xf>
    <xf numFmtId="0" fontId="24" fillId="0" borderId="0" xfId="0" applyFont="1" applyAlignment="1">
      <alignment horizontal="center"/>
    </xf>
    <xf numFmtId="0" fontId="10" fillId="0" borderId="0" xfId="0" applyFont="1"/>
    <xf numFmtId="2" fontId="10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center"/>
    </xf>
    <xf numFmtId="2" fontId="7" fillId="0" borderId="10" xfId="0" applyNumberFormat="1" applyFont="1" applyBorder="1" applyAlignment="1" applyProtection="1">
      <alignment horizontal="right"/>
      <protection locked="0"/>
    </xf>
    <xf numFmtId="2" fontId="7" fillId="0" borderId="10" xfId="0" applyNumberFormat="1" applyFont="1" applyBorder="1" applyAlignment="1" applyProtection="1">
      <alignment horizontal="center"/>
      <protection locked="0"/>
    </xf>
    <xf numFmtId="2" fontId="7" fillId="0" borderId="0" xfId="0" applyNumberFormat="1" applyFont="1" applyProtection="1">
      <protection locked="0"/>
    </xf>
    <xf numFmtId="2" fontId="25" fillId="0" borderId="0" xfId="0" applyNumberFormat="1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2" fontId="6" fillId="0" borderId="0" xfId="0" applyNumberFormat="1" applyFont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25" fillId="0" borderId="0" xfId="0" applyNumberFormat="1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" fontId="7" fillId="0" borderId="0" xfId="0" applyNumberFormat="1" applyFont="1" applyBorder="1" applyAlignment="1" applyProtection="1">
      <alignment horizontal="center"/>
      <protection locked="0"/>
    </xf>
    <xf numFmtId="2" fontId="6" fillId="0" borderId="4" xfId="0" applyNumberFormat="1" applyFont="1" applyBorder="1" applyAlignment="1" applyProtection="1">
      <alignment horizontal="center"/>
      <protection locked="0"/>
    </xf>
    <xf numFmtId="0" fontId="7" fillId="4" borderId="5" xfId="0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2" fontId="11" fillId="0" borderId="0" xfId="0" applyNumberFormat="1" applyFont="1" applyFill="1" applyBorder="1" applyAlignment="1" applyProtection="1">
      <alignment horizontal="center"/>
      <protection locked="0"/>
    </xf>
    <xf numFmtId="2" fontId="6" fillId="4" borderId="5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2" fontId="7" fillId="0" borderId="6" xfId="0" applyNumberFormat="1" applyFont="1" applyBorder="1" applyAlignment="1" applyProtection="1">
      <alignment horizontal="center"/>
      <protection locked="0"/>
    </xf>
    <xf numFmtId="2" fontId="7" fillId="4" borderId="13" xfId="0" applyNumberFormat="1" applyFont="1" applyFill="1" applyBorder="1" applyAlignment="1" applyProtection="1">
      <alignment horizontal="center"/>
      <protection locked="0"/>
    </xf>
    <xf numFmtId="2" fontId="6" fillId="0" borderId="13" xfId="0" applyNumberFormat="1" applyFont="1" applyBorder="1" applyAlignment="1" applyProtection="1">
      <alignment horizontal="center"/>
      <protection locked="0"/>
    </xf>
    <xf numFmtId="2" fontId="20" fillId="4" borderId="6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 applyAlignment="1" applyProtection="1">
      <alignment horizontal="center"/>
      <protection locked="0"/>
    </xf>
    <xf numFmtId="2" fontId="20" fillId="4" borderId="5" xfId="0" applyNumberFormat="1" applyFont="1" applyFill="1" applyBorder="1" applyAlignment="1" applyProtection="1">
      <alignment horizontal="center"/>
      <protection locked="0"/>
    </xf>
    <xf numFmtId="0" fontId="7" fillId="4" borderId="4" xfId="0" applyFont="1" applyFill="1" applyBorder="1" applyAlignment="1" applyProtection="1">
      <alignment horizontal="center"/>
      <protection locked="0"/>
    </xf>
    <xf numFmtId="2" fontId="11" fillId="0" borderId="6" xfId="0" applyNumberFormat="1" applyFont="1" applyBorder="1" applyAlignment="1" applyProtection="1">
      <alignment horizontal="center"/>
      <protection locked="0"/>
    </xf>
    <xf numFmtId="2" fontId="7" fillId="4" borderId="10" xfId="0" applyNumberFormat="1" applyFont="1" applyFill="1" applyBorder="1" applyAlignment="1" applyProtection="1">
      <alignment horizontal="center"/>
      <protection locked="0"/>
    </xf>
    <xf numFmtId="0" fontId="7" fillId="4" borderId="10" xfId="0" applyFont="1" applyFill="1" applyBorder="1" applyAlignment="1" applyProtection="1">
      <alignment horizontal="center"/>
      <protection locked="0"/>
    </xf>
    <xf numFmtId="2" fontId="7" fillId="4" borderId="2" xfId="0" applyNumberFormat="1" applyFont="1" applyFill="1" applyBorder="1" applyAlignment="1" applyProtection="1">
      <alignment horizontal="center"/>
      <protection locked="0"/>
    </xf>
    <xf numFmtId="2" fontId="7" fillId="4" borderId="4" xfId="0" applyNumberFormat="1" applyFont="1" applyFill="1" applyBorder="1" applyAlignment="1" applyProtection="1">
      <alignment horizontal="center" vertical="center"/>
      <protection locked="0"/>
    </xf>
    <xf numFmtId="2" fontId="7" fillId="4" borderId="5" xfId="0" applyNumberFormat="1" applyFont="1" applyFill="1" applyBorder="1" applyAlignment="1" applyProtection="1">
      <alignment horizontal="center" vertical="center"/>
      <protection locked="0"/>
    </xf>
    <xf numFmtId="2" fontId="7" fillId="4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8" fillId="4" borderId="0" xfId="0" applyFont="1" applyFill="1" applyBorder="1" applyAlignment="1" applyProtection="1">
      <alignment horizontal="center"/>
      <protection locked="0"/>
    </xf>
    <xf numFmtId="0" fontId="8" fillId="4" borderId="1" xfId="0" applyFont="1" applyFill="1" applyBorder="1" applyAlignment="1" applyProtection="1">
      <alignment horizontal="center"/>
      <protection locked="0"/>
    </xf>
    <xf numFmtId="0" fontId="12" fillId="4" borderId="1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10" fillId="4" borderId="1" xfId="0" applyFont="1" applyFill="1" applyBorder="1" applyAlignment="1" applyProtection="1">
      <alignment horizontal="left" vertical="center"/>
      <protection locked="0"/>
    </xf>
    <xf numFmtId="0" fontId="10" fillId="4" borderId="0" xfId="0" applyFont="1" applyFill="1" applyBorder="1" applyAlignment="1" applyProtection="1">
      <alignment horizontal="left" vertical="center"/>
      <protection locked="0"/>
    </xf>
    <xf numFmtId="0" fontId="10" fillId="4" borderId="2" xfId="0" applyFont="1" applyFill="1" applyBorder="1" applyAlignment="1" applyProtection="1">
      <alignment horizontal="left"/>
      <protection locked="0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Border="1" applyAlignment="1" applyProtection="1">
      <alignment horizontal="left" vertical="center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0" fontId="10" fillId="4" borderId="0" xfId="0" applyFont="1" applyFill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7" xfId="0" applyFont="1" applyBorder="1" applyAlignment="1" applyProtection="1">
      <alignment horizontal="center" wrapText="1"/>
      <protection locked="0"/>
    </xf>
    <xf numFmtId="0" fontId="17" fillId="4" borderId="1" xfId="0" applyFont="1" applyFill="1" applyBorder="1" applyAlignment="1" applyProtection="1">
      <alignment horizontal="left"/>
      <protection locked="0"/>
    </xf>
    <xf numFmtId="0" fontId="17" fillId="4" borderId="2" xfId="0" applyFont="1" applyFill="1" applyBorder="1" applyAlignment="1" applyProtection="1">
      <alignment horizontal="left"/>
      <protection locked="0"/>
    </xf>
    <xf numFmtId="0" fontId="21" fillId="0" borderId="2" xfId="0" applyFont="1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 wrapText="1"/>
      <protection locked="0"/>
    </xf>
    <xf numFmtId="0" fontId="10" fillId="4" borderId="2" xfId="0" applyFont="1" applyFill="1" applyBorder="1" applyAlignment="1" applyProtection="1">
      <alignment horizontal="left" vertical="center"/>
      <protection locked="0"/>
    </xf>
    <xf numFmtId="0" fontId="17" fillId="4" borderId="1" xfId="0" applyFont="1" applyFill="1" applyBorder="1" applyAlignment="1" applyProtection="1">
      <alignment horizontal="center"/>
      <protection locked="0"/>
    </xf>
    <xf numFmtId="0" fontId="17" fillId="4" borderId="2" xfId="0" applyFont="1" applyFill="1" applyBorder="1" applyAlignment="1" applyProtection="1">
      <alignment horizontal="center"/>
      <protection locked="0"/>
    </xf>
    <xf numFmtId="0" fontId="21" fillId="0" borderId="2" xfId="0" applyFont="1" applyBorder="1" applyAlignment="1" applyProtection="1">
      <alignment horizontal="center" vertical="top"/>
      <protection locked="0"/>
    </xf>
    <xf numFmtId="0" fontId="22" fillId="0" borderId="2" xfId="0" applyFont="1" applyBorder="1" applyAlignment="1" applyProtection="1">
      <alignment horizontal="center" wrapText="1"/>
      <protection locked="0"/>
    </xf>
    <xf numFmtId="0" fontId="21" fillId="0" borderId="2" xfId="0" applyFont="1" applyBorder="1" applyAlignment="1">
      <alignment horizontal="center" vertical="top"/>
    </xf>
    <xf numFmtId="0" fontId="22" fillId="0" borderId="2" xfId="0" applyFont="1" applyBorder="1" applyAlignment="1">
      <alignment horizontal="center" wrapText="1"/>
    </xf>
    <xf numFmtId="0" fontId="8" fillId="4" borderId="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</cellXfs>
  <cellStyles count="1">
    <cellStyle name="Normalno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2FBA-C4B8-43C3-9B25-F1C5E6581C7B}">
  <sheetPr>
    <pageSetUpPr fitToPage="1"/>
  </sheetPr>
  <dimension ref="A1:IS430"/>
  <sheetViews>
    <sheetView tabSelected="1" view="pageBreakPreview" zoomScaleNormal="100" zoomScaleSheetLayoutView="100" workbookViewId="0">
      <selection activeCell="T1" sqref="T1:V1"/>
    </sheetView>
  </sheetViews>
  <sheetFormatPr defaultRowHeight="12.75" outlineLevelRow="1" outlineLevelCol="1" x14ac:dyDescent="0.2"/>
  <cols>
    <col min="1" max="1" width="3.7109375" style="158" customWidth="1"/>
    <col min="2" max="2" width="24.7109375" style="158" customWidth="1"/>
    <col min="3" max="3" width="11.5703125" style="158" customWidth="1"/>
    <col min="4" max="7" width="6.7109375" style="317" customWidth="1"/>
    <col min="8" max="8" width="6.7109375" style="321" customWidth="1"/>
    <col min="9" max="21" width="6.7109375" style="317" customWidth="1"/>
    <col min="22" max="22" width="8.7109375" style="323" customWidth="1"/>
    <col min="23" max="23" width="6.7109375" style="157" customWidth="1"/>
    <col min="24" max="24" width="6.7109375" style="157" hidden="1" customWidth="1"/>
    <col min="25" max="39" width="0" style="158" hidden="1" customWidth="1" outlineLevel="1"/>
    <col min="40" max="40" width="0" style="159" hidden="1" customWidth="1" collapsed="1"/>
    <col min="41" max="89" width="0" style="158" hidden="1" customWidth="1"/>
    <col min="90" max="16384" width="9.140625" style="158"/>
  </cols>
  <sheetData>
    <row r="1" spans="1:253" ht="43.5" customHeight="1" thickBot="1" x14ac:dyDescent="0.25">
      <c r="A1" s="370" t="s">
        <v>423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1" t="s">
        <v>409</v>
      </c>
      <c r="U1" s="371"/>
      <c r="V1" s="371"/>
    </row>
    <row r="2" spans="1:253" ht="12.75" customHeight="1" x14ac:dyDescent="0.3">
      <c r="A2" s="160"/>
      <c r="B2" s="358" t="s">
        <v>92</v>
      </c>
      <c r="C2" s="161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  <c r="P2" s="163"/>
      <c r="Q2" s="163"/>
      <c r="R2" s="373"/>
      <c r="S2" s="373"/>
      <c r="T2" s="162"/>
      <c r="U2" s="162"/>
      <c r="V2" s="162"/>
      <c r="W2" s="164"/>
      <c r="X2" s="164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5"/>
      <c r="AO2" s="162"/>
      <c r="AP2" s="162"/>
      <c r="AQ2" s="163"/>
      <c r="AR2" s="163"/>
      <c r="AS2" s="160"/>
      <c r="AT2" s="368" t="s">
        <v>92</v>
      </c>
      <c r="AU2" s="368"/>
      <c r="AV2" s="162"/>
      <c r="AW2" s="162"/>
      <c r="AX2" s="162"/>
      <c r="AY2" s="162"/>
      <c r="AZ2" s="162"/>
      <c r="BA2" s="162"/>
      <c r="BB2" s="162"/>
      <c r="BC2" s="162"/>
      <c r="BD2" s="368" t="s">
        <v>92</v>
      </c>
      <c r="BE2" s="162"/>
      <c r="BF2" s="162"/>
      <c r="BG2" s="162"/>
      <c r="BH2" s="162"/>
      <c r="BI2" s="162"/>
      <c r="BJ2" s="162"/>
      <c r="BK2" s="368" t="s">
        <v>92</v>
      </c>
      <c r="BL2" s="368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3"/>
      <c r="BY2" s="163"/>
      <c r="BZ2" s="160"/>
      <c r="CA2" s="368" t="s">
        <v>92</v>
      </c>
      <c r="CB2" s="368"/>
      <c r="CC2" s="162"/>
      <c r="CD2" s="162"/>
      <c r="CE2" s="162"/>
      <c r="CF2" s="162"/>
      <c r="CG2" s="162"/>
      <c r="CH2" s="162"/>
      <c r="CI2" s="162"/>
      <c r="CJ2" s="162"/>
      <c r="CK2" s="162"/>
      <c r="CL2" s="162"/>
      <c r="CM2" s="162"/>
      <c r="CN2" s="163"/>
      <c r="CO2" s="163"/>
      <c r="CP2" s="160"/>
      <c r="CQ2" s="368" t="s">
        <v>92</v>
      </c>
      <c r="CR2" s="368"/>
      <c r="CS2" s="162"/>
      <c r="CT2" s="162"/>
      <c r="CU2" s="162"/>
      <c r="CV2" s="162"/>
      <c r="CW2" s="162"/>
      <c r="CX2" s="162"/>
      <c r="CY2" s="162"/>
      <c r="CZ2" s="162"/>
      <c r="DA2" s="162"/>
      <c r="DB2" s="162"/>
      <c r="DC2" s="162"/>
      <c r="DD2" s="163"/>
      <c r="DE2" s="163"/>
      <c r="DF2" s="160"/>
      <c r="DG2" s="368" t="s">
        <v>92</v>
      </c>
      <c r="DH2" s="368"/>
      <c r="DI2" s="162"/>
      <c r="DJ2" s="162"/>
      <c r="DK2" s="162"/>
      <c r="DL2" s="162"/>
      <c r="DM2" s="162"/>
      <c r="DN2" s="162"/>
      <c r="DO2" s="162"/>
      <c r="DP2" s="162"/>
      <c r="DQ2" s="162"/>
      <c r="DR2" s="162"/>
      <c r="DS2" s="162"/>
      <c r="DT2" s="163"/>
      <c r="DU2" s="163"/>
      <c r="DV2" s="160"/>
      <c r="DW2" s="368" t="s">
        <v>92</v>
      </c>
      <c r="DX2" s="368"/>
      <c r="DY2" s="162"/>
      <c r="DZ2" s="162"/>
      <c r="EA2" s="162"/>
      <c r="EB2" s="162"/>
      <c r="EC2" s="162"/>
      <c r="ED2" s="162"/>
      <c r="EE2" s="162"/>
      <c r="EF2" s="162"/>
      <c r="EG2" s="162"/>
      <c r="EH2" s="162"/>
      <c r="EI2" s="162"/>
      <c r="EJ2" s="163"/>
      <c r="EK2" s="163"/>
      <c r="EL2" s="160"/>
      <c r="EM2" s="368" t="s">
        <v>92</v>
      </c>
      <c r="EN2" s="368"/>
      <c r="EO2" s="162"/>
      <c r="EP2" s="162"/>
      <c r="EQ2" s="162"/>
      <c r="ER2" s="162"/>
      <c r="ES2" s="162"/>
      <c r="ET2" s="162"/>
      <c r="EU2" s="162"/>
      <c r="EV2" s="162"/>
      <c r="EW2" s="162"/>
      <c r="EX2" s="162"/>
      <c r="EY2" s="162"/>
      <c r="EZ2" s="163"/>
      <c r="FA2" s="163"/>
      <c r="FB2" s="160"/>
      <c r="FC2" s="368" t="s">
        <v>92</v>
      </c>
      <c r="FD2" s="368"/>
      <c r="FE2" s="162"/>
      <c r="FF2" s="162"/>
      <c r="FG2" s="162"/>
      <c r="FH2" s="162"/>
      <c r="FI2" s="162"/>
      <c r="FJ2" s="162"/>
      <c r="FK2" s="162"/>
      <c r="FL2" s="162"/>
      <c r="FM2" s="162"/>
      <c r="FN2" s="162"/>
      <c r="FO2" s="162"/>
      <c r="FP2" s="163"/>
      <c r="FQ2" s="163"/>
      <c r="FR2" s="160"/>
      <c r="FS2" s="368" t="s">
        <v>92</v>
      </c>
      <c r="FT2" s="368"/>
      <c r="FU2" s="162"/>
      <c r="FV2" s="162"/>
      <c r="FW2" s="162"/>
      <c r="FX2" s="162"/>
      <c r="FY2" s="162"/>
      <c r="FZ2" s="162"/>
      <c r="GA2" s="162"/>
      <c r="GB2" s="162"/>
      <c r="GC2" s="162"/>
      <c r="GD2" s="162"/>
      <c r="GE2" s="162"/>
      <c r="GF2" s="163"/>
      <c r="GG2" s="163"/>
      <c r="GH2" s="160"/>
      <c r="GI2" s="368" t="s">
        <v>92</v>
      </c>
      <c r="GJ2" s="368"/>
      <c r="GK2" s="162"/>
      <c r="GL2" s="162"/>
      <c r="GM2" s="162"/>
      <c r="GN2" s="162"/>
      <c r="GO2" s="162"/>
      <c r="GP2" s="162"/>
      <c r="GQ2" s="162"/>
      <c r="GR2" s="162"/>
      <c r="GS2" s="162"/>
      <c r="GT2" s="162"/>
      <c r="GU2" s="162"/>
      <c r="GV2" s="163"/>
      <c r="GW2" s="163"/>
      <c r="GX2" s="160"/>
      <c r="GY2" s="368" t="s">
        <v>92</v>
      </c>
      <c r="GZ2" s="368"/>
      <c r="HA2" s="162"/>
      <c r="HB2" s="162"/>
      <c r="HC2" s="162"/>
      <c r="HD2" s="162"/>
      <c r="HE2" s="162"/>
      <c r="HF2" s="162"/>
      <c r="HG2" s="162"/>
      <c r="HH2" s="162"/>
      <c r="HI2" s="162"/>
      <c r="HJ2" s="162"/>
      <c r="HK2" s="162"/>
      <c r="HL2" s="163"/>
      <c r="HM2" s="163"/>
      <c r="HN2" s="160"/>
      <c r="HO2" s="368" t="s">
        <v>92</v>
      </c>
      <c r="HP2" s="368"/>
      <c r="HQ2" s="162"/>
      <c r="HR2" s="162"/>
      <c r="HS2" s="162"/>
      <c r="HT2" s="162"/>
      <c r="HU2" s="162"/>
      <c r="HV2" s="162"/>
      <c r="HW2" s="162"/>
      <c r="HX2" s="162"/>
      <c r="HY2" s="162"/>
      <c r="HZ2" s="162"/>
      <c r="IA2" s="162"/>
      <c r="IB2" s="163"/>
      <c r="IC2" s="163"/>
      <c r="ID2" s="160"/>
      <c r="IE2" s="368" t="s">
        <v>92</v>
      </c>
      <c r="IF2" s="368"/>
      <c r="IG2" s="162"/>
      <c r="IH2" s="162"/>
      <c r="II2" s="162"/>
      <c r="IJ2" s="162"/>
      <c r="IK2" s="162"/>
      <c r="IL2" s="162"/>
      <c r="IM2" s="162"/>
      <c r="IN2" s="162"/>
      <c r="IO2" s="162"/>
      <c r="IP2" s="162"/>
      <c r="IQ2" s="162"/>
      <c r="IR2" s="163"/>
      <c r="IS2" s="163"/>
    </row>
    <row r="3" spans="1:253" ht="13.5" customHeight="1" thickBot="1" x14ac:dyDescent="0.35">
      <c r="A3" s="166"/>
      <c r="B3" s="372"/>
      <c r="C3" s="167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9"/>
      <c r="P3" s="169"/>
      <c r="Q3" s="169"/>
      <c r="R3" s="374"/>
      <c r="S3" s="374"/>
      <c r="T3" s="168"/>
      <c r="U3" s="168"/>
      <c r="V3" s="168"/>
      <c r="W3" s="164"/>
      <c r="X3" s="164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70"/>
      <c r="AO3" s="168"/>
      <c r="AP3" s="168"/>
      <c r="AQ3" s="169"/>
      <c r="AR3" s="169"/>
      <c r="AS3" s="166"/>
      <c r="AT3" s="369"/>
      <c r="AU3" s="369"/>
      <c r="AV3" s="168"/>
      <c r="AW3" s="168"/>
      <c r="AX3" s="168"/>
      <c r="AY3" s="168"/>
      <c r="AZ3" s="168"/>
      <c r="BA3" s="168"/>
      <c r="BB3" s="168"/>
      <c r="BC3" s="168"/>
      <c r="BD3" s="369"/>
      <c r="BE3" s="168"/>
      <c r="BF3" s="168"/>
      <c r="BG3" s="168"/>
      <c r="BH3" s="168"/>
      <c r="BI3" s="168"/>
      <c r="BJ3" s="168"/>
      <c r="BK3" s="369"/>
      <c r="BL3" s="369"/>
      <c r="BM3" s="168"/>
      <c r="BN3" s="168"/>
      <c r="BO3" s="168"/>
      <c r="BP3" s="168"/>
      <c r="BQ3" s="168"/>
      <c r="BR3" s="168"/>
      <c r="BS3" s="168"/>
      <c r="BT3" s="168"/>
      <c r="BU3" s="168"/>
      <c r="BV3" s="168"/>
      <c r="BW3" s="168"/>
      <c r="BX3" s="169"/>
      <c r="BY3" s="169"/>
      <c r="BZ3" s="166"/>
      <c r="CA3" s="369"/>
      <c r="CB3" s="369"/>
      <c r="CC3" s="168"/>
      <c r="CD3" s="168"/>
      <c r="CE3" s="168"/>
      <c r="CF3" s="168"/>
      <c r="CG3" s="168"/>
      <c r="CH3" s="168"/>
      <c r="CI3" s="168"/>
      <c r="CJ3" s="168"/>
      <c r="CK3" s="168"/>
      <c r="CL3" s="168"/>
      <c r="CM3" s="168"/>
      <c r="CN3" s="169"/>
      <c r="CO3" s="169"/>
      <c r="CP3" s="166"/>
      <c r="CQ3" s="369"/>
      <c r="CR3" s="369"/>
      <c r="CS3" s="168"/>
      <c r="CT3" s="168"/>
      <c r="CU3" s="168"/>
      <c r="CV3" s="168"/>
      <c r="CW3" s="168"/>
      <c r="CX3" s="168"/>
      <c r="CY3" s="168"/>
      <c r="CZ3" s="168"/>
      <c r="DA3" s="168"/>
      <c r="DB3" s="168"/>
      <c r="DC3" s="168"/>
      <c r="DD3" s="169"/>
      <c r="DE3" s="169"/>
      <c r="DF3" s="166"/>
      <c r="DG3" s="369"/>
      <c r="DH3" s="369"/>
      <c r="DI3" s="168"/>
      <c r="DJ3" s="168"/>
      <c r="DK3" s="168"/>
      <c r="DL3" s="168"/>
      <c r="DM3" s="168"/>
      <c r="DN3" s="168"/>
      <c r="DO3" s="168"/>
      <c r="DP3" s="168"/>
      <c r="DQ3" s="168"/>
      <c r="DR3" s="168"/>
      <c r="DS3" s="168"/>
      <c r="DT3" s="169"/>
      <c r="DU3" s="169"/>
      <c r="DV3" s="166"/>
      <c r="DW3" s="369"/>
      <c r="DX3" s="369"/>
      <c r="DY3" s="168"/>
      <c r="DZ3" s="168"/>
      <c r="EA3" s="168"/>
      <c r="EB3" s="168"/>
      <c r="EC3" s="168"/>
      <c r="ED3" s="168"/>
      <c r="EE3" s="168"/>
      <c r="EF3" s="168"/>
      <c r="EG3" s="168"/>
      <c r="EH3" s="168"/>
      <c r="EI3" s="168"/>
      <c r="EJ3" s="169"/>
      <c r="EK3" s="169"/>
      <c r="EL3" s="166"/>
      <c r="EM3" s="369"/>
      <c r="EN3" s="369"/>
      <c r="EO3" s="168"/>
      <c r="EP3" s="168"/>
      <c r="EQ3" s="168"/>
      <c r="ER3" s="168"/>
      <c r="ES3" s="168"/>
      <c r="ET3" s="168"/>
      <c r="EU3" s="168"/>
      <c r="EV3" s="168"/>
      <c r="EW3" s="168"/>
      <c r="EX3" s="168"/>
      <c r="EY3" s="168"/>
      <c r="EZ3" s="169"/>
      <c r="FA3" s="169"/>
      <c r="FB3" s="166"/>
      <c r="FC3" s="369"/>
      <c r="FD3" s="369"/>
      <c r="FE3" s="168"/>
      <c r="FF3" s="168"/>
      <c r="FG3" s="168"/>
      <c r="FH3" s="168"/>
      <c r="FI3" s="168"/>
      <c r="FJ3" s="168"/>
      <c r="FK3" s="168"/>
      <c r="FL3" s="168"/>
      <c r="FM3" s="168"/>
      <c r="FN3" s="168"/>
      <c r="FO3" s="168"/>
      <c r="FP3" s="169"/>
      <c r="FQ3" s="169"/>
      <c r="FR3" s="166"/>
      <c r="FS3" s="369"/>
      <c r="FT3" s="369"/>
      <c r="FU3" s="168"/>
      <c r="FV3" s="168"/>
      <c r="FW3" s="168"/>
      <c r="FX3" s="168"/>
      <c r="FY3" s="168"/>
      <c r="FZ3" s="168"/>
      <c r="GA3" s="168"/>
      <c r="GB3" s="168"/>
      <c r="GC3" s="168"/>
      <c r="GD3" s="168"/>
      <c r="GE3" s="168"/>
      <c r="GF3" s="169"/>
      <c r="GG3" s="169"/>
      <c r="GH3" s="166"/>
      <c r="GI3" s="369"/>
      <c r="GJ3" s="369"/>
      <c r="GK3" s="168"/>
      <c r="GL3" s="168"/>
      <c r="GM3" s="168"/>
      <c r="GN3" s="168"/>
      <c r="GO3" s="168"/>
      <c r="GP3" s="168"/>
      <c r="GQ3" s="168"/>
      <c r="GR3" s="168"/>
      <c r="GS3" s="168"/>
      <c r="GT3" s="168"/>
      <c r="GU3" s="168"/>
      <c r="GV3" s="169"/>
      <c r="GW3" s="169"/>
      <c r="GX3" s="166"/>
      <c r="GY3" s="369"/>
      <c r="GZ3" s="369"/>
      <c r="HA3" s="168"/>
      <c r="HB3" s="168"/>
      <c r="HC3" s="168"/>
      <c r="HD3" s="168"/>
      <c r="HE3" s="168"/>
      <c r="HF3" s="168"/>
      <c r="HG3" s="168"/>
      <c r="HH3" s="168"/>
      <c r="HI3" s="168"/>
      <c r="HJ3" s="168"/>
      <c r="HK3" s="168"/>
      <c r="HL3" s="169"/>
      <c r="HM3" s="169"/>
      <c r="HN3" s="166"/>
      <c r="HO3" s="369"/>
      <c r="HP3" s="369"/>
      <c r="HQ3" s="168"/>
      <c r="HR3" s="168"/>
      <c r="HS3" s="168"/>
      <c r="HT3" s="168"/>
      <c r="HU3" s="168"/>
      <c r="HV3" s="168"/>
      <c r="HW3" s="168"/>
      <c r="HX3" s="168"/>
      <c r="HY3" s="168"/>
      <c r="HZ3" s="168"/>
      <c r="IA3" s="168"/>
      <c r="IB3" s="169"/>
      <c r="IC3" s="169"/>
      <c r="ID3" s="166"/>
      <c r="IE3" s="369"/>
      <c r="IF3" s="369"/>
      <c r="IG3" s="168"/>
      <c r="IH3" s="168"/>
      <c r="II3" s="168"/>
      <c r="IJ3" s="168"/>
      <c r="IK3" s="168"/>
      <c r="IL3" s="168"/>
      <c r="IM3" s="168"/>
      <c r="IN3" s="168"/>
      <c r="IO3" s="168"/>
      <c r="IP3" s="168"/>
      <c r="IQ3" s="168"/>
      <c r="IR3" s="169"/>
      <c r="IS3" s="169"/>
    </row>
    <row r="4" spans="1:253" s="178" customFormat="1" ht="20.25" customHeight="1" x14ac:dyDescent="0.3">
      <c r="A4" s="171"/>
      <c r="B4" s="172"/>
      <c r="C4" s="172"/>
      <c r="D4" s="173"/>
      <c r="E4" s="173"/>
      <c r="F4" s="173"/>
      <c r="G4" s="173"/>
      <c r="H4" s="173"/>
      <c r="I4" s="174" t="s">
        <v>85</v>
      </c>
      <c r="J4" s="173"/>
      <c r="K4" s="173"/>
      <c r="L4" s="173"/>
      <c r="M4" s="173"/>
      <c r="N4" s="173"/>
      <c r="O4" s="175"/>
      <c r="P4" s="175"/>
      <c r="Q4" s="175"/>
      <c r="R4" s="320"/>
      <c r="S4" s="320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7"/>
      <c r="AO4" s="173"/>
      <c r="AP4" s="173"/>
      <c r="AQ4" s="175"/>
      <c r="AR4" s="175"/>
      <c r="AS4" s="171"/>
      <c r="AT4" s="176"/>
      <c r="AU4" s="176"/>
      <c r="AV4" s="173"/>
      <c r="AW4" s="173"/>
      <c r="AX4" s="173"/>
      <c r="AY4" s="173"/>
      <c r="AZ4" s="173"/>
      <c r="BA4" s="173"/>
      <c r="BB4" s="173"/>
      <c r="BC4" s="173"/>
      <c r="BD4" s="176"/>
      <c r="BE4" s="173"/>
      <c r="BF4" s="173"/>
      <c r="BG4" s="173"/>
      <c r="BH4" s="173"/>
      <c r="BI4" s="173"/>
      <c r="BJ4" s="173"/>
      <c r="BK4" s="176"/>
      <c r="BL4" s="176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5"/>
      <c r="BY4" s="175"/>
      <c r="BZ4" s="171"/>
      <c r="CA4" s="176"/>
      <c r="CB4" s="176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5"/>
      <c r="CO4" s="175"/>
      <c r="CP4" s="171"/>
      <c r="CQ4" s="176"/>
      <c r="CR4" s="176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5"/>
      <c r="DE4" s="175"/>
      <c r="DF4" s="171"/>
      <c r="DG4" s="176"/>
      <c r="DH4" s="176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5"/>
      <c r="DU4" s="175"/>
      <c r="DV4" s="171"/>
      <c r="DW4" s="176"/>
      <c r="DX4" s="176"/>
      <c r="DY4" s="173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5"/>
      <c r="EK4" s="175"/>
      <c r="EL4" s="171"/>
      <c r="EM4" s="176"/>
      <c r="EN4" s="176"/>
      <c r="EO4" s="173"/>
      <c r="EP4" s="173"/>
      <c r="EQ4" s="173"/>
      <c r="ER4" s="173"/>
      <c r="ES4" s="173"/>
      <c r="ET4" s="173"/>
      <c r="EU4" s="173"/>
      <c r="EV4" s="173"/>
      <c r="EW4" s="173"/>
      <c r="EX4" s="173"/>
      <c r="EY4" s="173"/>
      <c r="EZ4" s="175"/>
      <c r="FA4" s="175"/>
      <c r="FB4" s="171"/>
      <c r="FC4" s="176"/>
      <c r="FD4" s="176"/>
      <c r="FE4" s="173"/>
      <c r="FF4" s="173"/>
      <c r="FG4" s="173"/>
      <c r="FH4" s="173"/>
      <c r="FI4" s="173"/>
      <c r="FJ4" s="173"/>
      <c r="FK4" s="173"/>
      <c r="FL4" s="173"/>
      <c r="FM4" s="173"/>
      <c r="FN4" s="173"/>
      <c r="FO4" s="173"/>
      <c r="FP4" s="175"/>
      <c r="FQ4" s="175"/>
      <c r="FR4" s="171"/>
      <c r="FS4" s="176"/>
      <c r="FT4" s="176"/>
      <c r="FU4" s="173"/>
      <c r="FV4" s="173"/>
      <c r="FW4" s="173"/>
      <c r="FX4" s="173"/>
      <c r="FY4" s="173"/>
      <c r="FZ4" s="173"/>
      <c r="GA4" s="173"/>
      <c r="GB4" s="173"/>
      <c r="GC4" s="173"/>
      <c r="GD4" s="173"/>
      <c r="GE4" s="173"/>
      <c r="GF4" s="175"/>
      <c r="GG4" s="175"/>
      <c r="GH4" s="171"/>
      <c r="GI4" s="176"/>
      <c r="GJ4" s="176"/>
      <c r="GK4" s="173"/>
      <c r="GL4" s="173"/>
      <c r="GM4" s="173"/>
      <c r="GN4" s="173"/>
      <c r="GO4" s="173"/>
      <c r="GP4" s="173"/>
      <c r="GQ4" s="173"/>
      <c r="GR4" s="173"/>
      <c r="GS4" s="173"/>
      <c r="GT4" s="173"/>
      <c r="GU4" s="173"/>
      <c r="GV4" s="175"/>
      <c r="GW4" s="175"/>
      <c r="GX4" s="171"/>
      <c r="GY4" s="176"/>
      <c r="GZ4" s="176"/>
      <c r="HA4" s="173"/>
      <c r="HB4" s="173"/>
      <c r="HC4" s="173"/>
      <c r="HD4" s="173"/>
      <c r="HE4" s="173"/>
      <c r="HF4" s="173"/>
      <c r="HG4" s="173"/>
      <c r="HH4" s="173"/>
      <c r="HI4" s="173"/>
      <c r="HJ4" s="173"/>
      <c r="HK4" s="173"/>
      <c r="HL4" s="175"/>
      <c r="HM4" s="175"/>
      <c r="HN4" s="171"/>
      <c r="HO4" s="176"/>
      <c r="HP4" s="176"/>
      <c r="HQ4" s="173"/>
      <c r="HR4" s="173"/>
      <c r="HS4" s="173"/>
      <c r="HT4" s="173"/>
      <c r="HU4" s="173"/>
      <c r="HV4" s="173"/>
      <c r="HW4" s="173"/>
      <c r="HX4" s="173"/>
      <c r="HY4" s="173"/>
      <c r="HZ4" s="173"/>
      <c r="IA4" s="173"/>
      <c r="IB4" s="175"/>
      <c r="IC4" s="175"/>
      <c r="ID4" s="171"/>
      <c r="IE4" s="176"/>
      <c r="IF4" s="176"/>
      <c r="IG4" s="173"/>
      <c r="IH4" s="173"/>
      <c r="II4" s="173"/>
      <c r="IJ4" s="173"/>
      <c r="IK4" s="173"/>
      <c r="IL4" s="173"/>
      <c r="IM4" s="173"/>
      <c r="IN4" s="173"/>
      <c r="IO4" s="173"/>
      <c r="IP4" s="173"/>
      <c r="IQ4" s="173"/>
      <c r="IR4" s="175"/>
      <c r="IS4" s="175"/>
    </row>
    <row r="5" spans="1:253" ht="12.75" customHeight="1" x14ac:dyDescent="0.2">
      <c r="A5" s="179" t="s">
        <v>3</v>
      </c>
      <c r="B5" s="180" t="s">
        <v>21</v>
      </c>
      <c r="G5" s="317" t="s">
        <v>130</v>
      </c>
      <c r="I5" s="322">
        <f ca="1">COUNT(E63:E77)+COUNT(E83:E88)+COUNT(E94:E110)+COUNT(E116:E144)+COUNT(E150:E171)+COUNT(E177:E200)+COUNT(E206:E211)+COUNT(E217:E223)+COUNT(E229:E238)+COUNT(E244:E260)+COUNT(E285:E305)+COUNT(E311:E333)+COUNT(E339:E368)+COUNT(E374:E376)+COUNT(E382:E391)+COUNT(E37:E57)+COUNT(E397:E404)+COUNT(E410:E423)+COUNT(E274:E279)+COUNT(E266:E268)</f>
        <v>147</v>
      </c>
    </row>
    <row r="6" spans="1:253" x14ac:dyDescent="0.2">
      <c r="A6" s="179" t="s">
        <v>4</v>
      </c>
      <c r="B6" s="183" t="s">
        <v>131</v>
      </c>
      <c r="G6" s="317" t="s">
        <v>132</v>
      </c>
      <c r="I6" s="322">
        <f ca="1">COUNT(G63:G77)+COUNT(G83:G88)+COUNT(G94:G110)+COUNT(G116:G144)+COUNT(G150:G171)+COUNT(G178:G200)+COUNT(G206:G211)+COUNT(G217:G223)+COUNT(G229:G238)+COUNT(G244:G260)+COUNT(G285:G305)+COUNT(G311:G333)+COUNT(G339:G368)+COUNT(G374:G376)+COUNT(G382:G391)+COUNT(G37:G57)+COUNT(G397:G404)+COUNT(G410:G423)+COUNT(G274:G279+COUNT(G266:G268))</f>
        <v>156</v>
      </c>
    </row>
    <row r="7" spans="1:253" x14ac:dyDescent="0.2">
      <c r="A7" s="179" t="s">
        <v>5</v>
      </c>
      <c r="B7" s="183" t="s">
        <v>133</v>
      </c>
      <c r="G7" s="317" t="s">
        <v>134</v>
      </c>
      <c r="I7" s="322">
        <f ca="1">COUNT(I63:I77)+COUNT(I83:I88)+COUNT(I94:I110)+COUNT(I116:I144)+COUNT(I150:I171)+COUNT(I177:I200)+COUNT(I206:I211)+COUNT(I217:I223)+COUNT(I229:I238)+COUNT(I244:I260)+COUNT(I285:I305)+COUNT(I311:I333)+COUNT(I339:I368)+COUNT(I374:I376)+COUNT(I382:I391)+COUNT(I37:I57)+COUNT(I397:I404)+COUNT(I410:I423)+COUNT(I274:I279)+COUNT(I266:I268)</f>
        <v>166</v>
      </c>
    </row>
    <row r="8" spans="1:253" x14ac:dyDescent="0.2">
      <c r="A8" s="179" t="s">
        <v>6</v>
      </c>
      <c r="B8" s="183" t="s">
        <v>135</v>
      </c>
      <c r="G8" s="207" t="s">
        <v>137</v>
      </c>
      <c r="I8" s="322">
        <f ca="1">COUNT(K63:K77)+COUNT(K83:K88)+COUNT(K94:K110)+COUNT(K116:K144)+COUNT(K151:K171)+COUNT(K177:K200)+COUNT(K206:K211)+COUNT(K217:K223)+COUNT(K229:K238)+COUNT(K244:K260)+COUNT(K285:K305)+COUNT(K311:K333)+COUNT(K339:K368)+COUNT(K374:K376)+COUNT(K382:K391)+COUNT(K37:K57)+COUNT(K397:K404)+COUNT(K410:K423)+COUNT(K274:K279)+COUNT(K266:K268)</f>
        <v>167</v>
      </c>
    </row>
    <row r="9" spans="1:253" x14ac:dyDescent="0.2">
      <c r="A9" s="179" t="s">
        <v>7</v>
      </c>
      <c r="B9" s="183" t="s">
        <v>136</v>
      </c>
      <c r="G9" s="317" t="s">
        <v>138</v>
      </c>
      <c r="I9" s="322">
        <f ca="1">COUNT(M63:M77)+COUNT(M83:M88)+COUNT(M94:M110)+COUNT(M116:M144)+COUNT(M150:M171)+COUNT(M177:M200)+COUNT(M206:M211)+COUNT(M217:M223)+COUNT(M229:M238)+COUNT(M244:M260)+COUNT(M285:M305)+COUNT(M311:M333)+COUNT(M339:M368)+COUNT(M374:M376)+COUNT(M382:M391)+COUNT(M37:M57)+COUNT(M397:M404)+COUNT(M410:M423)+COUNT(M274:M279)+COUNT(M266:M268)</f>
        <v>133</v>
      </c>
    </row>
    <row r="10" spans="1:253" x14ac:dyDescent="0.2">
      <c r="A10" s="179" t="s">
        <v>8</v>
      </c>
      <c r="B10" s="183" t="s">
        <v>149</v>
      </c>
      <c r="G10" s="317" t="s">
        <v>150</v>
      </c>
      <c r="I10" s="322">
        <f ca="1">COUNT(O63:O77)+COUNT(O83:O88)+COUNT(O94:O110)+COUNT(O116:O143)+COUNT(O150:O171)+COUNT(O177:O200)+COUNT(O206:O211)+COUNT(O217:O223)+COUNT(O229:O238)+COUNT(O244:O260)+COUNT(O285:O305)+COUNT(O311:O333)+COUNT(O339:O368)+COUNT(O374:O376)+COUNT(O382:O391)+COUNT(O37:O57)+COUNT(O397:O404)+COUNT(O410:O423)+COUNT(O274:O279)+COUNT(O266:O268)</f>
        <v>168</v>
      </c>
    </row>
    <row r="11" spans="1:253" x14ac:dyDescent="0.2">
      <c r="A11" s="179" t="s">
        <v>9</v>
      </c>
      <c r="B11" s="183" t="s">
        <v>20</v>
      </c>
      <c r="G11" s="317" t="s">
        <v>139</v>
      </c>
      <c r="I11" s="322">
        <f ca="1">COUNT(Q63:Q77)+COUNT(Q83:Q88)+COUNT(Q94:Q110)+COUNT(Q116:Q144)+COUNT(Q150:Q171)+COUNT(Q177:Q200)+COUNT(Q206:Q211)+COUNT(Q217:Q223)+COUNT(Q229:Q238)+COUNT(Q244:Q260)+COUNT(Q285:Q305)+COUNT(Q311:Q333)+COUNT(Q339:Q368)+COUNT(Q374:Q376)+COUNT(Q382:Q391)+COUNT(Q37:Q57)+COUNT(Q397:Q404)+COUNT(Q410:Q423)+COUNT(Q274:Q279)+COUNT(Q266:Q268)</f>
        <v>176</v>
      </c>
    </row>
    <row r="12" spans="1:253" x14ac:dyDescent="0.2">
      <c r="A12" s="179" t="s">
        <v>10</v>
      </c>
      <c r="B12" s="183" t="s">
        <v>140</v>
      </c>
      <c r="G12" s="207" t="s">
        <v>141</v>
      </c>
      <c r="I12" s="322">
        <f ca="1">COUNT(S63:S77)+COUNT(S83:S88)+COUNT(S94:S110)+COUNT(S116:S144)+COUNT(S150:S171)+COUNT(S177:S200)+COUNT(S206:S211)+COUNT(S217:S223)+COUNT(S229:S238)+COUNT(S244:S260)+COUNT(S285:S305)+COUNT(S311:S333)+COUNT(S339:S368)+COUNT(S374:S376)+COUNT(S382:S391)+COUNT(S37:S57)+COUNT(S397:S404)+COUNT(S410:S423)+COUNT(S274:S279)+COUNT(S266:S268)</f>
        <v>139</v>
      </c>
    </row>
    <row r="13" spans="1:253" x14ac:dyDescent="0.2">
      <c r="A13" s="179" t="s">
        <v>11</v>
      </c>
      <c r="B13" s="183" t="s">
        <v>381</v>
      </c>
      <c r="G13" s="207" t="s">
        <v>396</v>
      </c>
      <c r="I13" s="322">
        <f ca="1">COUNT(U63:U77)+COUNT(U83:U88)+COUNT(U94:U110)+COUNT(U116:U144)+COUNT(U150:U171)+COUNT(U177:U200)+COUNT(U206:U211)+COUNT(U217:U223)+COUNT(U229:U238)+COUNT(U244:U260)+COUNT(U274:U279)+COUNT(U311:U333)+COUNT(U339:U368)+COUNT(U374:U376)+COUNT(U382:U391)+COUNT(U37:U57)+COUNT(U397:U404)+COUNT(U410:U423)+COUNT(U285:U304)+COUNT(U266:U268)</f>
        <v>119</v>
      </c>
    </row>
    <row r="14" spans="1:253" ht="12.75" customHeight="1" x14ac:dyDescent="0.2">
      <c r="A14" s="179"/>
      <c r="B14" s="180"/>
      <c r="I14" s="322"/>
    </row>
    <row r="15" spans="1:253" ht="25.5" customHeight="1" x14ac:dyDescent="0.2">
      <c r="A15" s="179"/>
      <c r="B15" s="184"/>
      <c r="C15" s="157"/>
      <c r="D15" s="323"/>
      <c r="E15" s="366" t="s">
        <v>397</v>
      </c>
      <c r="F15" s="323"/>
      <c r="G15" s="366" t="s">
        <v>395</v>
      </c>
      <c r="I15" s="347" t="s">
        <v>422</v>
      </c>
      <c r="J15" s="347"/>
      <c r="K15" s="347"/>
      <c r="L15" s="347"/>
      <c r="M15" s="347"/>
      <c r="N15" s="347"/>
      <c r="O15" s="347"/>
      <c r="P15" s="347"/>
      <c r="Q15" s="347"/>
    </row>
    <row r="16" spans="1:253" ht="12.75" customHeight="1" thickBot="1" x14ac:dyDescent="0.25">
      <c r="A16" s="185"/>
      <c r="B16" s="186" t="s">
        <v>2</v>
      </c>
      <c r="C16" s="187" t="s">
        <v>1</v>
      </c>
      <c r="D16" s="189"/>
      <c r="E16" s="367"/>
      <c r="F16" s="189" t="s">
        <v>127</v>
      </c>
      <c r="G16" s="367"/>
      <c r="I16" s="318">
        <v>1</v>
      </c>
      <c r="J16" s="318">
        <v>2</v>
      </c>
      <c r="K16" s="318">
        <v>3</v>
      </c>
      <c r="L16" s="318">
        <v>4</v>
      </c>
      <c r="M16" s="318">
        <v>5</v>
      </c>
      <c r="N16" s="318">
        <v>6</v>
      </c>
      <c r="O16" s="318">
        <v>7</v>
      </c>
      <c r="P16" s="318">
        <v>8</v>
      </c>
      <c r="Q16" s="318">
        <v>9</v>
      </c>
    </row>
    <row r="17" spans="1:53" x14ac:dyDescent="0.2">
      <c r="A17" s="190" t="s">
        <v>3</v>
      </c>
      <c r="B17" s="180" t="s">
        <v>79</v>
      </c>
      <c r="C17" s="191">
        <f ca="1">AN17</f>
        <v>22001.940000000002</v>
      </c>
      <c r="E17" s="192">
        <v>18</v>
      </c>
      <c r="F17" s="193" t="str">
        <f>IF(G17&gt;E17,"ć",IF(E17=G17,"Ć","č"))</f>
        <v>ć</v>
      </c>
      <c r="G17" s="192">
        <f>COUNTIF(C37:C423,"Kapela")</f>
        <v>65</v>
      </c>
      <c r="H17" s="193"/>
      <c r="I17" s="324">
        <f t="shared" ref="I17:I27" ca="1" si="0">SUMIF($C$37:$C$423,$BA17,BB$37:BB$423)</f>
        <v>2180.2499999999995</v>
      </c>
      <c r="J17" s="324">
        <f t="shared" ref="J17:J27" ca="1" si="1">SUMIF($C$37:$C$423,$BA17,BC$37:BC$423)</f>
        <v>2353.77</v>
      </c>
      <c r="K17" s="324">
        <f t="shared" ref="K17:K27" ca="1" si="2">SUMIF($C$37:$C$423,$BA17,BD$37:BD$423)</f>
        <v>2394.9</v>
      </c>
      <c r="L17" s="324">
        <f t="shared" ref="L17:L27" ca="1" si="3">SUMIF($C$37:$C$423,$BA17,BE$37:BE$423)</f>
        <v>2552.36</v>
      </c>
      <c r="M17" s="324">
        <f t="shared" ref="M17:M27" ca="1" si="4">SUMIF($C$37:$C$423,$BA17,BF$37:BF$423)</f>
        <v>2053.0300000000002</v>
      </c>
      <c r="N17" s="324">
        <f t="shared" ref="N17:N27" ca="1" si="5">SUMIF($C$37:$C$423,$BA17,BG$37:BG$423)</f>
        <v>2741.92</v>
      </c>
      <c r="O17" s="324">
        <f t="shared" ref="O17:O27" ca="1" si="6">SUMIF($C$37:$C$423,$BA17,BH$37:BH$423)</f>
        <v>3098.5099999999998</v>
      </c>
      <c r="P17" s="324">
        <f t="shared" ref="P17:P27" ca="1" si="7">SUMIF($C$37:$C$423,$BA17,BI$37:BI$423)</f>
        <v>2142.7199999999998</v>
      </c>
      <c r="Q17" s="324">
        <f t="shared" ref="Q17:Q27" ca="1" si="8">SUMIF($C$37:$C$423,$BA17,BJ$37:BJ$423)</f>
        <v>2484.4799999999996</v>
      </c>
      <c r="AN17" s="314">
        <f t="shared" ref="AN17:AN27" ca="1" si="9">SUM(I17:Q17)</f>
        <v>22001.940000000002</v>
      </c>
      <c r="BA17" s="183" t="s">
        <v>84</v>
      </c>
    </row>
    <row r="18" spans="1:53" x14ac:dyDescent="0.2">
      <c r="A18" s="190" t="s">
        <v>4</v>
      </c>
      <c r="B18" s="180" t="s">
        <v>74</v>
      </c>
      <c r="C18" s="191">
        <f t="shared" ref="C18:C27" ca="1" si="10">AN18</f>
        <v>20354.749999999996</v>
      </c>
      <c r="E18" s="192">
        <v>73</v>
      </c>
      <c r="F18" s="193" t="str">
        <f>IF(G18&gt;E18,"ć",IF(E18=G18,"Ć","č"))</f>
        <v>ć</v>
      </c>
      <c r="G18" s="192">
        <f>COUNTIF(C37:C423,"Vihor")</f>
        <v>96</v>
      </c>
      <c r="H18" s="193"/>
      <c r="I18" s="324">
        <f t="shared" ca="1" si="0"/>
        <v>2422.52</v>
      </c>
      <c r="J18" s="324">
        <f t="shared" ca="1" si="1"/>
        <v>2158.6999999999998</v>
      </c>
      <c r="K18" s="324">
        <f t="shared" ca="1" si="2"/>
        <v>2327.3599999999997</v>
      </c>
      <c r="L18" s="324">
        <f t="shared" ca="1" si="3"/>
        <v>2505.6899999999991</v>
      </c>
      <c r="M18" s="324">
        <f t="shared" ca="1" si="4"/>
        <v>2601.5299999999993</v>
      </c>
      <c r="N18" s="324">
        <f t="shared" ca="1" si="5"/>
        <v>2063.7999999999997</v>
      </c>
      <c r="O18" s="324">
        <f t="shared" ca="1" si="6"/>
        <v>2606.8500000000004</v>
      </c>
      <c r="P18" s="324">
        <f t="shared" ca="1" si="7"/>
        <v>1988.23</v>
      </c>
      <c r="Q18" s="324">
        <f t="shared" ca="1" si="8"/>
        <v>1680.0700000000004</v>
      </c>
      <c r="AN18" s="314">
        <f t="shared" ca="1" si="9"/>
        <v>20354.749999999996</v>
      </c>
      <c r="BA18" s="183" t="s">
        <v>73</v>
      </c>
    </row>
    <row r="19" spans="1:53" x14ac:dyDescent="0.2">
      <c r="A19" s="190" t="s">
        <v>5</v>
      </c>
      <c r="B19" s="180" t="s">
        <v>75</v>
      </c>
      <c r="C19" s="191">
        <f t="shared" ca="1" si="10"/>
        <v>10773.42</v>
      </c>
      <c r="E19" s="192">
        <v>27</v>
      </c>
      <c r="F19" s="193" t="str">
        <f t="shared" ref="F19:F31" si="11">IF(G19&gt;E19,"ć",IF(E19=G19,"Ć","č"))</f>
        <v>ć</v>
      </c>
      <c r="G19" s="192">
        <f>COUNTIF(C37:C423,"Maksimir")</f>
        <v>31</v>
      </c>
      <c r="H19" s="193"/>
      <c r="I19" s="324">
        <f t="shared" ca="1" si="0"/>
        <v>1109.4199999999998</v>
      </c>
      <c r="J19" s="324">
        <f t="shared" ca="1" si="1"/>
        <v>1532.9700000000005</v>
      </c>
      <c r="K19" s="324">
        <f t="shared" ca="1" si="2"/>
        <v>1235.8800000000001</v>
      </c>
      <c r="L19" s="324">
        <f t="shared" ca="1" si="3"/>
        <v>1561.0099999999998</v>
      </c>
      <c r="M19" s="324">
        <f t="shared" ca="1" si="4"/>
        <v>901.05000000000018</v>
      </c>
      <c r="N19" s="324">
        <f t="shared" ca="1" si="5"/>
        <v>1382.9199999999998</v>
      </c>
      <c r="O19" s="324">
        <f t="shared" ca="1" si="6"/>
        <v>1298.9000000000001</v>
      </c>
      <c r="P19" s="324">
        <f t="shared" ca="1" si="7"/>
        <v>952.81000000000017</v>
      </c>
      <c r="Q19" s="324">
        <f t="shared" ca="1" si="8"/>
        <v>798.45999999999992</v>
      </c>
      <c r="AN19" s="314">
        <f t="shared" ca="1" si="9"/>
        <v>10773.42</v>
      </c>
      <c r="BA19" s="183" t="s">
        <v>80</v>
      </c>
    </row>
    <row r="20" spans="1:53" x14ac:dyDescent="0.2">
      <c r="A20" s="190" t="s">
        <v>6</v>
      </c>
      <c r="B20" s="180" t="s">
        <v>76</v>
      </c>
      <c r="C20" s="191">
        <f t="shared" ca="1" si="10"/>
        <v>7650.07</v>
      </c>
      <c r="E20" s="192">
        <v>23</v>
      </c>
      <c r="F20" s="193" t="str">
        <f t="shared" si="11"/>
        <v>ć</v>
      </c>
      <c r="G20" s="192">
        <f>COUNTIF(C37:C423,"Japetić")</f>
        <v>27</v>
      </c>
      <c r="H20" s="193"/>
      <c r="I20" s="324">
        <f t="shared" ca="1" si="0"/>
        <v>746.52</v>
      </c>
      <c r="J20" s="324">
        <f t="shared" ca="1" si="1"/>
        <v>771.55000000000007</v>
      </c>
      <c r="K20" s="324">
        <f t="shared" ca="1" si="2"/>
        <v>859.12</v>
      </c>
      <c r="L20" s="324">
        <f t="shared" ca="1" si="3"/>
        <v>1063.3600000000001</v>
      </c>
      <c r="M20" s="324">
        <f t="shared" ca="1" si="4"/>
        <v>618.34</v>
      </c>
      <c r="N20" s="324">
        <f t="shared" ca="1" si="5"/>
        <v>1022.1</v>
      </c>
      <c r="O20" s="324">
        <f t="shared" ca="1" si="6"/>
        <v>978.7399999999999</v>
      </c>
      <c r="P20" s="324">
        <f t="shared" ca="1" si="7"/>
        <v>873.84999999999991</v>
      </c>
      <c r="Q20" s="324">
        <f t="shared" ca="1" si="8"/>
        <v>716.4899999999999</v>
      </c>
      <c r="AN20" s="314">
        <f t="shared" ca="1" si="9"/>
        <v>7650.07</v>
      </c>
      <c r="BA20" s="183" t="s">
        <v>81</v>
      </c>
    </row>
    <row r="21" spans="1:53" x14ac:dyDescent="0.2">
      <c r="A21" s="190" t="s">
        <v>7</v>
      </c>
      <c r="B21" s="180" t="s">
        <v>87</v>
      </c>
      <c r="C21" s="191">
        <f t="shared" ca="1" si="10"/>
        <v>6178.54</v>
      </c>
      <c r="E21" s="192">
        <v>0</v>
      </c>
      <c r="F21" s="193" t="str">
        <f t="shared" si="11"/>
        <v>ć</v>
      </c>
      <c r="G21" s="192">
        <f>COUNTIF(C37:C423,"Jelen")</f>
        <v>28</v>
      </c>
      <c r="H21" s="193"/>
      <c r="I21" s="324">
        <f t="shared" ca="1" si="0"/>
        <v>749.31</v>
      </c>
      <c r="J21" s="324">
        <f t="shared" ca="1" si="1"/>
        <v>854.05</v>
      </c>
      <c r="K21" s="324">
        <f t="shared" ca="1" si="2"/>
        <v>823.40999999999985</v>
      </c>
      <c r="L21" s="324">
        <f t="shared" ca="1" si="3"/>
        <v>724.65999999999985</v>
      </c>
      <c r="M21" s="324">
        <f t="shared" ca="1" si="4"/>
        <v>652.96</v>
      </c>
      <c r="N21" s="324">
        <f t="shared" ca="1" si="5"/>
        <v>896.46999999999991</v>
      </c>
      <c r="O21" s="324">
        <f t="shared" ca="1" si="6"/>
        <v>658.09000000000015</v>
      </c>
      <c r="P21" s="324">
        <f t="shared" ca="1" si="7"/>
        <v>450.83000000000004</v>
      </c>
      <c r="Q21" s="324">
        <f t="shared" ca="1" si="8"/>
        <v>368.76</v>
      </c>
      <c r="AN21" s="314">
        <f t="shared" ca="1" si="9"/>
        <v>6178.54</v>
      </c>
      <c r="BA21" s="183" t="s">
        <v>156</v>
      </c>
    </row>
    <row r="22" spans="1:53" x14ac:dyDescent="0.2">
      <c r="A22" s="194" t="s">
        <v>8</v>
      </c>
      <c r="B22" s="180" t="s">
        <v>77</v>
      </c>
      <c r="C22" s="191">
        <f t="shared" ca="1" si="10"/>
        <v>3981.7399999999993</v>
      </c>
      <c r="E22" s="192">
        <v>18</v>
      </c>
      <c r="F22" s="193" t="str">
        <f t="shared" si="11"/>
        <v>č</v>
      </c>
      <c r="G22" s="192">
        <f>COUNTIF(C37:C423,"Bjelovar")</f>
        <v>15</v>
      </c>
      <c r="H22" s="193"/>
      <c r="I22" s="324">
        <f t="shared" ca="1" si="0"/>
        <v>558.58999999999992</v>
      </c>
      <c r="J22" s="324">
        <f t="shared" ca="1" si="1"/>
        <v>491.93</v>
      </c>
      <c r="K22" s="324">
        <f t="shared" ca="1" si="2"/>
        <v>574.03</v>
      </c>
      <c r="L22" s="324">
        <f t="shared" ca="1" si="3"/>
        <v>471.97999999999996</v>
      </c>
      <c r="M22" s="324">
        <f t="shared" ca="1" si="4"/>
        <v>74.650000000000006</v>
      </c>
      <c r="N22" s="324">
        <f t="shared" ca="1" si="5"/>
        <v>606.6400000000001</v>
      </c>
      <c r="O22" s="324">
        <f t="shared" ca="1" si="6"/>
        <v>458.49</v>
      </c>
      <c r="P22" s="324">
        <f t="shared" ca="1" si="7"/>
        <v>215.25</v>
      </c>
      <c r="Q22" s="324">
        <f t="shared" ca="1" si="8"/>
        <v>530.17999999999995</v>
      </c>
      <c r="AN22" s="314">
        <f t="shared" ca="1" si="9"/>
        <v>3981.7399999999993</v>
      </c>
      <c r="BA22" s="183" t="s">
        <v>82</v>
      </c>
    </row>
    <row r="23" spans="1:53" x14ac:dyDescent="0.2">
      <c r="A23" s="194" t="s">
        <v>9</v>
      </c>
      <c r="B23" s="180" t="s">
        <v>121</v>
      </c>
      <c r="C23" s="191">
        <f t="shared" ca="1" si="10"/>
        <v>1946.6999999999998</v>
      </c>
      <c r="E23" s="192">
        <v>11</v>
      </c>
      <c r="F23" s="193" t="str">
        <f>IF(G23&gt;E23,"ć",IF(E23=G23,"Ć","č"))</f>
        <v>č</v>
      </c>
      <c r="G23" s="192">
        <f>COUNTIF(C37:C423,"Ivan Merz")</f>
        <v>10</v>
      </c>
      <c r="H23" s="193"/>
      <c r="I23" s="324">
        <f t="shared" si="0"/>
        <v>0</v>
      </c>
      <c r="J23" s="324">
        <f t="shared" ca="1" si="1"/>
        <v>228.47</v>
      </c>
      <c r="K23" s="324">
        <f t="shared" ca="1" si="2"/>
        <v>287.60000000000002</v>
      </c>
      <c r="L23" s="324">
        <f t="shared" ca="1" si="3"/>
        <v>182.43</v>
      </c>
      <c r="M23" s="324">
        <f t="shared" ca="1" si="4"/>
        <v>70</v>
      </c>
      <c r="N23" s="324">
        <f t="shared" ca="1" si="5"/>
        <v>248.80999999999997</v>
      </c>
      <c r="O23" s="324">
        <f t="shared" ca="1" si="6"/>
        <v>323.77999999999997</v>
      </c>
      <c r="P23" s="324">
        <f t="shared" ca="1" si="7"/>
        <v>285.29000000000002</v>
      </c>
      <c r="Q23" s="324">
        <f t="shared" ca="1" si="8"/>
        <v>320.32000000000005</v>
      </c>
      <c r="AN23" s="314">
        <f t="shared" ca="1" si="9"/>
        <v>1946.6999999999998</v>
      </c>
      <c r="BA23" s="183" t="s">
        <v>126</v>
      </c>
    </row>
    <row r="24" spans="1:53" x14ac:dyDescent="0.2">
      <c r="A24" s="190" t="s">
        <v>10</v>
      </c>
      <c r="B24" s="183" t="s">
        <v>283</v>
      </c>
      <c r="C24" s="191">
        <f t="shared" ca="1" si="10"/>
        <v>1809.67</v>
      </c>
      <c r="E24" s="192">
        <v>0</v>
      </c>
      <c r="F24" s="193" t="str">
        <f t="shared" si="11"/>
        <v>ć</v>
      </c>
      <c r="G24" s="192">
        <f>COUNTIF(C37:C423,"Varaždin")</f>
        <v>11</v>
      </c>
      <c r="H24" s="193"/>
      <c r="I24" s="324">
        <f t="shared" ca="1" si="0"/>
        <v>175.25</v>
      </c>
      <c r="J24" s="324">
        <f t="shared" ca="1" si="1"/>
        <v>138.18</v>
      </c>
      <c r="K24" s="324">
        <f t="shared" ca="1" si="2"/>
        <v>177.26</v>
      </c>
      <c r="L24" s="324">
        <f t="shared" ca="1" si="3"/>
        <v>247.86</v>
      </c>
      <c r="M24" s="324">
        <f t="shared" ca="1" si="4"/>
        <v>520.44000000000005</v>
      </c>
      <c r="N24" s="324">
        <f t="shared" ca="1" si="5"/>
        <v>184.28</v>
      </c>
      <c r="O24" s="324">
        <f t="shared" ca="1" si="6"/>
        <v>156.96</v>
      </c>
      <c r="P24" s="324">
        <f t="shared" ca="1" si="7"/>
        <v>209.44</v>
      </c>
      <c r="Q24" s="324">
        <f t="shared" si="8"/>
        <v>0</v>
      </c>
      <c r="AN24" s="314">
        <f t="shared" ca="1" si="9"/>
        <v>1809.67</v>
      </c>
      <c r="BA24" s="183" t="s">
        <v>285</v>
      </c>
    </row>
    <row r="25" spans="1:53" x14ac:dyDescent="0.2">
      <c r="A25" s="190" t="s">
        <v>11</v>
      </c>
      <c r="B25" s="180" t="s">
        <v>78</v>
      </c>
      <c r="C25" s="191">
        <f t="shared" ca="1" si="10"/>
        <v>707.11</v>
      </c>
      <c r="E25" s="192">
        <v>16</v>
      </c>
      <c r="F25" s="193" t="str">
        <f t="shared" si="11"/>
        <v>č</v>
      </c>
      <c r="G25" s="192">
        <f>COUNTIF(C37:C423,"Međimurje")</f>
        <v>7</v>
      </c>
      <c r="H25" s="193"/>
      <c r="I25" s="324">
        <f t="shared" ca="1" si="0"/>
        <v>121.66</v>
      </c>
      <c r="J25" s="324">
        <f t="shared" ca="1" si="1"/>
        <v>181.45</v>
      </c>
      <c r="K25" s="324">
        <f t="shared" ca="1" si="2"/>
        <v>60.62</v>
      </c>
      <c r="L25" s="324">
        <f t="shared" ca="1" si="3"/>
        <v>51.95</v>
      </c>
      <c r="M25" s="324">
        <f t="shared" si="4"/>
        <v>0</v>
      </c>
      <c r="N25" s="324">
        <f t="shared" ca="1" si="5"/>
        <v>124.80000000000001</v>
      </c>
      <c r="O25" s="324">
        <f t="shared" si="6"/>
        <v>0</v>
      </c>
      <c r="P25" s="324">
        <f t="shared" ca="1" si="7"/>
        <v>166.63</v>
      </c>
      <c r="Q25" s="324">
        <f t="shared" si="8"/>
        <v>0</v>
      </c>
      <c r="AN25" s="314">
        <f t="shared" ca="1" si="9"/>
        <v>707.11</v>
      </c>
      <c r="BA25" s="183" t="s">
        <v>83</v>
      </c>
    </row>
    <row r="26" spans="1:53" x14ac:dyDescent="0.2">
      <c r="A26" s="190" t="s">
        <v>12</v>
      </c>
      <c r="B26" s="180" t="s">
        <v>94</v>
      </c>
      <c r="C26" s="191">
        <f t="shared" ca="1" si="10"/>
        <v>376.75</v>
      </c>
      <c r="E26" s="192">
        <v>7</v>
      </c>
      <c r="F26" s="193" t="str">
        <f t="shared" si="11"/>
        <v>č</v>
      </c>
      <c r="G26" s="192">
        <f>COUNTIF(C37:C423,"Orion")</f>
        <v>2</v>
      </c>
      <c r="H26" s="193"/>
      <c r="I26" s="324">
        <f t="shared" si="0"/>
        <v>0</v>
      </c>
      <c r="J26" s="324">
        <f t="shared" ca="1" si="1"/>
        <v>115.24000000000001</v>
      </c>
      <c r="K26" s="324">
        <f t="shared" ca="1" si="2"/>
        <v>66.44</v>
      </c>
      <c r="L26" s="324">
        <f t="shared" ca="1" si="3"/>
        <v>70.180000000000007</v>
      </c>
      <c r="M26" s="324">
        <f t="shared" si="4"/>
        <v>0</v>
      </c>
      <c r="N26" s="324">
        <f t="shared" si="5"/>
        <v>0</v>
      </c>
      <c r="O26" s="324">
        <f t="shared" ca="1" si="6"/>
        <v>52.54</v>
      </c>
      <c r="P26" s="324">
        <f t="shared" ca="1" si="7"/>
        <v>72.349999999999994</v>
      </c>
      <c r="Q26" s="324">
        <f t="shared" si="8"/>
        <v>0</v>
      </c>
      <c r="AN26" s="314">
        <f t="shared" ca="1" si="9"/>
        <v>376.75</v>
      </c>
      <c r="BA26" s="183" t="s">
        <v>97</v>
      </c>
    </row>
    <row r="27" spans="1:53" x14ac:dyDescent="0.2">
      <c r="A27" s="190" t="s">
        <v>13</v>
      </c>
      <c r="B27" s="183" t="s">
        <v>284</v>
      </c>
      <c r="C27" s="191">
        <f t="shared" si="10"/>
        <v>0</v>
      </c>
      <c r="E27" s="192">
        <v>0</v>
      </c>
      <c r="F27" s="193" t="str">
        <f>IF(G27&gt;E27,"ć",IF(E27=G27,"Ć","č"))</f>
        <v>Ć</v>
      </c>
      <c r="G27" s="192">
        <f>COUNTIF(C41:C423,"Sova")</f>
        <v>0</v>
      </c>
      <c r="H27" s="193"/>
      <c r="I27" s="324">
        <f t="shared" si="0"/>
        <v>0</v>
      </c>
      <c r="J27" s="324">
        <f t="shared" si="1"/>
        <v>0</v>
      </c>
      <c r="K27" s="324">
        <f t="shared" si="2"/>
        <v>0</v>
      </c>
      <c r="L27" s="324">
        <f t="shared" si="3"/>
        <v>0</v>
      </c>
      <c r="M27" s="324">
        <f t="shared" si="4"/>
        <v>0</v>
      </c>
      <c r="N27" s="324">
        <f t="shared" si="5"/>
        <v>0</v>
      </c>
      <c r="O27" s="324">
        <f t="shared" si="6"/>
        <v>0</v>
      </c>
      <c r="P27" s="324">
        <f t="shared" si="7"/>
        <v>0</v>
      </c>
      <c r="Q27" s="324">
        <f t="shared" si="8"/>
        <v>0</v>
      </c>
      <c r="AN27" s="314">
        <f t="shared" si="9"/>
        <v>0</v>
      </c>
      <c r="BA27" s="183" t="s">
        <v>286</v>
      </c>
    </row>
    <row r="28" spans="1:53" x14ac:dyDescent="0.2">
      <c r="A28" s="190"/>
      <c r="B28" s="183" t="s">
        <v>400</v>
      </c>
      <c r="C28" s="191"/>
      <c r="E28" s="192">
        <v>27</v>
      </c>
      <c r="F28" s="193"/>
      <c r="G28" s="192">
        <v>0</v>
      </c>
      <c r="H28" s="193"/>
      <c r="J28" s="192"/>
    </row>
    <row r="29" spans="1:53" x14ac:dyDescent="0.2">
      <c r="A29" s="190"/>
      <c r="B29" s="183" t="s">
        <v>401</v>
      </c>
      <c r="C29" s="191"/>
      <c r="E29" s="192">
        <v>8</v>
      </c>
      <c r="F29" s="193"/>
      <c r="G29" s="192">
        <v>0</v>
      </c>
      <c r="H29" s="193"/>
      <c r="J29" s="192"/>
    </row>
    <row r="30" spans="1:53" ht="13.5" thickBot="1" x14ac:dyDescent="0.25">
      <c r="A30" s="190"/>
      <c r="B30" s="183" t="s">
        <v>402</v>
      </c>
      <c r="C30" s="191"/>
      <c r="E30" s="192">
        <v>7</v>
      </c>
      <c r="F30" s="193"/>
      <c r="G30" s="192">
        <v>0</v>
      </c>
      <c r="H30" s="193"/>
      <c r="J30" s="192"/>
    </row>
    <row r="31" spans="1:53" ht="13.5" thickBot="1" x14ac:dyDescent="0.25">
      <c r="A31" s="195"/>
      <c r="B31" s="196" t="s">
        <v>122</v>
      </c>
      <c r="C31" s="197"/>
      <c r="D31" s="325"/>
      <c r="E31" s="199">
        <f>SUM(E17:E30)</f>
        <v>235</v>
      </c>
      <c r="F31" s="200" t="str">
        <f t="shared" si="11"/>
        <v>ć</v>
      </c>
      <c r="G31" s="199">
        <f>SUM(G17:G30)</f>
        <v>292</v>
      </c>
      <c r="H31" s="193"/>
      <c r="J31" s="201"/>
    </row>
    <row r="32" spans="1:53" ht="16.5" thickBot="1" x14ac:dyDescent="0.3">
      <c r="B32" s="202"/>
    </row>
    <row r="33" spans="1:62" ht="13.5" customHeight="1" x14ac:dyDescent="0.25">
      <c r="A33" s="355"/>
      <c r="B33" s="358" t="s">
        <v>29</v>
      </c>
      <c r="C33" s="361" t="s">
        <v>2</v>
      </c>
      <c r="D33" s="349" t="s">
        <v>95</v>
      </c>
      <c r="E33" s="349"/>
      <c r="F33" s="349" t="s">
        <v>145</v>
      </c>
      <c r="G33" s="349"/>
      <c r="H33" s="349" t="s">
        <v>133</v>
      </c>
      <c r="I33" s="349"/>
      <c r="J33" s="349" t="s">
        <v>135</v>
      </c>
      <c r="K33" s="349"/>
      <c r="L33" s="349" t="s">
        <v>136</v>
      </c>
      <c r="M33" s="350"/>
      <c r="N33" s="349" t="s">
        <v>149</v>
      </c>
      <c r="O33" s="349"/>
      <c r="P33" s="349" t="s">
        <v>20</v>
      </c>
      <c r="Q33" s="349"/>
      <c r="R33" s="349" t="s">
        <v>153</v>
      </c>
      <c r="S33" s="350"/>
      <c r="T33" s="349" t="s">
        <v>381</v>
      </c>
      <c r="U33" s="350"/>
      <c r="V33" s="351" t="s">
        <v>93</v>
      </c>
      <c r="W33" s="364"/>
      <c r="X33" s="364"/>
    </row>
    <row r="34" spans="1:62" ht="13.5" x14ac:dyDescent="0.25">
      <c r="A34" s="356"/>
      <c r="B34" s="359"/>
      <c r="C34" s="362"/>
      <c r="D34" s="348" t="s">
        <v>144</v>
      </c>
      <c r="E34" s="348"/>
      <c r="F34" s="348" t="s">
        <v>146</v>
      </c>
      <c r="G34" s="348"/>
      <c r="H34" s="348" t="s">
        <v>146</v>
      </c>
      <c r="I34" s="348"/>
      <c r="J34" s="348" t="s">
        <v>147</v>
      </c>
      <c r="K34" s="348"/>
      <c r="L34" s="348" t="s">
        <v>148</v>
      </c>
      <c r="M34" s="348"/>
      <c r="N34" s="348" t="s">
        <v>151</v>
      </c>
      <c r="O34" s="348"/>
      <c r="P34" s="348" t="s">
        <v>152</v>
      </c>
      <c r="Q34" s="348"/>
      <c r="R34" s="348" t="s">
        <v>91</v>
      </c>
      <c r="S34" s="348"/>
      <c r="T34" s="348" t="s">
        <v>382</v>
      </c>
      <c r="U34" s="348"/>
      <c r="V34" s="352"/>
      <c r="W34" s="364"/>
      <c r="X34" s="364"/>
      <c r="Y34" s="158">
        <v>1</v>
      </c>
      <c r="Z34" s="158">
        <v>2</v>
      </c>
      <c r="AA34" s="158">
        <v>3</v>
      </c>
      <c r="AB34" s="158">
        <v>4</v>
      </c>
      <c r="AC34" s="158">
        <v>5</v>
      </c>
      <c r="AE34" s="158">
        <v>1</v>
      </c>
      <c r="AF34" s="158">
        <v>2</v>
      </c>
      <c r="AG34" s="158">
        <v>3</v>
      </c>
      <c r="AH34" s="158">
        <v>4</v>
      </c>
      <c r="AI34" s="158">
        <v>5</v>
      </c>
      <c r="AJ34" s="158">
        <v>6</v>
      </c>
      <c r="AK34" s="158">
        <v>7</v>
      </c>
      <c r="AL34" s="158">
        <v>8</v>
      </c>
      <c r="AM34" s="158">
        <v>9</v>
      </c>
    </row>
    <row r="35" spans="1:62" ht="13.5" customHeight="1" thickBot="1" x14ac:dyDescent="0.25">
      <c r="A35" s="357"/>
      <c r="B35" s="360"/>
      <c r="C35" s="363"/>
      <c r="D35" s="203" t="s">
        <v>0</v>
      </c>
      <c r="E35" s="204" t="s">
        <v>1</v>
      </c>
      <c r="F35" s="203" t="s">
        <v>0</v>
      </c>
      <c r="G35" s="204" t="s">
        <v>1</v>
      </c>
      <c r="H35" s="203" t="s">
        <v>0</v>
      </c>
      <c r="I35" s="204" t="s">
        <v>1</v>
      </c>
      <c r="J35" s="203" t="s">
        <v>0</v>
      </c>
      <c r="K35" s="204" t="s">
        <v>1</v>
      </c>
      <c r="L35" s="203" t="s">
        <v>0</v>
      </c>
      <c r="M35" s="204" t="s">
        <v>1</v>
      </c>
      <c r="N35" s="203" t="s">
        <v>0</v>
      </c>
      <c r="O35" s="204" t="s">
        <v>1</v>
      </c>
      <c r="P35" s="203" t="s">
        <v>0</v>
      </c>
      <c r="Q35" s="204" t="s">
        <v>1</v>
      </c>
      <c r="R35" s="203" t="s">
        <v>0</v>
      </c>
      <c r="S35" s="204" t="s">
        <v>1</v>
      </c>
      <c r="T35" s="203" t="s">
        <v>0</v>
      </c>
      <c r="U35" s="204" t="s">
        <v>1</v>
      </c>
      <c r="V35" s="353"/>
      <c r="W35" s="205"/>
      <c r="X35" s="206"/>
      <c r="AP35" s="192" t="s">
        <v>73</v>
      </c>
      <c r="AQ35" s="192" t="s">
        <v>80</v>
      </c>
      <c r="AR35" s="192" t="s">
        <v>81</v>
      </c>
      <c r="AS35" s="192" t="s">
        <v>82</v>
      </c>
      <c r="AT35" s="192" t="s">
        <v>83</v>
      </c>
      <c r="AU35" s="192" t="s">
        <v>286</v>
      </c>
      <c r="AV35" s="192" t="s">
        <v>97</v>
      </c>
      <c r="AW35" s="192" t="s">
        <v>84</v>
      </c>
      <c r="AX35" s="207" t="s">
        <v>156</v>
      </c>
      <c r="AY35" s="208" t="s">
        <v>285</v>
      </c>
      <c r="AZ35" s="208" t="s">
        <v>120</v>
      </c>
    </row>
    <row r="36" spans="1:62" s="215" customFormat="1" ht="13.5" hidden="1" outlineLevel="1" thickBot="1" x14ac:dyDescent="0.25">
      <c r="A36" s="209"/>
      <c r="B36" s="210">
        <f>ROW()+1</f>
        <v>37</v>
      </c>
      <c r="C36" s="211" cm="1">
        <f t="array" ref="C36">MATCH(TRUE,ISBLANK(C37:C106),0)+ROW()-1</f>
        <v>57</v>
      </c>
      <c r="D36" s="257">
        <f ca="1">MIN(INDIRECT(ADDRESS($B36,COLUMN())&amp;":"&amp;ADDRESS($C36,COLUMN())))</f>
        <v>86.02</v>
      </c>
      <c r="E36" s="326">
        <f ca="1">100*D36-40*INT(D36)</f>
        <v>5162</v>
      </c>
      <c r="F36" s="257">
        <f ca="1">MIN(INDIRECT(ADDRESS($B36,COLUMN())&amp;":"&amp;ADDRESS($C36,COLUMN())))</f>
        <v>39.340000000000003</v>
      </c>
      <c r="G36" s="326">
        <f t="shared" ref="G36" ca="1" si="12">F36*100-40*INT(F36)</f>
        <v>2374.0000000000005</v>
      </c>
      <c r="H36" s="257">
        <f ca="1">MIN(INDIRECT(ADDRESS($B36,COLUMN())&amp;":"&amp;ADDRESS($C36,COLUMN())))</f>
        <v>37.090000000000003</v>
      </c>
      <c r="I36" s="326">
        <f t="shared" ref="I36" ca="1" si="13">H36*100-40*INT(H36)</f>
        <v>2229.0000000000005</v>
      </c>
      <c r="J36" s="257">
        <f ca="1">MIN(INDIRECT(ADDRESS($B36,COLUMN())&amp;":"&amp;ADDRESS($C36,COLUMN())))</f>
        <v>33.020000000000003</v>
      </c>
      <c r="K36" s="326">
        <f t="shared" ref="K36" ca="1" si="14">J36*100-40*INT(J36)</f>
        <v>1982.0000000000005</v>
      </c>
      <c r="L36" s="257">
        <f ca="1">MIN(INDIRECT(ADDRESS($B36,COLUMN())&amp;":"&amp;ADDRESS($C36,COLUMN())))</f>
        <v>27.49</v>
      </c>
      <c r="M36" s="326">
        <f t="shared" ref="M36" ca="1" si="15">L36*100-40*INT(L36)</f>
        <v>1669</v>
      </c>
      <c r="N36" s="257">
        <f ca="1">MIN(INDIRECT(ADDRESS($B36,COLUMN())&amp;":"&amp;ADDRESS($C36,COLUMN())))</f>
        <v>37.130000000000003</v>
      </c>
      <c r="O36" s="326">
        <f t="shared" ref="O36" ca="1" si="16">N36*100-40*INT(N36)</f>
        <v>2233.0000000000005</v>
      </c>
      <c r="P36" s="257">
        <f ca="1">MIN(INDIRECT(ADDRESS($B36,COLUMN())&amp;":"&amp;ADDRESS($C36,COLUMN())))</f>
        <v>41.15</v>
      </c>
      <c r="Q36" s="326">
        <f t="shared" ref="Q36" ca="1" si="17">P36*100-40*INT(P36)</f>
        <v>2475</v>
      </c>
      <c r="R36" s="257">
        <f ca="1">MIN(INDIRECT(ADDRESS($B36,COLUMN())&amp;":"&amp;ADDRESS($C36,COLUMN())))</f>
        <v>85.07</v>
      </c>
      <c r="S36" s="326">
        <f t="shared" ref="S36" ca="1" si="18">R36*100-40*INT(R36)</f>
        <v>5107</v>
      </c>
      <c r="T36" s="257">
        <f ca="1">MIN(INDIRECT(ADDRESS($B36,COLUMN())&amp;":"&amp;ADDRESS($C36,COLUMN())))</f>
        <v>39.450000000000003</v>
      </c>
      <c r="U36" s="326">
        <f t="shared" ref="U36" ca="1" si="19">T36*100-40*INT(T36)</f>
        <v>2385.0000000000005</v>
      </c>
      <c r="V36" s="257"/>
      <c r="W36" s="214"/>
      <c r="X36" s="214"/>
      <c r="AN36" s="216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/>
      <c r="AZ36" s="217"/>
    </row>
    <row r="37" spans="1:62" collapsed="1" x14ac:dyDescent="0.2">
      <c r="A37" s="218" t="s">
        <v>3</v>
      </c>
      <c r="B37" s="219" t="s">
        <v>39</v>
      </c>
      <c r="C37" s="220" t="s">
        <v>81</v>
      </c>
      <c r="D37" s="268">
        <v>98.57</v>
      </c>
      <c r="E37" s="281">
        <f t="shared" ref="E37:E57" ca="1" si="20">IF(D37="","",IF(N(D37)=0,"*",ROUND(100*E$36/(100*D37-40*INT(D37)),2)))</f>
        <v>86.95</v>
      </c>
      <c r="F37" s="268">
        <v>41.38</v>
      </c>
      <c r="G37" s="327">
        <f t="shared" ref="G37:G57" ca="1" si="21">IF(F37="","",IF(N(F37)=0,"*",ROUND(100*G$36/(100*F37-40*INT(F37)),2)))</f>
        <v>95.04</v>
      </c>
      <c r="H37" s="268">
        <v>38.049999999999997</v>
      </c>
      <c r="I37" s="327">
        <f t="shared" ref="I37:I57" ca="1" si="22">IF(H37="","",IF(N(H37)=0,"*",ROUND(100*I$36/(100*H37-40*INT(H37)),2)))</f>
        <v>97.55</v>
      </c>
      <c r="J37" s="268">
        <v>40.17</v>
      </c>
      <c r="K37" s="281">
        <f t="shared" ref="K37:K57" ca="1" si="23">IF(J37="","",IF(N(J37)=0,"*",ROUND(100*K$36/(100*J37-40*INT(J37)),2)))</f>
        <v>82</v>
      </c>
      <c r="L37" s="268"/>
      <c r="M37" s="281" t="str">
        <f t="shared" ref="M37:M57" si="24">IF(L37="","",IF(N(L37)=0,"*",ROUND(100*M$36/(100*L37-40*INT(L37)),2)))</f>
        <v/>
      </c>
      <c r="N37" s="268">
        <v>44.22</v>
      </c>
      <c r="O37" s="281">
        <f t="shared" ref="O37:O57" ca="1" si="25">IF(N37="","",IF(N(N37)=0,"*",ROUND(100*O$36/(100*N37-40*INT(N37)),2)))</f>
        <v>83.88</v>
      </c>
      <c r="P37" s="268">
        <v>41.57</v>
      </c>
      <c r="Q37" s="327">
        <f t="shared" ref="Q37:Q57" ca="1" si="26">IF(P37="","",IF(N(P37)=0,"*",ROUND(100*Q$36/(100*P37-40*INT(P37)),2)))</f>
        <v>98.33</v>
      </c>
      <c r="R37" s="268">
        <v>85.07</v>
      </c>
      <c r="S37" s="327">
        <f t="shared" ref="S37:S57" ca="1" si="27">IF(R37="","",IF(N(R37)=0,"*",ROUND(100*S$36/(100*R37-40*INT(R37)),2)))</f>
        <v>100</v>
      </c>
      <c r="T37" s="268">
        <v>42.28</v>
      </c>
      <c r="U37" s="327">
        <f t="shared" ref="U37:U57" ca="1" si="28">IF(T37="","",IF(N(T37)=0,"*",ROUND(100*U$36/(100*T37-40*INT(T37)),2)))</f>
        <v>93.6</v>
      </c>
      <c r="V37" s="327">
        <f t="shared" ref="V37:V57" ca="1" si="29">SUM(Y37:AC37)</f>
        <v>484.52</v>
      </c>
      <c r="W37" s="244"/>
      <c r="X37" s="226">
        <v>1</v>
      </c>
      <c r="Y37" s="158">
        <f t="shared" ref="Y37:AC52" ca="1" si="30">LARGE($AE37:$AM37,Y$34)</f>
        <v>100</v>
      </c>
      <c r="Z37" s="158">
        <f t="shared" ca="1" si="30"/>
        <v>98.33</v>
      </c>
      <c r="AA37" s="158">
        <f t="shared" ca="1" si="30"/>
        <v>97.55</v>
      </c>
      <c r="AB37" s="158">
        <f t="shared" ca="1" si="30"/>
        <v>95.04</v>
      </c>
      <c r="AC37" s="158">
        <f t="shared" ca="1" si="30"/>
        <v>93.6</v>
      </c>
      <c r="AE37" s="227">
        <f t="shared" ref="AE37:AE57" ca="1" si="31">N(E37)</f>
        <v>86.95</v>
      </c>
      <c r="AF37" s="227">
        <f t="shared" ref="AF37:AF57" ca="1" si="32">N(G37)</f>
        <v>95.04</v>
      </c>
      <c r="AG37" s="158">
        <f t="shared" ref="AG37:AG57" ca="1" si="33">N(I37)</f>
        <v>97.55</v>
      </c>
      <c r="AH37" s="158">
        <f t="shared" ref="AH37:AH57" ca="1" si="34">N(K37)</f>
        <v>82</v>
      </c>
      <c r="AI37" s="158">
        <f t="shared" ref="AI37:AI57" si="35">N(M37)</f>
        <v>0</v>
      </c>
      <c r="AJ37" s="158">
        <f t="shared" ref="AJ37:AJ57" ca="1" si="36">N(O37)</f>
        <v>83.88</v>
      </c>
      <c r="AK37" s="158">
        <f t="shared" ref="AK37:AK57" ca="1" si="37">N(Q37)</f>
        <v>98.33</v>
      </c>
      <c r="AL37" s="158">
        <f t="shared" ref="AL37:AL57" ca="1" si="38">N(S37)</f>
        <v>100</v>
      </c>
      <c r="AM37" s="158">
        <f t="shared" ref="AM37:AM57" ca="1" si="39">N(U37)</f>
        <v>93.6</v>
      </c>
      <c r="AN37" s="159">
        <f ca="1">ROUND(X37*SUM(E37,G37,I37,K37,M37,O37,Q37,S37,U37),2)</f>
        <v>737.35</v>
      </c>
      <c r="AP37" s="227">
        <f t="shared" ref="AP37:AP57" ca="1" si="40">IF(C37="Vihor",1,0)*AN37</f>
        <v>0</v>
      </c>
      <c r="AQ37" s="227">
        <f t="shared" ref="AQ37:AQ57" ca="1" si="41">IF(C37="Maksimir",1,0)*AN37</f>
        <v>0</v>
      </c>
      <c r="AR37" s="227">
        <f t="shared" ref="AR37:AR57" ca="1" si="42">IF(C37="Japetić",1,0)*AN37</f>
        <v>737.35</v>
      </c>
      <c r="AS37" s="227">
        <f t="shared" ref="AS37:AS57" ca="1" si="43">IF(C37="Bjelovar",1,0)*AN37</f>
        <v>0</v>
      </c>
      <c r="AT37" s="227">
        <f t="shared" ref="AT37:AT57" ca="1" si="44">IF(C37="Međimurje",1,0)*AN37</f>
        <v>0</v>
      </c>
      <c r="AU37" s="227">
        <f t="shared" ref="AU37:AU57" ca="1" si="45">IF(C37="Sova",1,0)*AN37</f>
        <v>0</v>
      </c>
      <c r="AV37" s="227">
        <f t="shared" ref="AV37:AV57" ca="1" si="46">IF(C37="Orion",1,0)*AN37</f>
        <v>0</v>
      </c>
      <c r="AW37" s="227">
        <f t="shared" ref="AW37:AW57" ca="1" si="47">IF(C37="Kapela",1,0)*AN37</f>
        <v>0</v>
      </c>
      <c r="AX37" s="227">
        <f t="shared" ref="AX37:AX57" ca="1" si="48">IF(C37="Jelen",1,0)*AN37</f>
        <v>0</v>
      </c>
      <c r="AY37" s="227">
        <f t="shared" ref="AY37:AY57" ca="1" si="49">IF(C37="Varaždin",1,0)*AN37</f>
        <v>0</v>
      </c>
      <c r="AZ37" s="227">
        <f t="shared" ref="AZ37:AZ57" ca="1" si="50">IF(C37="Ivan Merz",1,0)*AN37</f>
        <v>0</v>
      </c>
      <c r="BB37" s="227">
        <f ca="1">ROUND(N(E37)*$X37,2)</f>
        <v>86.95</v>
      </c>
      <c r="BC37" s="227">
        <f ca="1">ROUND(N(G37)*$X37,2)</f>
        <v>95.04</v>
      </c>
      <c r="BD37" s="227">
        <f ca="1">ROUND(N(I37)*$X37,2)</f>
        <v>97.55</v>
      </c>
      <c r="BE37" s="227">
        <f ca="1">ROUND(N(K37)*$X37,2)</f>
        <v>82</v>
      </c>
      <c r="BF37" s="227">
        <f>ROUND(N(M37)*$X37,2)</f>
        <v>0</v>
      </c>
      <c r="BG37" s="227">
        <f ca="1">ROUND(N(O37)*$X37,2)</f>
        <v>83.88</v>
      </c>
      <c r="BH37" s="227">
        <f ca="1">ROUND(N(Q37)*$X37,2)</f>
        <v>98.33</v>
      </c>
      <c r="BI37" s="227">
        <f ca="1">ROUND(N(S37)*$X37,2)</f>
        <v>100</v>
      </c>
      <c r="BJ37" s="227">
        <f ca="1">ROUND(N(U37)*$X37,2)</f>
        <v>93.6</v>
      </c>
    </row>
    <row r="38" spans="1:62" x14ac:dyDescent="0.2">
      <c r="A38" s="228" t="s">
        <v>4</v>
      </c>
      <c r="B38" s="229" t="s">
        <v>154</v>
      </c>
      <c r="C38" s="230" t="s">
        <v>80</v>
      </c>
      <c r="D38" s="261">
        <v>123.38</v>
      </c>
      <c r="E38" s="235">
        <f t="shared" ca="1" si="20"/>
        <v>69.59</v>
      </c>
      <c r="F38" s="261">
        <v>44.28</v>
      </c>
      <c r="G38" s="243">
        <f t="shared" ca="1" si="21"/>
        <v>88.98</v>
      </c>
      <c r="H38" s="261">
        <v>37.090000000000003</v>
      </c>
      <c r="I38" s="243">
        <f t="shared" ca="1" si="22"/>
        <v>100</v>
      </c>
      <c r="J38" s="261">
        <v>40.49</v>
      </c>
      <c r="K38" s="235">
        <f t="shared" ca="1" si="23"/>
        <v>80.930000000000007</v>
      </c>
      <c r="L38" s="261"/>
      <c r="M38" s="243" t="str">
        <f t="shared" si="24"/>
        <v/>
      </c>
      <c r="N38" s="261">
        <v>43.59</v>
      </c>
      <c r="O38" s="243">
        <f t="shared" ca="1" si="25"/>
        <v>84.62</v>
      </c>
      <c r="P38" s="261">
        <v>41.15</v>
      </c>
      <c r="Q38" s="243">
        <f t="shared" ca="1" si="26"/>
        <v>100</v>
      </c>
      <c r="R38" s="261" t="s">
        <v>88</v>
      </c>
      <c r="S38" s="235" t="str">
        <f t="shared" si="27"/>
        <v>*</v>
      </c>
      <c r="T38" s="261">
        <v>39.450000000000003</v>
      </c>
      <c r="U38" s="243">
        <f t="shared" ca="1" si="28"/>
        <v>100</v>
      </c>
      <c r="V38" s="245">
        <f t="shared" ca="1" si="29"/>
        <v>473.6</v>
      </c>
      <c r="W38" s="244"/>
      <c r="X38" s="226">
        <v>1</v>
      </c>
      <c r="Y38" s="158">
        <f t="shared" ca="1" si="30"/>
        <v>100</v>
      </c>
      <c r="Z38" s="158">
        <f t="shared" ca="1" si="30"/>
        <v>100</v>
      </c>
      <c r="AA38" s="158">
        <f t="shared" ca="1" si="30"/>
        <v>100</v>
      </c>
      <c r="AB38" s="158">
        <f t="shared" ca="1" si="30"/>
        <v>88.98</v>
      </c>
      <c r="AC38" s="158">
        <f t="shared" ca="1" si="30"/>
        <v>84.62</v>
      </c>
      <c r="AE38" s="158">
        <f t="shared" ca="1" si="31"/>
        <v>69.59</v>
      </c>
      <c r="AF38" s="158">
        <f t="shared" ca="1" si="32"/>
        <v>88.98</v>
      </c>
      <c r="AG38" s="158">
        <f t="shared" ca="1" si="33"/>
        <v>100</v>
      </c>
      <c r="AH38" s="158">
        <f t="shared" ca="1" si="34"/>
        <v>80.930000000000007</v>
      </c>
      <c r="AI38" s="158">
        <f t="shared" si="35"/>
        <v>0</v>
      </c>
      <c r="AJ38" s="158">
        <f t="shared" ca="1" si="36"/>
        <v>84.62</v>
      </c>
      <c r="AK38" s="158">
        <f t="shared" ca="1" si="37"/>
        <v>100</v>
      </c>
      <c r="AL38" s="158">
        <f t="shared" si="38"/>
        <v>0</v>
      </c>
      <c r="AM38" s="158">
        <f t="shared" ca="1" si="39"/>
        <v>100</v>
      </c>
      <c r="AN38" s="159">
        <f t="shared" ref="AN38:AN57" ca="1" si="51">ROUND(X38*SUM(E38,G38,I38,K38,M38,O38,Q38,S38,U38),2)</f>
        <v>624.12</v>
      </c>
      <c r="AP38" s="227">
        <f t="shared" ca="1" si="40"/>
        <v>0</v>
      </c>
      <c r="AQ38" s="227">
        <f t="shared" ca="1" si="41"/>
        <v>624.12</v>
      </c>
      <c r="AR38" s="227">
        <f t="shared" ca="1" si="42"/>
        <v>0</v>
      </c>
      <c r="AS38" s="227">
        <f t="shared" ca="1" si="43"/>
        <v>0</v>
      </c>
      <c r="AT38" s="227">
        <f t="shared" ca="1" si="44"/>
        <v>0</v>
      </c>
      <c r="AU38" s="227">
        <f t="shared" ca="1" si="45"/>
        <v>0</v>
      </c>
      <c r="AV38" s="227">
        <f t="shared" ca="1" si="46"/>
        <v>0</v>
      </c>
      <c r="AW38" s="227">
        <f t="shared" ca="1" si="47"/>
        <v>0</v>
      </c>
      <c r="AX38" s="227">
        <f t="shared" ca="1" si="48"/>
        <v>0</v>
      </c>
      <c r="AY38" s="227">
        <f t="shared" ca="1" si="49"/>
        <v>0</v>
      </c>
      <c r="AZ38" s="227">
        <f t="shared" ca="1" si="50"/>
        <v>0</v>
      </c>
      <c r="BB38" s="227">
        <f t="shared" ref="BB38:BB57" ca="1" si="52">ROUND(N(E38)*$X38,2)</f>
        <v>69.59</v>
      </c>
      <c r="BC38" s="227">
        <f t="shared" ref="BC38:BC57" ca="1" si="53">ROUND(N(G38)*$X38,2)</f>
        <v>88.98</v>
      </c>
      <c r="BD38" s="227">
        <f t="shared" ref="BD38:BD57" ca="1" si="54">ROUND(N(I38)*$X38,2)</f>
        <v>100</v>
      </c>
      <c r="BE38" s="227">
        <f t="shared" ref="BE38:BE57" ca="1" si="55">ROUND(N(K38)*$X38,2)</f>
        <v>80.930000000000007</v>
      </c>
      <c r="BF38" s="227">
        <f t="shared" ref="BF38:BF57" si="56">ROUND(N(M38)*$X38,2)</f>
        <v>0</v>
      </c>
      <c r="BG38" s="227">
        <f t="shared" ref="BG38:BG57" ca="1" si="57">ROUND(N(O38)*$X38,2)</f>
        <v>84.62</v>
      </c>
      <c r="BH38" s="227">
        <f t="shared" ref="BH38:BH57" ca="1" si="58">ROUND(N(Q38)*$X38,2)</f>
        <v>100</v>
      </c>
      <c r="BI38" s="227">
        <f t="shared" ref="BI38:BI57" si="59">ROUND(N(S38)*$X38,2)</f>
        <v>0</v>
      </c>
      <c r="BJ38" s="227">
        <f t="shared" ref="BJ38:BJ57" ca="1" si="60">ROUND(N(U38)*$X38,2)</f>
        <v>100</v>
      </c>
    </row>
    <row r="39" spans="1:62" x14ac:dyDescent="0.2">
      <c r="A39" s="228" t="s">
        <v>5</v>
      </c>
      <c r="B39" s="237" t="s">
        <v>288</v>
      </c>
      <c r="C39" s="230" t="s">
        <v>84</v>
      </c>
      <c r="D39" s="261"/>
      <c r="E39" s="245" t="str">
        <f t="shared" si="20"/>
        <v/>
      </c>
      <c r="F39" s="261">
        <v>44.42</v>
      </c>
      <c r="G39" s="245">
        <f t="shared" ca="1" si="21"/>
        <v>88.52</v>
      </c>
      <c r="H39" s="261">
        <v>41.51</v>
      </c>
      <c r="I39" s="245">
        <f t="shared" ca="1" si="22"/>
        <v>88.77</v>
      </c>
      <c r="J39" s="261">
        <v>48.11</v>
      </c>
      <c r="K39" s="245">
        <f t="shared" ca="1" si="23"/>
        <v>68.56</v>
      </c>
      <c r="L39" s="261"/>
      <c r="M39" s="245" t="str">
        <f t="shared" si="24"/>
        <v/>
      </c>
      <c r="N39" s="261">
        <v>66.17</v>
      </c>
      <c r="O39" s="235">
        <f t="shared" ca="1" si="25"/>
        <v>56.15</v>
      </c>
      <c r="P39" s="261">
        <v>46.18</v>
      </c>
      <c r="Q39" s="245">
        <f t="shared" ca="1" si="26"/>
        <v>89.09</v>
      </c>
      <c r="R39" s="261"/>
      <c r="S39" s="245" t="str">
        <f t="shared" si="27"/>
        <v/>
      </c>
      <c r="T39" s="261">
        <v>46.46</v>
      </c>
      <c r="U39" s="245">
        <f t="shared" ca="1" si="28"/>
        <v>85</v>
      </c>
      <c r="V39" s="245">
        <f t="shared" ca="1" si="29"/>
        <v>419.94</v>
      </c>
      <c r="W39" s="244"/>
      <c r="X39" s="226">
        <v>1</v>
      </c>
      <c r="Y39" s="158">
        <f t="shared" ca="1" si="30"/>
        <v>89.09</v>
      </c>
      <c r="Z39" s="158">
        <f t="shared" ca="1" si="30"/>
        <v>88.77</v>
      </c>
      <c r="AA39" s="158">
        <f t="shared" ca="1" si="30"/>
        <v>88.52</v>
      </c>
      <c r="AB39" s="158">
        <f t="shared" ca="1" si="30"/>
        <v>85</v>
      </c>
      <c r="AC39" s="158">
        <f t="shared" ca="1" si="30"/>
        <v>68.56</v>
      </c>
      <c r="AE39" s="158">
        <f t="shared" si="31"/>
        <v>0</v>
      </c>
      <c r="AF39" s="158">
        <f t="shared" ca="1" si="32"/>
        <v>88.52</v>
      </c>
      <c r="AG39" s="158">
        <f t="shared" ca="1" si="33"/>
        <v>88.77</v>
      </c>
      <c r="AH39" s="158">
        <f t="shared" ca="1" si="34"/>
        <v>68.56</v>
      </c>
      <c r="AI39" s="158">
        <f t="shared" si="35"/>
        <v>0</v>
      </c>
      <c r="AJ39" s="158">
        <f t="shared" ca="1" si="36"/>
        <v>56.15</v>
      </c>
      <c r="AK39" s="158">
        <f t="shared" ca="1" si="37"/>
        <v>89.09</v>
      </c>
      <c r="AL39" s="158">
        <f t="shared" si="38"/>
        <v>0</v>
      </c>
      <c r="AM39" s="158">
        <f t="shared" ca="1" si="39"/>
        <v>85</v>
      </c>
      <c r="AN39" s="159">
        <f t="shared" ca="1" si="51"/>
        <v>476.09</v>
      </c>
      <c r="AP39" s="227">
        <f t="shared" ca="1" si="40"/>
        <v>0</v>
      </c>
      <c r="AQ39" s="227">
        <f t="shared" ca="1" si="41"/>
        <v>0</v>
      </c>
      <c r="AR39" s="227">
        <f t="shared" ca="1" si="42"/>
        <v>0</v>
      </c>
      <c r="AS39" s="227">
        <f t="shared" ca="1" si="43"/>
        <v>0</v>
      </c>
      <c r="AT39" s="227">
        <f t="shared" ca="1" si="44"/>
        <v>0</v>
      </c>
      <c r="AU39" s="227">
        <f t="shared" ca="1" si="45"/>
        <v>0</v>
      </c>
      <c r="AV39" s="227">
        <f t="shared" ca="1" si="46"/>
        <v>0</v>
      </c>
      <c r="AW39" s="227">
        <f t="shared" ca="1" si="47"/>
        <v>476.09</v>
      </c>
      <c r="AX39" s="227">
        <f t="shared" ca="1" si="48"/>
        <v>0</v>
      </c>
      <c r="AY39" s="227">
        <f t="shared" ca="1" si="49"/>
        <v>0</v>
      </c>
      <c r="AZ39" s="227">
        <f t="shared" ca="1" si="50"/>
        <v>0</v>
      </c>
      <c r="BB39" s="227">
        <f t="shared" si="52"/>
        <v>0</v>
      </c>
      <c r="BC39" s="227">
        <f t="shared" ca="1" si="53"/>
        <v>88.52</v>
      </c>
      <c r="BD39" s="227">
        <f t="shared" ca="1" si="54"/>
        <v>88.77</v>
      </c>
      <c r="BE39" s="227">
        <f t="shared" ca="1" si="55"/>
        <v>68.56</v>
      </c>
      <c r="BF39" s="227">
        <f t="shared" si="56"/>
        <v>0</v>
      </c>
      <c r="BG39" s="227">
        <f t="shared" ca="1" si="57"/>
        <v>56.15</v>
      </c>
      <c r="BH39" s="227">
        <f t="shared" ca="1" si="58"/>
        <v>89.09</v>
      </c>
      <c r="BI39" s="227">
        <f t="shared" si="59"/>
        <v>0</v>
      </c>
      <c r="BJ39" s="227">
        <f t="shared" ca="1" si="60"/>
        <v>85</v>
      </c>
    </row>
    <row r="40" spans="1:62" x14ac:dyDescent="0.2">
      <c r="A40" s="228" t="s">
        <v>6</v>
      </c>
      <c r="B40" s="238" t="s">
        <v>155</v>
      </c>
      <c r="C40" s="230" t="s">
        <v>84</v>
      </c>
      <c r="D40" s="261">
        <v>133.25</v>
      </c>
      <c r="E40" s="245">
        <f t="shared" ca="1" si="20"/>
        <v>64.48</v>
      </c>
      <c r="F40" s="261">
        <v>39.340000000000003</v>
      </c>
      <c r="G40" s="245">
        <f t="shared" ca="1" si="21"/>
        <v>100</v>
      </c>
      <c r="H40" s="261">
        <v>48.37</v>
      </c>
      <c r="I40" s="245">
        <f t="shared" ca="1" si="22"/>
        <v>76.41</v>
      </c>
      <c r="J40" s="261">
        <v>41.26</v>
      </c>
      <c r="K40" s="245">
        <f t="shared" ca="1" si="23"/>
        <v>79.73</v>
      </c>
      <c r="L40" s="261">
        <v>54.45</v>
      </c>
      <c r="M40" s="235">
        <f t="shared" ca="1" si="24"/>
        <v>50.81</v>
      </c>
      <c r="N40" s="261">
        <v>62.49</v>
      </c>
      <c r="O40" s="235">
        <f t="shared" ca="1" si="25"/>
        <v>59.25</v>
      </c>
      <c r="P40" s="261">
        <v>42.17</v>
      </c>
      <c r="Q40" s="245">
        <f t="shared" ca="1" si="26"/>
        <v>97.56</v>
      </c>
      <c r="R40" s="261"/>
      <c r="S40" s="245" t="str">
        <f t="shared" si="27"/>
        <v/>
      </c>
      <c r="T40" s="261"/>
      <c r="U40" s="245" t="str">
        <f t="shared" si="28"/>
        <v/>
      </c>
      <c r="V40" s="245">
        <f t="shared" ca="1" si="29"/>
        <v>418.18000000000006</v>
      </c>
      <c r="W40" s="244"/>
      <c r="X40" s="226">
        <v>1</v>
      </c>
      <c r="Y40" s="158">
        <f t="shared" ca="1" si="30"/>
        <v>100</v>
      </c>
      <c r="Z40" s="158">
        <f t="shared" ca="1" si="30"/>
        <v>97.56</v>
      </c>
      <c r="AA40" s="158">
        <f t="shared" ca="1" si="30"/>
        <v>79.73</v>
      </c>
      <c r="AB40" s="158">
        <f t="shared" ca="1" si="30"/>
        <v>76.41</v>
      </c>
      <c r="AC40" s="158">
        <f t="shared" ca="1" si="30"/>
        <v>64.48</v>
      </c>
      <c r="AE40" s="158">
        <f t="shared" ca="1" si="31"/>
        <v>64.48</v>
      </c>
      <c r="AF40" s="158">
        <f t="shared" ca="1" si="32"/>
        <v>100</v>
      </c>
      <c r="AG40" s="158">
        <f t="shared" ca="1" si="33"/>
        <v>76.41</v>
      </c>
      <c r="AH40" s="158">
        <f t="shared" ca="1" si="34"/>
        <v>79.73</v>
      </c>
      <c r="AI40" s="158">
        <f t="shared" ca="1" si="35"/>
        <v>50.81</v>
      </c>
      <c r="AJ40" s="158">
        <f t="shared" ca="1" si="36"/>
        <v>59.25</v>
      </c>
      <c r="AK40" s="158">
        <f t="shared" ca="1" si="37"/>
        <v>97.56</v>
      </c>
      <c r="AL40" s="158">
        <f t="shared" si="38"/>
        <v>0</v>
      </c>
      <c r="AM40" s="158">
        <f t="shared" si="39"/>
        <v>0</v>
      </c>
      <c r="AN40" s="159">
        <f t="shared" ca="1" si="51"/>
        <v>528.24</v>
      </c>
      <c r="AP40" s="227">
        <f t="shared" ca="1" si="40"/>
        <v>0</v>
      </c>
      <c r="AQ40" s="227">
        <f t="shared" ca="1" si="41"/>
        <v>0</v>
      </c>
      <c r="AR40" s="227">
        <f t="shared" ca="1" si="42"/>
        <v>0</v>
      </c>
      <c r="AS40" s="227">
        <f t="shared" ca="1" si="43"/>
        <v>0</v>
      </c>
      <c r="AT40" s="227">
        <f t="shared" ca="1" si="44"/>
        <v>0</v>
      </c>
      <c r="AU40" s="227">
        <f t="shared" ca="1" si="45"/>
        <v>0</v>
      </c>
      <c r="AV40" s="227">
        <f t="shared" ca="1" si="46"/>
        <v>0</v>
      </c>
      <c r="AW40" s="227">
        <f t="shared" ca="1" si="47"/>
        <v>528.24</v>
      </c>
      <c r="AX40" s="227">
        <f t="shared" ca="1" si="48"/>
        <v>0</v>
      </c>
      <c r="AY40" s="227">
        <f t="shared" ca="1" si="49"/>
        <v>0</v>
      </c>
      <c r="AZ40" s="227">
        <f t="shared" ca="1" si="50"/>
        <v>0</v>
      </c>
      <c r="BB40" s="227">
        <f t="shared" ca="1" si="52"/>
        <v>64.48</v>
      </c>
      <c r="BC40" s="227">
        <f t="shared" ca="1" si="53"/>
        <v>100</v>
      </c>
      <c r="BD40" s="227">
        <f t="shared" ca="1" si="54"/>
        <v>76.41</v>
      </c>
      <c r="BE40" s="227">
        <f t="shared" ca="1" si="55"/>
        <v>79.73</v>
      </c>
      <c r="BF40" s="227">
        <f t="shared" ca="1" si="56"/>
        <v>50.81</v>
      </c>
      <c r="BG40" s="227">
        <f t="shared" ca="1" si="57"/>
        <v>59.25</v>
      </c>
      <c r="BH40" s="227">
        <f t="shared" ca="1" si="58"/>
        <v>97.56</v>
      </c>
      <c r="BI40" s="227">
        <f t="shared" si="59"/>
        <v>0</v>
      </c>
      <c r="BJ40" s="227">
        <f t="shared" si="60"/>
        <v>0</v>
      </c>
    </row>
    <row r="41" spans="1:62" x14ac:dyDescent="0.2">
      <c r="A41" s="228" t="s">
        <v>7</v>
      </c>
      <c r="B41" s="229" t="s">
        <v>55</v>
      </c>
      <c r="C41" s="230" t="s">
        <v>81</v>
      </c>
      <c r="D41" s="328">
        <v>86.02</v>
      </c>
      <c r="E41" s="245">
        <f t="shared" ca="1" si="20"/>
        <v>100</v>
      </c>
      <c r="F41" s="261"/>
      <c r="G41" s="245" t="str">
        <f t="shared" si="21"/>
        <v/>
      </c>
      <c r="H41" s="261"/>
      <c r="I41" s="245" t="str">
        <f t="shared" si="22"/>
        <v/>
      </c>
      <c r="J41" s="261">
        <v>33.020000000000003</v>
      </c>
      <c r="K41" s="245">
        <f t="shared" ca="1" si="23"/>
        <v>100</v>
      </c>
      <c r="L41" s="261">
        <v>27.49</v>
      </c>
      <c r="M41" s="245">
        <f t="shared" ca="1" si="24"/>
        <v>100</v>
      </c>
      <c r="N41" s="261">
        <v>37.130000000000003</v>
      </c>
      <c r="O41" s="245">
        <f t="shared" ca="1" si="25"/>
        <v>100</v>
      </c>
      <c r="P41" s="261"/>
      <c r="Q41" s="245" t="str">
        <f t="shared" si="26"/>
        <v/>
      </c>
      <c r="R41" s="261"/>
      <c r="S41" s="245" t="str">
        <f t="shared" si="27"/>
        <v/>
      </c>
      <c r="T41" s="261"/>
      <c r="U41" s="245" t="str">
        <f t="shared" si="28"/>
        <v/>
      </c>
      <c r="V41" s="245">
        <f t="shared" ca="1" si="29"/>
        <v>400</v>
      </c>
      <c r="W41" s="244"/>
      <c r="X41" s="226">
        <v>1</v>
      </c>
      <c r="Y41" s="158">
        <f t="shared" ca="1" si="30"/>
        <v>100</v>
      </c>
      <c r="Z41" s="158">
        <f t="shared" ca="1" si="30"/>
        <v>100</v>
      </c>
      <c r="AA41" s="158">
        <f t="shared" ca="1" si="30"/>
        <v>100</v>
      </c>
      <c r="AB41" s="158">
        <f t="shared" ca="1" si="30"/>
        <v>100</v>
      </c>
      <c r="AC41" s="158">
        <f t="shared" ca="1" si="30"/>
        <v>0</v>
      </c>
      <c r="AE41" s="158">
        <f t="shared" ca="1" si="31"/>
        <v>100</v>
      </c>
      <c r="AF41" s="158">
        <f t="shared" si="32"/>
        <v>0</v>
      </c>
      <c r="AG41" s="158">
        <f t="shared" si="33"/>
        <v>0</v>
      </c>
      <c r="AH41" s="158">
        <f t="shared" ca="1" si="34"/>
        <v>100</v>
      </c>
      <c r="AI41" s="158">
        <f t="shared" ca="1" si="35"/>
        <v>100</v>
      </c>
      <c r="AJ41" s="158">
        <f t="shared" ca="1" si="36"/>
        <v>100</v>
      </c>
      <c r="AK41" s="158">
        <f t="shared" si="37"/>
        <v>0</v>
      </c>
      <c r="AL41" s="158">
        <f t="shared" si="38"/>
        <v>0</v>
      </c>
      <c r="AM41" s="158">
        <f t="shared" si="39"/>
        <v>0</v>
      </c>
      <c r="AN41" s="159">
        <f t="shared" ca="1" si="51"/>
        <v>400</v>
      </c>
      <c r="AP41" s="227">
        <f t="shared" ca="1" si="40"/>
        <v>0</v>
      </c>
      <c r="AQ41" s="227">
        <f t="shared" ca="1" si="41"/>
        <v>0</v>
      </c>
      <c r="AR41" s="227">
        <f t="shared" ca="1" si="42"/>
        <v>400</v>
      </c>
      <c r="AS41" s="227">
        <f t="shared" ca="1" si="43"/>
        <v>0</v>
      </c>
      <c r="AT41" s="227">
        <f t="shared" ca="1" si="44"/>
        <v>0</v>
      </c>
      <c r="AU41" s="227">
        <f t="shared" ca="1" si="45"/>
        <v>0</v>
      </c>
      <c r="AV41" s="227">
        <f t="shared" ca="1" si="46"/>
        <v>0</v>
      </c>
      <c r="AW41" s="227">
        <f t="shared" ca="1" si="47"/>
        <v>0</v>
      </c>
      <c r="AX41" s="227">
        <f t="shared" ca="1" si="48"/>
        <v>0</v>
      </c>
      <c r="AY41" s="227">
        <f t="shared" ca="1" si="49"/>
        <v>0</v>
      </c>
      <c r="AZ41" s="227">
        <f t="shared" ca="1" si="50"/>
        <v>0</v>
      </c>
      <c r="BB41" s="227">
        <f t="shared" ca="1" si="52"/>
        <v>100</v>
      </c>
      <c r="BC41" s="227">
        <f t="shared" si="53"/>
        <v>0</v>
      </c>
      <c r="BD41" s="227">
        <f t="shared" si="54"/>
        <v>0</v>
      </c>
      <c r="BE41" s="227">
        <f t="shared" ca="1" si="55"/>
        <v>100</v>
      </c>
      <c r="BF41" s="227">
        <f t="shared" ca="1" si="56"/>
        <v>100</v>
      </c>
      <c r="BG41" s="227">
        <f t="shared" ca="1" si="57"/>
        <v>100</v>
      </c>
      <c r="BH41" s="227">
        <f t="shared" si="58"/>
        <v>0</v>
      </c>
      <c r="BI41" s="227">
        <f t="shared" si="59"/>
        <v>0</v>
      </c>
      <c r="BJ41" s="227">
        <f t="shared" si="60"/>
        <v>0</v>
      </c>
    </row>
    <row r="42" spans="1:62" x14ac:dyDescent="0.2">
      <c r="A42" s="228" t="s">
        <v>8</v>
      </c>
      <c r="B42" s="229" t="s">
        <v>35</v>
      </c>
      <c r="C42" s="230" t="s">
        <v>73</v>
      </c>
      <c r="D42" s="261">
        <v>140.26</v>
      </c>
      <c r="E42" s="245">
        <f t="shared" ca="1" si="20"/>
        <v>61.26</v>
      </c>
      <c r="F42" s="261">
        <v>48.24</v>
      </c>
      <c r="G42" s="243">
        <f t="shared" ca="1" si="21"/>
        <v>81.75</v>
      </c>
      <c r="H42" s="261">
        <v>44.4</v>
      </c>
      <c r="I42" s="243">
        <f t="shared" ca="1" si="22"/>
        <v>83.17</v>
      </c>
      <c r="J42" s="261">
        <v>54.19</v>
      </c>
      <c r="K42" s="235">
        <f t="shared" ca="1" si="23"/>
        <v>60.82</v>
      </c>
      <c r="L42" s="261"/>
      <c r="M42" s="243" t="str">
        <f t="shared" si="24"/>
        <v/>
      </c>
      <c r="N42" s="261">
        <v>75.37</v>
      </c>
      <c r="O42" s="235">
        <f t="shared" ca="1" si="25"/>
        <v>49.22</v>
      </c>
      <c r="P42" s="261">
        <v>65.28</v>
      </c>
      <c r="Q42" s="243">
        <f t="shared" ca="1" si="26"/>
        <v>63.01</v>
      </c>
      <c r="R42" s="261">
        <v>103.39</v>
      </c>
      <c r="S42" s="243">
        <f t="shared" ca="1" si="27"/>
        <v>82.12</v>
      </c>
      <c r="T42" s="261"/>
      <c r="U42" s="243" t="str">
        <f t="shared" si="28"/>
        <v/>
      </c>
      <c r="V42" s="245">
        <f t="shared" ca="1" si="29"/>
        <v>371.31</v>
      </c>
      <c r="W42" s="244"/>
      <c r="X42" s="226">
        <v>1</v>
      </c>
      <c r="Y42" s="158">
        <f t="shared" ca="1" si="30"/>
        <v>83.17</v>
      </c>
      <c r="Z42" s="158">
        <f t="shared" ca="1" si="30"/>
        <v>82.12</v>
      </c>
      <c r="AA42" s="158">
        <f t="shared" ca="1" si="30"/>
        <v>81.75</v>
      </c>
      <c r="AB42" s="158">
        <f t="shared" ca="1" si="30"/>
        <v>63.01</v>
      </c>
      <c r="AC42" s="158">
        <f t="shared" ca="1" si="30"/>
        <v>61.26</v>
      </c>
      <c r="AE42" s="158">
        <f t="shared" ca="1" si="31"/>
        <v>61.26</v>
      </c>
      <c r="AF42" s="158">
        <f t="shared" ca="1" si="32"/>
        <v>81.75</v>
      </c>
      <c r="AG42" s="158">
        <f t="shared" ca="1" si="33"/>
        <v>83.17</v>
      </c>
      <c r="AH42" s="158">
        <f t="shared" ca="1" si="34"/>
        <v>60.82</v>
      </c>
      <c r="AI42" s="158">
        <f t="shared" si="35"/>
        <v>0</v>
      </c>
      <c r="AJ42" s="158">
        <f t="shared" ca="1" si="36"/>
        <v>49.22</v>
      </c>
      <c r="AK42" s="158">
        <f t="shared" ca="1" si="37"/>
        <v>63.01</v>
      </c>
      <c r="AL42" s="158">
        <f t="shared" ca="1" si="38"/>
        <v>82.12</v>
      </c>
      <c r="AM42" s="158">
        <f t="shared" si="39"/>
        <v>0</v>
      </c>
      <c r="AN42" s="159">
        <f t="shared" ca="1" si="51"/>
        <v>481.35</v>
      </c>
      <c r="AP42" s="227">
        <f t="shared" ca="1" si="40"/>
        <v>481.35</v>
      </c>
      <c r="AQ42" s="227">
        <f t="shared" ca="1" si="41"/>
        <v>0</v>
      </c>
      <c r="AR42" s="227">
        <f t="shared" ca="1" si="42"/>
        <v>0</v>
      </c>
      <c r="AS42" s="227">
        <f t="shared" ca="1" si="43"/>
        <v>0</v>
      </c>
      <c r="AT42" s="227">
        <f t="shared" ca="1" si="44"/>
        <v>0</v>
      </c>
      <c r="AU42" s="227">
        <f t="shared" ca="1" si="45"/>
        <v>0</v>
      </c>
      <c r="AV42" s="227">
        <f t="shared" ca="1" si="46"/>
        <v>0</v>
      </c>
      <c r="AW42" s="227">
        <f t="shared" ca="1" si="47"/>
        <v>0</v>
      </c>
      <c r="AX42" s="227">
        <f t="shared" ca="1" si="48"/>
        <v>0</v>
      </c>
      <c r="AY42" s="227">
        <f t="shared" ca="1" si="49"/>
        <v>0</v>
      </c>
      <c r="AZ42" s="227">
        <f t="shared" ca="1" si="50"/>
        <v>0</v>
      </c>
      <c r="BB42" s="227">
        <f t="shared" ca="1" si="52"/>
        <v>61.26</v>
      </c>
      <c r="BC42" s="227">
        <f t="shared" ca="1" si="53"/>
        <v>81.75</v>
      </c>
      <c r="BD42" s="227">
        <f t="shared" ca="1" si="54"/>
        <v>83.17</v>
      </c>
      <c r="BE42" s="227">
        <f t="shared" ca="1" si="55"/>
        <v>60.82</v>
      </c>
      <c r="BF42" s="227">
        <f t="shared" si="56"/>
        <v>0</v>
      </c>
      <c r="BG42" s="227">
        <f t="shared" ca="1" si="57"/>
        <v>49.22</v>
      </c>
      <c r="BH42" s="227">
        <f t="shared" ca="1" si="58"/>
        <v>63.01</v>
      </c>
      <c r="BI42" s="227">
        <f t="shared" ca="1" si="59"/>
        <v>82.12</v>
      </c>
      <c r="BJ42" s="227">
        <f t="shared" si="60"/>
        <v>0</v>
      </c>
    </row>
    <row r="43" spans="1:62" x14ac:dyDescent="0.2">
      <c r="A43" s="228" t="s">
        <v>9</v>
      </c>
      <c r="B43" s="229" t="s">
        <v>290</v>
      </c>
      <c r="C43" s="230" t="s">
        <v>84</v>
      </c>
      <c r="D43" s="261"/>
      <c r="E43" s="243" t="str">
        <f t="shared" si="20"/>
        <v/>
      </c>
      <c r="F43" s="261">
        <v>48.29</v>
      </c>
      <c r="G43" s="243">
        <f t="shared" ca="1" si="21"/>
        <v>81.61</v>
      </c>
      <c r="H43" s="261">
        <v>45.58</v>
      </c>
      <c r="I43" s="243">
        <f t="shared" ca="1" si="22"/>
        <v>80.819999999999993</v>
      </c>
      <c r="J43" s="261">
        <v>52.15</v>
      </c>
      <c r="K43" s="243">
        <f t="shared" ca="1" si="23"/>
        <v>63.22</v>
      </c>
      <c r="L43" s="261"/>
      <c r="M43" s="243" t="str">
        <f t="shared" si="24"/>
        <v/>
      </c>
      <c r="N43" s="261">
        <v>59.13</v>
      </c>
      <c r="O43" s="243">
        <f t="shared" ca="1" si="25"/>
        <v>62.85</v>
      </c>
      <c r="P43" s="261">
        <v>65.099999999999994</v>
      </c>
      <c r="Q43" s="243">
        <f t="shared" ca="1" si="26"/>
        <v>63.3</v>
      </c>
      <c r="R43" s="261"/>
      <c r="S43" s="243" t="str">
        <f t="shared" si="27"/>
        <v/>
      </c>
      <c r="T43" s="261"/>
      <c r="U43" s="243" t="str">
        <f t="shared" si="28"/>
        <v/>
      </c>
      <c r="V43" s="245">
        <f t="shared" ca="1" si="29"/>
        <v>351.80000000000007</v>
      </c>
      <c r="W43" s="244"/>
      <c r="X43" s="226">
        <v>1</v>
      </c>
      <c r="Y43" s="158">
        <f t="shared" ca="1" si="30"/>
        <v>81.61</v>
      </c>
      <c r="Z43" s="158">
        <f t="shared" ca="1" si="30"/>
        <v>80.819999999999993</v>
      </c>
      <c r="AA43" s="158">
        <f t="shared" ca="1" si="30"/>
        <v>63.3</v>
      </c>
      <c r="AB43" s="158">
        <f t="shared" ca="1" si="30"/>
        <v>63.22</v>
      </c>
      <c r="AC43" s="158">
        <f t="shared" ca="1" si="30"/>
        <v>62.85</v>
      </c>
      <c r="AE43" s="158">
        <f t="shared" si="31"/>
        <v>0</v>
      </c>
      <c r="AF43" s="158">
        <f t="shared" ca="1" si="32"/>
        <v>81.61</v>
      </c>
      <c r="AG43" s="158">
        <f t="shared" ca="1" si="33"/>
        <v>80.819999999999993</v>
      </c>
      <c r="AH43" s="158">
        <f t="shared" ca="1" si="34"/>
        <v>63.22</v>
      </c>
      <c r="AI43" s="158">
        <f t="shared" si="35"/>
        <v>0</v>
      </c>
      <c r="AJ43" s="158">
        <f t="shared" ca="1" si="36"/>
        <v>62.85</v>
      </c>
      <c r="AK43" s="158">
        <f t="shared" ca="1" si="37"/>
        <v>63.3</v>
      </c>
      <c r="AL43" s="158">
        <f t="shared" si="38"/>
        <v>0</v>
      </c>
      <c r="AM43" s="158">
        <f t="shared" si="39"/>
        <v>0</v>
      </c>
      <c r="AN43" s="159">
        <f t="shared" ca="1" si="51"/>
        <v>351.8</v>
      </c>
      <c r="AP43" s="227">
        <f t="shared" ca="1" si="40"/>
        <v>0</v>
      </c>
      <c r="AQ43" s="227">
        <f t="shared" ca="1" si="41"/>
        <v>0</v>
      </c>
      <c r="AR43" s="227">
        <f t="shared" ca="1" si="42"/>
        <v>0</v>
      </c>
      <c r="AS43" s="227">
        <f t="shared" ca="1" si="43"/>
        <v>0</v>
      </c>
      <c r="AT43" s="227">
        <f t="shared" ca="1" si="44"/>
        <v>0</v>
      </c>
      <c r="AU43" s="227">
        <f t="shared" ca="1" si="45"/>
        <v>0</v>
      </c>
      <c r="AV43" s="227">
        <f t="shared" ca="1" si="46"/>
        <v>0</v>
      </c>
      <c r="AW43" s="227">
        <f t="shared" ca="1" si="47"/>
        <v>351.8</v>
      </c>
      <c r="AX43" s="227">
        <f t="shared" ca="1" si="48"/>
        <v>0</v>
      </c>
      <c r="AY43" s="227">
        <f t="shared" ca="1" si="49"/>
        <v>0</v>
      </c>
      <c r="AZ43" s="227">
        <f t="shared" ca="1" si="50"/>
        <v>0</v>
      </c>
      <c r="BB43" s="227">
        <f t="shared" si="52"/>
        <v>0</v>
      </c>
      <c r="BC43" s="227">
        <f t="shared" ca="1" si="53"/>
        <v>81.61</v>
      </c>
      <c r="BD43" s="227">
        <f t="shared" ca="1" si="54"/>
        <v>80.819999999999993</v>
      </c>
      <c r="BE43" s="227">
        <f t="shared" ca="1" si="55"/>
        <v>63.22</v>
      </c>
      <c r="BF43" s="227">
        <f t="shared" si="56"/>
        <v>0</v>
      </c>
      <c r="BG43" s="227">
        <f t="shared" ca="1" si="57"/>
        <v>62.85</v>
      </c>
      <c r="BH43" s="227">
        <f t="shared" ca="1" si="58"/>
        <v>63.3</v>
      </c>
      <c r="BI43" s="227">
        <f t="shared" si="59"/>
        <v>0</v>
      </c>
      <c r="BJ43" s="227">
        <f t="shared" si="60"/>
        <v>0</v>
      </c>
    </row>
    <row r="44" spans="1:62" x14ac:dyDescent="0.2">
      <c r="A44" s="228" t="s">
        <v>10</v>
      </c>
      <c r="B44" s="229" t="s">
        <v>41</v>
      </c>
      <c r="C44" s="230" t="s">
        <v>156</v>
      </c>
      <c r="D44" s="261">
        <v>152.38999999999999</v>
      </c>
      <c r="E44" s="235">
        <f t="shared" ca="1" si="20"/>
        <v>56.36</v>
      </c>
      <c r="F44" s="261">
        <v>54.4</v>
      </c>
      <c r="G44" s="245">
        <f t="shared" ca="1" si="21"/>
        <v>72.38</v>
      </c>
      <c r="H44" s="261">
        <v>51.4</v>
      </c>
      <c r="I44" s="245">
        <f t="shared" ca="1" si="22"/>
        <v>71.900000000000006</v>
      </c>
      <c r="J44" s="261">
        <v>55.04</v>
      </c>
      <c r="K44" s="235">
        <f t="shared" ca="1" si="23"/>
        <v>59.99</v>
      </c>
      <c r="L44" s="261">
        <v>41.37</v>
      </c>
      <c r="M44" s="235">
        <f t="shared" ca="1" si="24"/>
        <v>66.84</v>
      </c>
      <c r="N44" s="261">
        <v>55.3</v>
      </c>
      <c r="O44" s="245">
        <f t="shared" ca="1" si="25"/>
        <v>67.06</v>
      </c>
      <c r="P44" s="261">
        <v>57.59</v>
      </c>
      <c r="Q44" s="245">
        <f t="shared" ca="1" si="26"/>
        <v>71.14</v>
      </c>
      <c r="R44" s="261">
        <v>131.54</v>
      </c>
      <c r="S44" s="235">
        <f t="shared" ca="1" si="27"/>
        <v>64.53</v>
      </c>
      <c r="T44" s="261"/>
      <c r="U44" s="235" t="str">
        <f t="shared" si="28"/>
        <v/>
      </c>
      <c r="V44" s="245">
        <f t="shared" ca="1" si="29"/>
        <v>349.32000000000005</v>
      </c>
      <c r="W44" s="244"/>
      <c r="X44" s="226">
        <v>1</v>
      </c>
      <c r="Y44" s="158">
        <f t="shared" ca="1" si="30"/>
        <v>72.38</v>
      </c>
      <c r="Z44" s="158">
        <f t="shared" ca="1" si="30"/>
        <v>71.900000000000006</v>
      </c>
      <c r="AA44" s="158">
        <f t="shared" ca="1" si="30"/>
        <v>71.14</v>
      </c>
      <c r="AB44" s="158">
        <f t="shared" ca="1" si="30"/>
        <v>67.06</v>
      </c>
      <c r="AC44" s="158">
        <f t="shared" ca="1" si="30"/>
        <v>66.84</v>
      </c>
      <c r="AE44" s="158">
        <f t="shared" ca="1" si="31"/>
        <v>56.36</v>
      </c>
      <c r="AF44" s="158">
        <f t="shared" ca="1" si="32"/>
        <v>72.38</v>
      </c>
      <c r="AG44" s="158">
        <f t="shared" ca="1" si="33"/>
        <v>71.900000000000006</v>
      </c>
      <c r="AH44" s="158">
        <f t="shared" ca="1" si="34"/>
        <v>59.99</v>
      </c>
      <c r="AI44" s="158">
        <f t="shared" ca="1" si="35"/>
        <v>66.84</v>
      </c>
      <c r="AJ44" s="158">
        <f t="shared" ca="1" si="36"/>
        <v>67.06</v>
      </c>
      <c r="AK44" s="158">
        <f t="shared" ca="1" si="37"/>
        <v>71.14</v>
      </c>
      <c r="AL44" s="158">
        <f t="shared" ca="1" si="38"/>
        <v>64.53</v>
      </c>
      <c r="AM44" s="158">
        <f t="shared" si="39"/>
        <v>0</v>
      </c>
      <c r="AN44" s="159">
        <f t="shared" ca="1" si="51"/>
        <v>530.20000000000005</v>
      </c>
      <c r="AP44" s="227">
        <f t="shared" ca="1" si="40"/>
        <v>0</v>
      </c>
      <c r="AQ44" s="227">
        <f t="shared" ca="1" si="41"/>
        <v>0</v>
      </c>
      <c r="AR44" s="227">
        <f t="shared" ca="1" si="42"/>
        <v>0</v>
      </c>
      <c r="AS44" s="227">
        <f t="shared" ca="1" si="43"/>
        <v>0</v>
      </c>
      <c r="AT44" s="227">
        <f t="shared" ca="1" si="44"/>
        <v>0</v>
      </c>
      <c r="AU44" s="227">
        <f t="shared" ca="1" si="45"/>
        <v>0</v>
      </c>
      <c r="AV44" s="227">
        <f t="shared" ca="1" si="46"/>
        <v>0</v>
      </c>
      <c r="AW44" s="227">
        <f t="shared" ca="1" si="47"/>
        <v>0</v>
      </c>
      <c r="AX44" s="227">
        <f t="shared" ca="1" si="48"/>
        <v>530.20000000000005</v>
      </c>
      <c r="AY44" s="227">
        <f t="shared" ca="1" si="49"/>
        <v>0</v>
      </c>
      <c r="AZ44" s="227">
        <f t="shared" ca="1" si="50"/>
        <v>0</v>
      </c>
      <c r="BB44" s="227">
        <f t="shared" ca="1" si="52"/>
        <v>56.36</v>
      </c>
      <c r="BC44" s="227">
        <f t="shared" ca="1" si="53"/>
        <v>72.38</v>
      </c>
      <c r="BD44" s="227">
        <f t="shared" ca="1" si="54"/>
        <v>71.900000000000006</v>
      </c>
      <c r="BE44" s="227">
        <f t="shared" ca="1" si="55"/>
        <v>59.99</v>
      </c>
      <c r="BF44" s="227">
        <f t="shared" ca="1" si="56"/>
        <v>66.84</v>
      </c>
      <c r="BG44" s="227">
        <f t="shared" ca="1" si="57"/>
        <v>67.06</v>
      </c>
      <c r="BH44" s="227">
        <f t="shared" ca="1" si="58"/>
        <v>71.14</v>
      </c>
      <c r="BI44" s="227">
        <f t="shared" ca="1" si="59"/>
        <v>64.53</v>
      </c>
      <c r="BJ44" s="227">
        <f t="shared" si="60"/>
        <v>0</v>
      </c>
    </row>
    <row r="45" spans="1:62" x14ac:dyDescent="0.2">
      <c r="A45" s="228" t="s">
        <v>11</v>
      </c>
      <c r="B45" s="229" t="s">
        <v>158</v>
      </c>
      <c r="C45" s="240" t="s">
        <v>73</v>
      </c>
      <c r="D45" s="261">
        <v>175.58</v>
      </c>
      <c r="E45" s="245">
        <f t="shared" ca="1" si="20"/>
        <v>48.89</v>
      </c>
      <c r="F45" s="261"/>
      <c r="G45" s="245" t="str">
        <f t="shared" si="21"/>
        <v/>
      </c>
      <c r="H45" s="261"/>
      <c r="I45" s="245" t="str">
        <f t="shared" si="22"/>
        <v/>
      </c>
      <c r="J45" s="261"/>
      <c r="K45" s="245" t="str">
        <f t="shared" si="23"/>
        <v/>
      </c>
      <c r="L45" s="261">
        <v>51.19</v>
      </c>
      <c r="M45" s="245">
        <f t="shared" ca="1" si="24"/>
        <v>54.21</v>
      </c>
      <c r="N45" s="261">
        <v>83.42</v>
      </c>
      <c r="O45" s="245">
        <f t="shared" ca="1" si="25"/>
        <v>44.46</v>
      </c>
      <c r="P45" s="261">
        <v>57.56</v>
      </c>
      <c r="Q45" s="245">
        <f t="shared" ca="1" si="26"/>
        <v>71.2</v>
      </c>
      <c r="R45" s="261">
        <v>127.43</v>
      </c>
      <c r="S45" s="245">
        <f t="shared" ca="1" si="27"/>
        <v>66.64</v>
      </c>
      <c r="T45" s="261"/>
      <c r="U45" s="245" t="str">
        <f t="shared" si="28"/>
        <v/>
      </c>
      <c r="V45" s="245">
        <f t="shared" ca="1" si="29"/>
        <v>285.39999999999998</v>
      </c>
      <c r="W45" s="244"/>
      <c r="X45" s="226">
        <v>1</v>
      </c>
      <c r="Y45" s="158">
        <f t="shared" ca="1" si="30"/>
        <v>71.2</v>
      </c>
      <c r="Z45" s="158">
        <f t="shared" ca="1" si="30"/>
        <v>66.64</v>
      </c>
      <c r="AA45" s="158">
        <f t="shared" ca="1" si="30"/>
        <v>54.21</v>
      </c>
      <c r="AB45" s="158">
        <f t="shared" ca="1" si="30"/>
        <v>48.89</v>
      </c>
      <c r="AC45" s="158">
        <f t="shared" ca="1" si="30"/>
        <v>44.46</v>
      </c>
      <c r="AE45" s="158">
        <f t="shared" ca="1" si="31"/>
        <v>48.89</v>
      </c>
      <c r="AF45" s="158">
        <f t="shared" si="32"/>
        <v>0</v>
      </c>
      <c r="AG45" s="158">
        <f t="shared" si="33"/>
        <v>0</v>
      </c>
      <c r="AH45" s="158">
        <f t="shared" si="34"/>
        <v>0</v>
      </c>
      <c r="AI45" s="158">
        <f t="shared" ca="1" si="35"/>
        <v>54.21</v>
      </c>
      <c r="AJ45" s="158">
        <f t="shared" ca="1" si="36"/>
        <v>44.46</v>
      </c>
      <c r="AK45" s="158">
        <f t="shared" ca="1" si="37"/>
        <v>71.2</v>
      </c>
      <c r="AL45" s="158">
        <f t="shared" ca="1" si="38"/>
        <v>66.64</v>
      </c>
      <c r="AM45" s="158">
        <f t="shared" si="39"/>
        <v>0</v>
      </c>
      <c r="AN45" s="159">
        <f t="shared" ca="1" si="51"/>
        <v>285.39999999999998</v>
      </c>
      <c r="AP45" s="227">
        <f t="shared" ca="1" si="40"/>
        <v>285.39999999999998</v>
      </c>
      <c r="AQ45" s="227">
        <f t="shared" ca="1" si="41"/>
        <v>0</v>
      </c>
      <c r="AR45" s="227">
        <f t="shared" ca="1" si="42"/>
        <v>0</v>
      </c>
      <c r="AS45" s="227">
        <f t="shared" ca="1" si="43"/>
        <v>0</v>
      </c>
      <c r="AT45" s="227">
        <f t="shared" ca="1" si="44"/>
        <v>0</v>
      </c>
      <c r="AU45" s="227">
        <f t="shared" ca="1" si="45"/>
        <v>0</v>
      </c>
      <c r="AV45" s="227">
        <f t="shared" ca="1" si="46"/>
        <v>0</v>
      </c>
      <c r="AW45" s="227">
        <f t="shared" ca="1" si="47"/>
        <v>0</v>
      </c>
      <c r="AX45" s="227">
        <f t="shared" ca="1" si="48"/>
        <v>0</v>
      </c>
      <c r="AY45" s="227">
        <f t="shared" ca="1" si="49"/>
        <v>0</v>
      </c>
      <c r="AZ45" s="227">
        <f t="shared" ca="1" si="50"/>
        <v>0</v>
      </c>
      <c r="BB45" s="227">
        <f t="shared" ca="1" si="52"/>
        <v>48.89</v>
      </c>
      <c r="BC45" s="227">
        <f t="shared" si="53"/>
        <v>0</v>
      </c>
      <c r="BD45" s="227">
        <f t="shared" si="54"/>
        <v>0</v>
      </c>
      <c r="BE45" s="227">
        <f t="shared" si="55"/>
        <v>0</v>
      </c>
      <c r="BF45" s="227">
        <f t="shared" ca="1" si="56"/>
        <v>54.21</v>
      </c>
      <c r="BG45" s="227">
        <f t="shared" ca="1" si="57"/>
        <v>44.46</v>
      </c>
      <c r="BH45" s="227">
        <f t="shared" ca="1" si="58"/>
        <v>71.2</v>
      </c>
      <c r="BI45" s="227">
        <f t="shared" ca="1" si="59"/>
        <v>66.64</v>
      </c>
      <c r="BJ45" s="227">
        <f t="shared" si="60"/>
        <v>0</v>
      </c>
    </row>
    <row r="46" spans="1:62" x14ac:dyDescent="0.2">
      <c r="A46" s="241" t="s">
        <v>12</v>
      </c>
      <c r="B46" s="242" t="s">
        <v>157</v>
      </c>
      <c r="C46" s="230" t="s">
        <v>84</v>
      </c>
      <c r="D46" s="261">
        <v>159.21</v>
      </c>
      <c r="E46" s="243">
        <f t="shared" ca="1" si="20"/>
        <v>53.99</v>
      </c>
      <c r="F46" s="261"/>
      <c r="G46" s="243" t="str">
        <f t="shared" si="21"/>
        <v/>
      </c>
      <c r="H46" s="261"/>
      <c r="I46" s="243" t="str">
        <f t="shared" si="22"/>
        <v/>
      </c>
      <c r="J46" s="261">
        <v>72.44</v>
      </c>
      <c r="K46" s="243">
        <f t="shared" ca="1" si="23"/>
        <v>45.42</v>
      </c>
      <c r="L46" s="261">
        <v>49.44</v>
      </c>
      <c r="M46" s="243">
        <f t="shared" ca="1" si="24"/>
        <v>55.93</v>
      </c>
      <c r="N46" s="261" t="s">
        <v>88</v>
      </c>
      <c r="O46" s="243" t="str">
        <f t="shared" si="25"/>
        <v>*</v>
      </c>
      <c r="P46" s="261">
        <v>65.03</v>
      </c>
      <c r="Q46" s="243">
        <f t="shared" ca="1" si="26"/>
        <v>63.41</v>
      </c>
      <c r="R46" s="261">
        <v>142.13</v>
      </c>
      <c r="S46" s="243">
        <f t="shared" ca="1" si="27"/>
        <v>59.85</v>
      </c>
      <c r="T46" s="261"/>
      <c r="U46" s="243" t="str">
        <f t="shared" si="28"/>
        <v/>
      </c>
      <c r="V46" s="245">
        <f t="shared" ca="1" si="29"/>
        <v>278.60000000000002</v>
      </c>
      <c r="W46" s="244"/>
      <c r="X46" s="226">
        <v>1</v>
      </c>
      <c r="Y46" s="158">
        <f t="shared" ca="1" si="30"/>
        <v>63.41</v>
      </c>
      <c r="Z46" s="158">
        <f t="shared" ca="1" si="30"/>
        <v>59.85</v>
      </c>
      <c r="AA46" s="158">
        <f t="shared" ca="1" si="30"/>
        <v>55.93</v>
      </c>
      <c r="AB46" s="158">
        <f t="shared" ca="1" si="30"/>
        <v>53.99</v>
      </c>
      <c r="AC46" s="158">
        <f t="shared" ca="1" si="30"/>
        <v>45.42</v>
      </c>
      <c r="AE46" s="158">
        <f t="shared" ca="1" si="31"/>
        <v>53.99</v>
      </c>
      <c r="AF46" s="158">
        <f t="shared" si="32"/>
        <v>0</v>
      </c>
      <c r="AG46" s="158">
        <f t="shared" si="33"/>
        <v>0</v>
      </c>
      <c r="AH46" s="158">
        <f t="shared" ca="1" si="34"/>
        <v>45.42</v>
      </c>
      <c r="AI46" s="158">
        <f t="shared" ca="1" si="35"/>
        <v>55.93</v>
      </c>
      <c r="AJ46" s="158">
        <f t="shared" si="36"/>
        <v>0</v>
      </c>
      <c r="AK46" s="158">
        <f t="shared" ca="1" si="37"/>
        <v>63.41</v>
      </c>
      <c r="AL46" s="158">
        <f t="shared" ca="1" si="38"/>
        <v>59.85</v>
      </c>
      <c r="AM46" s="158">
        <f t="shared" si="39"/>
        <v>0</v>
      </c>
      <c r="AN46" s="159">
        <f t="shared" ca="1" si="51"/>
        <v>278.60000000000002</v>
      </c>
      <c r="AP46" s="227">
        <f t="shared" ca="1" si="40"/>
        <v>0</v>
      </c>
      <c r="AQ46" s="227">
        <f t="shared" ca="1" si="41"/>
        <v>0</v>
      </c>
      <c r="AR46" s="227">
        <f t="shared" ca="1" si="42"/>
        <v>0</v>
      </c>
      <c r="AS46" s="227">
        <f t="shared" ca="1" si="43"/>
        <v>0</v>
      </c>
      <c r="AT46" s="227">
        <f t="shared" ca="1" si="44"/>
        <v>0</v>
      </c>
      <c r="AU46" s="227">
        <f t="shared" ca="1" si="45"/>
        <v>0</v>
      </c>
      <c r="AV46" s="227">
        <f t="shared" ca="1" si="46"/>
        <v>0</v>
      </c>
      <c r="AW46" s="227">
        <f t="shared" ca="1" si="47"/>
        <v>278.60000000000002</v>
      </c>
      <c r="AX46" s="227">
        <f t="shared" ca="1" si="48"/>
        <v>0</v>
      </c>
      <c r="AY46" s="227">
        <f t="shared" ca="1" si="49"/>
        <v>0</v>
      </c>
      <c r="AZ46" s="227">
        <f t="shared" ca="1" si="50"/>
        <v>0</v>
      </c>
      <c r="BB46" s="227">
        <f t="shared" ca="1" si="52"/>
        <v>53.99</v>
      </c>
      <c r="BC46" s="227">
        <f t="shared" si="53"/>
        <v>0</v>
      </c>
      <c r="BD46" s="227">
        <f t="shared" si="54"/>
        <v>0</v>
      </c>
      <c r="BE46" s="227">
        <f t="shared" ca="1" si="55"/>
        <v>45.42</v>
      </c>
      <c r="BF46" s="227">
        <f t="shared" ca="1" si="56"/>
        <v>55.93</v>
      </c>
      <c r="BG46" s="227">
        <f t="shared" si="57"/>
        <v>0</v>
      </c>
      <c r="BH46" s="227">
        <f t="shared" ca="1" si="58"/>
        <v>63.41</v>
      </c>
      <c r="BI46" s="227">
        <f t="shared" ca="1" si="59"/>
        <v>59.85</v>
      </c>
      <c r="BJ46" s="227">
        <f t="shared" si="60"/>
        <v>0</v>
      </c>
    </row>
    <row r="47" spans="1:62" s="183" customFormat="1" x14ac:dyDescent="0.2">
      <c r="A47" s="228" t="s">
        <v>13</v>
      </c>
      <c r="B47" s="229" t="s">
        <v>161</v>
      </c>
      <c r="C47" s="230" t="s">
        <v>84</v>
      </c>
      <c r="D47" s="261" t="s">
        <v>404</v>
      </c>
      <c r="E47" s="243" t="str">
        <f t="shared" si="20"/>
        <v>*</v>
      </c>
      <c r="F47" s="261">
        <v>118.44</v>
      </c>
      <c r="G47" s="235">
        <f t="shared" ca="1" si="21"/>
        <v>33.32</v>
      </c>
      <c r="H47" s="261">
        <v>103.06</v>
      </c>
      <c r="I47" s="245">
        <f t="shared" ca="1" si="22"/>
        <v>36.03</v>
      </c>
      <c r="J47" s="261">
        <v>100.3</v>
      </c>
      <c r="K47" s="235">
        <f t="shared" ca="1" si="23"/>
        <v>32.869999999999997</v>
      </c>
      <c r="L47" s="261">
        <v>103.21</v>
      </c>
      <c r="M47" s="235">
        <f t="shared" ca="1" si="24"/>
        <v>26.92</v>
      </c>
      <c r="N47" s="261">
        <v>96.21</v>
      </c>
      <c r="O47" s="245">
        <f t="shared" ca="1" si="25"/>
        <v>38.630000000000003</v>
      </c>
      <c r="P47" s="261">
        <v>58.4</v>
      </c>
      <c r="Q47" s="245">
        <f t="shared" ca="1" si="26"/>
        <v>70.31</v>
      </c>
      <c r="R47" s="261">
        <v>150.13999999999999</v>
      </c>
      <c r="S47" s="245">
        <f t="shared" ca="1" si="27"/>
        <v>56.66</v>
      </c>
      <c r="T47" s="261">
        <v>69.260000000000005</v>
      </c>
      <c r="U47" s="245">
        <f t="shared" ca="1" si="28"/>
        <v>57.25</v>
      </c>
      <c r="V47" s="245">
        <f t="shared" ca="1" si="29"/>
        <v>258.88</v>
      </c>
      <c r="W47" s="244"/>
      <c r="X47" s="226">
        <v>1</v>
      </c>
      <c r="Y47" s="183">
        <f t="shared" ca="1" si="30"/>
        <v>70.31</v>
      </c>
      <c r="Z47" s="183">
        <f t="shared" ca="1" si="30"/>
        <v>57.25</v>
      </c>
      <c r="AA47" s="183">
        <f t="shared" ca="1" si="30"/>
        <v>56.66</v>
      </c>
      <c r="AB47" s="183">
        <f t="shared" ca="1" si="30"/>
        <v>38.630000000000003</v>
      </c>
      <c r="AC47" s="183">
        <f t="shared" ca="1" si="30"/>
        <v>36.03</v>
      </c>
      <c r="AE47" s="183">
        <f t="shared" si="31"/>
        <v>0</v>
      </c>
      <c r="AF47" s="183">
        <f t="shared" ca="1" si="32"/>
        <v>33.32</v>
      </c>
      <c r="AG47" s="183">
        <f t="shared" ca="1" si="33"/>
        <v>36.03</v>
      </c>
      <c r="AH47" s="183">
        <f t="shared" ca="1" si="34"/>
        <v>32.869999999999997</v>
      </c>
      <c r="AI47" s="183">
        <f t="shared" ca="1" si="35"/>
        <v>26.92</v>
      </c>
      <c r="AJ47" s="183">
        <f t="shared" ca="1" si="36"/>
        <v>38.630000000000003</v>
      </c>
      <c r="AK47" s="183">
        <f t="shared" ca="1" si="37"/>
        <v>70.31</v>
      </c>
      <c r="AL47" s="183">
        <f t="shared" ca="1" si="38"/>
        <v>56.66</v>
      </c>
      <c r="AM47" s="183">
        <f t="shared" ca="1" si="39"/>
        <v>57.25</v>
      </c>
      <c r="AN47" s="159">
        <f t="shared" ca="1" si="51"/>
        <v>351.99</v>
      </c>
      <c r="AP47" s="227">
        <f t="shared" ca="1" si="40"/>
        <v>0</v>
      </c>
      <c r="AQ47" s="227">
        <f t="shared" ca="1" si="41"/>
        <v>0</v>
      </c>
      <c r="AR47" s="227">
        <f t="shared" ca="1" si="42"/>
        <v>0</v>
      </c>
      <c r="AS47" s="227">
        <f t="shared" ca="1" si="43"/>
        <v>0</v>
      </c>
      <c r="AT47" s="227">
        <f t="shared" ca="1" si="44"/>
        <v>0</v>
      </c>
      <c r="AU47" s="227">
        <f t="shared" ca="1" si="45"/>
        <v>0</v>
      </c>
      <c r="AV47" s="227">
        <f t="shared" ca="1" si="46"/>
        <v>0</v>
      </c>
      <c r="AW47" s="227">
        <f t="shared" ca="1" si="47"/>
        <v>351.99</v>
      </c>
      <c r="AX47" s="227">
        <f t="shared" ca="1" si="48"/>
        <v>0</v>
      </c>
      <c r="AY47" s="227">
        <f t="shared" ca="1" si="49"/>
        <v>0</v>
      </c>
      <c r="AZ47" s="227">
        <f t="shared" ca="1" si="50"/>
        <v>0</v>
      </c>
      <c r="BB47" s="227">
        <f t="shared" si="52"/>
        <v>0</v>
      </c>
      <c r="BC47" s="227">
        <f t="shared" ca="1" si="53"/>
        <v>33.32</v>
      </c>
      <c r="BD47" s="227">
        <f t="shared" ca="1" si="54"/>
        <v>36.03</v>
      </c>
      <c r="BE47" s="227">
        <f t="shared" ca="1" si="55"/>
        <v>32.869999999999997</v>
      </c>
      <c r="BF47" s="227">
        <f t="shared" ca="1" si="56"/>
        <v>26.92</v>
      </c>
      <c r="BG47" s="227">
        <f t="shared" ca="1" si="57"/>
        <v>38.630000000000003</v>
      </c>
      <c r="BH47" s="227">
        <f t="shared" ca="1" si="58"/>
        <v>70.31</v>
      </c>
      <c r="BI47" s="227">
        <f t="shared" ca="1" si="59"/>
        <v>56.66</v>
      </c>
      <c r="BJ47" s="227">
        <f t="shared" ca="1" si="60"/>
        <v>57.25</v>
      </c>
    </row>
    <row r="48" spans="1:62" x14ac:dyDescent="0.2">
      <c r="A48" s="241" t="s">
        <v>14</v>
      </c>
      <c r="B48" s="229" t="s">
        <v>86</v>
      </c>
      <c r="C48" s="230" t="s">
        <v>80</v>
      </c>
      <c r="D48" s="261"/>
      <c r="E48" s="245" t="str">
        <f t="shared" si="20"/>
        <v/>
      </c>
      <c r="F48" s="261">
        <v>54.31</v>
      </c>
      <c r="G48" s="245">
        <f t="shared" ca="1" si="21"/>
        <v>72.58</v>
      </c>
      <c r="H48" s="261"/>
      <c r="I48" s="245" t="str">
        <f t="shared" si="22"/>
        <v/>
      </c>
      <c r="J48" s="261">
        <v>43.53</v>
      </c>
      <c r="K48" s="245">
        <f t="shared" ca="1" si="23"/>
        <v>75.28</v>
      </c>
      <c r="L48" s="261"/>
      <c r="M48" s="245" t="str">
        <f t="shared" si="24"/>
        <v/>
      </c>
      <c r="N48" s="261">
        <v>51.49</v>
      </c>
      <c r="O48" s="245">
        <f t="shared" ca="1" si="25"/>
        <v>71.819999999999993</v>
      </c>
      <c r="P48" s="261"/>
      <c r="Q48" s="245" t="str">
        <f t="shared" si="26"/>
        <v/>
      </c>
      <c r="R48" s="261"/>
      <c r="S48" s="245" t="str">
        <f t="shared" si="27"/>
        <v/>
      </c>
      <c r="T48" s="261"/>
      <c r="U48" s="245" t="str">
        <f t="shared" si="28"/>
        <v/>
      </c>
      <c r="V48" s="245">
        <f t="shared" ca="1" si="29"/>
        <v>219.68</v>
      </c>
      <c r="W48" s="244"/>
      <c r="X48" s="226">
        <v>1</v>
      </c>
      <c r="Y48" s="158">
        <f t="shared" ca="1" si="30"/>
        <v>75.28</v>
      </c>
      <c r="Z48" s="158">
        <f t="shared" ca="1" si="30"/>
        <v>72.58</v>
      </c>
      <c r="AA48" s="158">
        <f t="shared" ca="1" si="30"/>
        <v>71.819999999999993</v>
      </c>
      <c r="AB48" s="158">
        <f t="shared" ca="1" si="30"/>
        <v>0</v>
      </c>
      <c r="AC48" s="158">
        <f t="shared" ca="1" si="30"/>
        <v>0</v>
      </c>
      <c r="AE48" s="158">
        <f t="shared" si="31"/>
        <v>0</v>
      </c>
      <c r="AF48" s="158">
        <f t="shared" ca="1" si="32"/>
        <v>72.58</v>
      </c>
      <c r="AG48" s="158">
        <f t="shared" si="33"/>
        <v>0</v>
      </c>
      <c r="AH48" s="158">
        <f t="shared" ca="1" si="34"/>
        <v>75.28</v>
      </c>
      <c r="AI48" s="158">
        <f t="shared" si="35"/>
        <v>0</v>
      </c>
      <c r="AJ48" s="158">
        <f t="shared" ca="1" si="36"/>
        <v>71.819999999999993</v>
      </c>
      <c r="AK48" s="158">
        <f t="shared" si="37"/>
        <v>0</v>
      </c>
      <c r="AL48" s="158">
        <f t="shared" si="38"/>
        <v>0</v>
      </c>
      <c r="AM48" s="158">
        <f t="shared" si="39"/>
        <v>0</v>
      </c>
      <c r="AN48" s="159">
        <f t="shared" ca="1" si="51"/>
        <v>219.68</v>
      </c>
      <c r="AP48" s="227">
        <f t="shared" ca="1" si="40"/>
        <v>0</v>
      </c>
      <c r="AQ48" s="227">
        <f t="shared" ca="1" si="41"/>
        <v>219.68</v>
      </c>
      <c r="AR48" s="227">
        <f t="shared" ca="1" si="42"/>
        <v>0</v>
      </c>
      <c r="AS48" s="227">
        <f t="shared" ca="1" si="43"/>
        <v>0</v>
      </c>
      <c r="AT48" s="227">
        <f t="shared" ca="1" si="44"/>
        <v>0</v>
      </c>
      <c r="AU48" s="227">
        <f t="shared" ca="1" si="45"/>
        <v>0</v>
      </c>
      <c r="AV48" s="227">
        <f t="shared" ca="1" si="46"/>
        <v>0</v>
      </c>
      <c r="AW48" s="227">
        <f t="shared" ca="1" si="47"/>
        <v>0</v>
      </c>
      <c r="AX48" s="227">
        <f t="shared" ca="1" si="48"/>
        <v>0</v>
      </c>
      <c r="AY48" s="227">
        <f t="shared" ca="1" si="49"/>
        <v>0</v>
      </c>
      <c r="AZ48" s="227">
        <f t="shared" ca="1" si="50"/>
        <v>0</v>
      </c>
      <c r="BB48" s="227">
        <f t="shared" si="52"/>
        <v>0</v>
      </c>
      <c r="BC48" s="227">
        <f t="shared" ca="1" si="53"/>
        <v>72.58</v>
      </c>
      <c r="BD48" s="227">
        <f t="shared" si="54"/>
        <v>0</v>
      </c>
      <c r="BE48" s="227">
        <f t="shared" ca="1" si="55"/>
        <v>75.28</v>
      </c>
      <c r="BF48" s="227">
        <f t="shared" si="56"/>
        <v>0</v>
      </c>
      <c r="BG48" s="227">
        <f t="shared" ca="1" si="57"/>
        <v>71.819999999999993</v>
      </c>
      <c r="BH48" s="227">
        <f t="shared" si="58"/>
        <v>0</v>
      </c>
      <c r="BI48" s="227">
        <f t="shared" si="59"/>
        <v>0</v>
      </c>
      <c r="BJ48" s="227">
        <f t="shared" si="60"/>
        <v>0</v>
      </c>
    </row>
    <row r="49" spans="1:62" x14ac:dyDescent="0.2">
      <c r="A49" s="228" t="s">
        <v>15</v>
      </c>
      <c r="B49" s="229" t="s">
        <v>116</v>
      </c>
      <c r="C49" s="230" t="s">
        <v>81</v>
      </c>
      <c r="D49" s="261" t="s">
        <v>88</v>
      </c>
      <c r="E49" s="243" t="str">
        <f t="shared" si="20"/>
        <v>*</v>
      </c>
      <c r="F49" s="261">
        <v>64.48</v>
      </c>
      <c r="G49" s="245">
        <f t="shared" ca="1" si="21"/>
        <v>61.06</v>
      </c>
      <c r="H49" s="261">
        <v>49.35</v>
      </c>
      <c r="I49" s="245">
        <f t="shared" ca="1" si="22"/>
        <v>74.92</v>
      </c>
      <c r="J49" s="261"/>
      <c r="K49" s="245" t="str">
        <f t="shared" si="23"/>
        <v/>
      </c>
      <c r="L49" s="261"/>
      <c r="M49" s="245" t="str">
        <f t="shared" si="24"/>
        <v/>
      </c>
      <c r="N49" s="261" t="s">
        <v>88</v>
      </c>
      <c r="O49" s="243" t="str">
        <f t="shared" si="25"/>
        <v>*</v>
      </c>
      <c r="P49" s="261">
        <v>54.42</v>
      </c>
      <c r="Q49" s="245">
        <f t="shared" ca="1" si="26"/>
        <v>75.41</v>
      </c>
      <c r="R49" s="261"/>
      <c r="S49" s="245" t="str">
        <f t="shared" si="27"/>
        <v/>
      </c>
      <c r="T49" s="261"/>
      <c r="U49" s="245" t="str">
        <f t="shared" si="28"/>
        <v/>
      </c>
      <c r="V49" s="245">
        <f t="shared" ca="1" si="29"/>
        <v>211.39</v>
      </c>
      <c r="W49" s="244"/>
      <c r="X49" s="226">
        <v>1</v>
      </c>
      <c r="Y49" s="158">
        <f t="shared" ca="1" si="30"/>
        <v>75.41</v>
      </c>
      <c r="Z49" s="158">
        <f t="shared" ca="1" si="30"/>
        <v>74.92</v>
      </c>
      <c r="AA49" s="158">
        <f t="shared" ca="1" si="30"/>
        <v>61.06</v>
      </c>
      <c r="AB49" s="158">
        <f t="shared" ca="1" si="30"/>
        <v>0</v>
      </c>
      <c r="AC49" s="158">
        <f t="shared" ca="1" si="30"/>
        <v>0</v>
      </c>
      <c r="AE49" s="158">
        <f t="shared" si="31"/>
        <v>0</v>
      </c>
      <c r="AF49" s="158">
        <f t="shared" ca="1" si="32"/>
        <v>61.06</v>
      </c>
      <c r="AG49" s="158">
        <f t="shared" ca="1" si="33"/>
        <v>74.92</v>
      </c>
      <c r="AH49" s="158">
        <f t="shared" si="34"/>
        <v>0</v>
      </c>
      <c r="AI49" s="158">
        <f t="shared" si="35"/>
        <v>0</v>
      </c>
      <c r="AJ49" s="158">
        <f t="shared" si="36"/>
        <v>0</v>
      </c>
      <c r="AK49" s="158">
        <f t="shared" ca="1" si="37"/>
        <v>75.41</v>
      </c>
      <c r="AL49" s="158">
        <f t="shared" si="38"/>
        <v>0</v>
      </c>
      <c r="AM49" s="158">
        <f t="shared" si="39"/>
        <v>0</v>
      </c>
      <c r="AN49" s="159">
        <f t="shared" ca="1" si="51"/>
        <v>211.39</v>
      </c>
      <c r="AP49" s="227">
        <f t="shared" ca="1" si="40"/>
        <v>0</v>
      </c>
      <c r="AQ49" s="227">
        <f t="shared" ca="1" si="41"/>
        <v>0</v>
      </c>
      <c r="AR49" s="227">
        <f t="shared" ca="1" si="42"/>
        <v>211.39</v>
      </c>
      <c r="AS49" s="227">
        <f t="shared" ca="1" si="43"/>
        <v>0</v>
      </c>
      <c r="AT49" s="227">
        <f t="shared" ca="1" si="44"/>
        <v>0</v>
      </c>
      <c r="AU49" s="227">
        <f t="shared" ca="1" si="45"/>
        <v>0</v>
      </c>
      <c r="AV49" s="227">
        <f t="shared" ca="1" si="46"/>
        <v>0</v>
      </c>
      <c r="AW49" s="227">
        <f t="shared" ca="1" si="47"/>
        <v>0</v>
      </c>
      <c r="AX49" s="227">
        <f t="shared" ca="1" si="48"/>
        <v>0</v>
      </c>
      <c r="AY49" s="227">
        <f t="shared" ca="1" si="49"/>
        <v>0</v>
      </c>
      <c r="AZ49" s="227">
        <f t="shared" ca="1" si="50"/>
        <v>0</v>
      </c>
      <c r="BB49" s="227">
        <f t="shared" si="52"/>
        <v>0</v>
      </c>
      <c r="BC49" s="227">
        <f t="shared" ca="1" si="53"/>
        <v>61.06</v>
      </c>
      <c r="BD49" s="227">
        <f t="shared" ca="1" si="54"/>
        <v>74.92</v>
      </c>
      <c r="BE49" s="227">
        <f t="shared" si="55"/>
        <v>0</v>
      </c>
      <c r="BF49" s="227">
        <f t="shared" si="56"/>
        <v>0</v>
      </c>
      <c r="BG49" s="227">
        <f t="shared" si="57"/>
        <v>0</v>
      </c>
      <c r="BH49" s="227">
        <f t="shared" ca="1" si="58"/>
        <v>75.41</v>
      </c>
      <c r="BI49" s="227">
        <f t="shared" si="59"/>
        <v>0</v>
      </c>
      <c r="BJ49" s="227">
        <f t="shared" si="60"/>
        <v>0</v>
      </c>
    </row>
    <row r="50" spans="1:62" x14ac:dyDescent="0.2">
      <c r="A50" s="228" t="s">
        <v>45</v>
      </c>
      <c r="B50" s="229" t="s">
        <v>291</v>
      </c>
      <c r="C50" s="230" t="s">
        <v>156</v>
      </c>
      <c r="D50" s="261" t="s">
        <v>112</v>
      </c>
      <c r="E50" s="245" t="str">
        <f t="shared" si="20"/>
        <v>*</v>
      </c>
      <c r="F50" s="261">
        <v>67.22</v>
      </c>
      <c r="G50" s="245">
        <f t="shared" ca="1" si="21"/>
        <v>58.73</v>
      </c>
      <c r="H50" s="261">
        <v>55.24</v>
      </c>
      <c r="I50" s="245">
        <f t="shared" ca="1" si="22"/>
        <v>67.06</v>
      </c>
      <c r="J50" s="261"/>
      <c r="K50" s="245" t="str">
        <f t="shared" si="23"/>
        <v/>
      </c>
      <c r="L50" s="261"/>
      <c r="M50" s="245" t="str">
        <f t="shared" si="24"/>
        <v/>
      </c>
      <c r="N50" s="261"/>
      <c r="O50" s="245" t="str">
        <f t="shared" si="25"/>
        <v/>
      </c>
      <c r="P50" s="261"/>
      <c r="Q50" s="245" t="str">
        <f t="shared" si="26"/>
        <v/>
      </c>
      <c r="R50" s="261"/>
      <c r="S50" s="245" t="str">
        <f t="shared" si="27"/>
        <v/>
      </c>
      <c r="T50" s="261">
        <v>58.36</v>
      </c>
      <c r="U50" s="245">
        <f t="shared" ca="1" si="28"/>
        <v>67.83</v>
      </c>
      <c r="V50" s="245">
        <f t="shared" ca="1" si="29"/>
        <v>193.61999999999998</v>
      </c>
      <c r="W50" s="244"/>
      <c r="X50" s="226">
        <v>1</v>
      </c>
      <c r="Y50" s="158">
        <f t="shared" ca="1" si="30"/>
        <v>67.83</v>
      </c>
      <c r="Z50" s="158">
        <f t="shared" ca="1" si="30"/>
        <v>67.06</v>
      </c>
      <c r="AA50" s="158">
        <f t="shared" ca="1" si="30"/>
        <v>58.73</v>
      </c>
      <c r="AB50" s="158">
        <f t="shared" ca="1" si="30"/>
        <v>0</v>
      </c>
      <c r="AC50" s="158">
        <f t="shared" ca="1" si="30"/>
        <v>0</v>
      </c>
      <c r="AE50" s="158">
        <f t="shared" si="31"/>
        <v>0</v>
      </c>
      <c r="AF50" s="158">
        <f t="shared" ca="1" si="32"/>
        <v>58.73</v>
      </c>
      <c r="AG50" s="158">
        <f t="shared" ca="1" si="33"/>
        <v>67.06</v>
      </c>
      <c r="AH50" s="158">
        <f t="shared" si="34"/>
        <v>0</v>
      </c>
      <c r="AI50" s="158">
        <f t="shared" si="35"/>
        <v>0</v>
      </c>
      <c r="AJ50" s="158">
        <f t="shared" si="36"/>
        <v>0</v>
      </c>
      <c r="AK50" s="158">
        <f t="shared" si="37"/>
        <v>0</v>
      </c>
      <c r="AL50" s="158">
        <f t="shared" si="38"/>
        <v>0</v>
      </c>
      <c r="AM50" s="158">
        <f t="shared" ca="1" si="39"/>
        <v>67.83</v>
      </c>
      <c r="AN50" s="159">
        <f t="shared" ca="1" si="51"/>
        <v>193.62</v>
      </c>
      <c r="AP50" s="227">
        <f t="shared" ca="1" si="40"/>
        <v>0</v>
      </c>
      <c r="AQ50" s="227">
        <f t="shared" ca="1" si="41"/>
        <v>0</v>
      </c>
      <c r="AR50" s="227">
        <f t="shared" ca="1" si="42"/>
        <v>0</v>
      </c>
      <c r="AS50" s="227">
        <f t="shared" ca="1" si="43"/>
        <v>0</v>
      </c>
      <c r="AT50" s="227">
        <f t="shared" ca="1" si="44"/>
        <v>0</v>
      </c>
      <c r="AU50" s="227">
        <f t="shared" ca="1" si="45"/>
        <v>0</v>
      </c>
      <c r="AV50" s="227">
        <f t="shared" ca="1" si="46"/>
        <v>0</v>
      </c>
      <c r="AW50" s="227">
        <f t="shared" ca="1" si="47"/>
        <v>0</v>
      </c>
      <c r="AX50" s="227">
        <f t="shared" ca="1" si="48"/>
        <v>193.62</v>
      </c>
      <c r="AY50" s="227">
        <f t="shared" ca="1" si="49"/>
        <v>0</v>
      </c>
      <c r="AZ50" s="227">
        <f t="shared" ca="1" si="50"/>
        <v>0</v>
      </c>
      <c r="BB50" s="227">
        <f t="shared" si="52"/>
        <v>0</v>
      </c>
      <c r="BC50" s="227">
        <f t="shared" ca="1" si="53"/>
        <v>58.73</v>
      </c>
      <c r="BD50" s="227">
        <f t="shared" ca="1" si="54"/>
        <v>67.06</v>
      </c>
      <c r="BE50" s="227">
        <f t="shared" si="55"/>
        <v>0</v>
      </c>
      <c r="BF50" s="227">
        <f t="shared" si="56"/>
        <v>0</v>
      </c>
      <c r="BG50" s="227">
        <f t="shared" si="57"/>
        <v>0</v>
      </c>
      <c r="BH50" s="227">
        <f t="shared" si="58"/>
        <v>0</v>
      </c>
      <c r="BI50" s="227">
        <f t="shared" si="59"/>
        <v>0</v>
      </c>
      <c r="BJ50" s="227">
        <f t="shared" ca="1" si="60"/>
        <v>67.83</v>
      </c>
    </row>
    <row r="51" spans="1:62" x14ac:dyDescent="0.2">
      <c r="A51" s="241" t="s">
        <v>46</v>
      </c>
      <c r="B51" s="229" t="s">
        <v>117</v>
      </c>
      <c r="C51" s="230" t="s">
        <v>73</v>
      </c>
      <c r="D51" s="328" t="s">
        <v>404</v>
      </c>
      <c r="E51" s="245" t="str">
        <f t="shared" si="20"/>
        <v>*</v>
      </c>
      <c r="F51" s="261">
        <v>87.12</v>
      </c>
      <c r="G51" s="245">
        <f t="shared" ca="1" si="21"/>
        <v>45.37</v>
      </c>
      <c r="H51" s="261">
        <v>71.349999999999994</v>
      </c>
      <c r="I51" s="245">
        <f t="shared" ca="1" si="22"/>
        <v>51.9</v>
      </c>
      <c r="J51" s="261">
        <v>100.41</v>
      </c>
      <c r="K51" s="245">
        <f t="shared" ca="1" si="23"/>
        <v>32.81</v>
      </c>
      <c r="L51" s="261">
        <v>55.16</v>
      </c>
      <c r="M51" s="245">
        <f t="shared" ca="1" si="24"/>
        <v>50.33</v>
      </c>
      <c r="N51" s="261"/>
      <c r="O51" s="245" t="str">
        <f t="shared" si="25"/>
        <v/>
      </c>
      <c r="P51" s="261"/>
      <c r="Q51" s="245" t="str">
        <f t="shared" si="26"/>
        <v/>
      </c>
      <c r="R51" s="261"/>
      <c r="S51" s="245" t="str">
        <f t="shared" si="27"/>
        <v/>
      </c>
      <c r="T51" s="261"/>
      <c r="U51" s="245" t="str">
        <f t="shared" si="28"/>
        <v/>
      </c>
      <c r="V51" s="245">
        <f t="shared" ca="1" si="29"/>
        <v>180.41</v>
      </c>
      <c r="W51" s="244"/>
      <c r="X51" s="226">
        <v>1</v>
      </c>
      <c r="Y51" s="158">
        <f t="shared" ca="1" si="30"/>
        <v>51.9</v>
      </c>
      <c r="Z51" s="158">
        <f t="shared" ca="1" si="30"/>
        <v>50.33</v>
      </c>
      <c r="AA51" s="158">
        <f t="shared" ca="1" si="30"/>
        <v>45.37</v>
      </c>
      <c r="AB51" s="158">
        <f t="shared" ca="1" si="30"/>
        <v>32.81</v>
      </c>
      <c r="AC51" s="158">
        <f t="shared" ca="1" si="30"/>
        <v>0</v>
      </c>
      <c r="AE51" s="158">
        <f t="shared" si="31"/>
        <v>0</v>
      </c>
      <c r="AF51" s="158">
        <f t="shared" ca="1" si="32"/>
        <v>45.37</v>
      </c>
      <c r="AG51" s="158">
        <f t="shared" ca="1" si="33"/>
        <v>51.9</v>
      </c>
      <c r="AH51" s="158">
        <f t="shared" ca="1" si="34"/>
        <v>32.81</v>
      </c>
      <c r="AI51" s="158">
        <f t="shared" ca="1" si="35"/>
        <v>50.33</v>
      </c>
      <c r="AJ51" s="158">
        <f t="shared" si="36"/>
        <v>0</v>
      </c>
      <c r="AK51" s="158">
        <f t="shared" si="37"/>
        <v>0</v>
      </c>
      <c r="AL51" s="158">
        <f t="shared" si="38"/>
        <v>0</v>
      </c>
      <c r="AM51" s="158">
        <f t="shared" si="39"/>
        <v>0</v>
      </c>
      <c r="AN51" s="159">
        <f t="shared" ca="1" si="51"/>
        <v>180.41</v>
      </c>
      <c r="AP51" s="227">
        <f t="shared" ca="1" si="40"/>
        <v>180.41</v>
      </c>
      <c r="AQ51" s="227">
        <f t="shared" ca="1" si="41"/>
        <v>0</v>
      </c>
      <c r="AR51" s="227">
        <f t="shared" ca="1" si="42"/>
        <v>0</v>
      </c>
      <c r="AS51" s="227">
        <f t="shared" ca="1" si="43"/>
        <v>0</v>
      </c>
      <c r="AT51" s="227">
        <f t="shared" ca="1" si="44"/>
        <v>0</v>
      </c>
      <c r="AU51" s="227">
        <f t="shared" ca="1" si="45"/>
        <v>0</v>
      </c>
      <c r="AV51" s="227">
        <f t="shared" ca="1" si="46"/>
        <v>0</v>
      </c>
      <c r="AW51" s="227">
        <f t="shared" ca="1" si="47"/>
        <v>0</v>
      </c>
      <c r="AX51" s="227">
        <f t="shared" ca="1" si="48"/>
        <v>0</v>
      </c>
      <c r="AY51" s="227">
        <f t="shared" ca="1" si="49"/>
        <v>0</v>
      </c>
      <c r="AZ51" s="227">
        <f t="shared" ca="1" si="50"/>
        <v>0</v>
      </c>
      <c r="BB51" s="227">
        <f t="shared" si="52"/>
        <v>0</v>
      </c>
      <c r="BC51" s="227">
        <f t="shared" ca="1" si="53"/>
        <v>45.37</v>
      </c>
      <c r="BD51" s="227">
        <f t="shared" ca="1" si="54"/>
        <v>51.9</v>
      </c>
      <c r="BE51" s="227">
        <f t="shared" ca="1" si="55"/>
        <v>32.81</v>
      </c>
      <c r="BF51" s="227">
        <f t="shared" ca="1" si="56"/>
        <v>50.33</v>
      </c>
      <c r="BG51" s="227">
        <f t="shared" si="57"/>
        <v>0</v>
      </c>
      <c r="BH51" s="227">
        <f t="shared" si="58"/>
        <v>0</v>
      </c>
      <c r="BI51" s="227">
        <f t="shared" si="59"/>
        <v>0</v>
      </c>
      <c r="BJ51" s="227">
        <f t="shared" si="60"/>
        <v>0</v>
      </c>
    </row>
    <row r="52" spans="1:62" x14ac:dyDescent="0.2">
      <c r="A52" s="228" t="s">
        <v>47</v>
      </c>
      <c r="B52" s="229" t="s">
        <v>289</v>
      </c>
      <c r="C52" s="230" t="s">
        <v>80</v>
      </c>
      <c r="D52" s="261"/>
      <c r="E52" s="245" t="str">
        <f t="shared" si="20"/>
        <v/>
      </c>
      <c r="F52" s="261">
        <v>45.5</v>
      </c>
      <c r="G52" s="245">
        <f t="shared" ca="1" si="21"/>
        <v>86.33</v>
      </c>
      <c r="H52" s="261"/>
      <c r="I52" s="235" t="str">
        <f t="shared" si="22"/>
        <v/>
      </c>
      <c r="J52" s="261">
        <v>39.31</v>
      </c>
      <c r="K52" s="245">
        <f t="shared" ca="1" si="23"/>
        <v>83.59</v>
      </c>
      <c r="L52" s="261"/>
      <c r="M52" s="235" t="str">
        <f t="shared" si="24"/>
        <v/>
      </c>
      <c r="N52" s="261"/>
      <c r="O52" s="235" t="str">
        <f t="shared" si="25"/>
        <v/>
      </c>
      <c r="P52" s="261"/>
      <c r="Q52" s="235" t="str">
        <f t="shared" si="26"/>
        <v/>
      </c>
      <c r="R52" s="261"/>
      <c r="S52" s="235" t="str">
        <f t="shared" si="27"/>
        <v/>
      </c>
      <c r="T52" s="261"/>
      <c r="U52" s="235" t="str">
        <f t="shared" si="28"/>
        <v/>
      </c>
      <c r="V52" s="245">
        <f t="shared" ca="1" si="29"/>
        <v>169.92000000000002</v>
      </c>
      <c r="W52" s="244"/>
      <c r="X52" s="226">
        <v>1</v>
      </c>
      <c r="Y52" s="158">
        <f t="shared" ca="1" si="30"/>
        <v>86.33</v>
      </c>
      <c r="Z52" s="158">
        <f t="shared" ca="1" si="30"/>
        <v>83.59</v>
      </c>
      <c r="AA52" s="158">
        <f t="shared" ca="1" si="30"/>
        <v>0</v>
      </c>
      <c r="AB52" s="158">
        <f t="shared" ca="1" si="30"/>
        <v>0</v>
      </c>
      <c r="AC52" s="158">
        <f t="shared" ca="1" si="30"/>
        <v>0</v>
      </c>
      <c r="AE52" s="158">
        <f t="shared" si="31"/>
        <v>0</v>
      </c>
      <c r="AF52" s="158">
        <f t="shared" ca="1" si="32"/>
        <v>86.33</v>
      </c>
      <c r="AG52" s="158">
        <f t="shared" si="33"/>
        <v>0</v>
      </c>
      <c r="AH52" s="158">
        <f t="shared" ca="1" si="34"/>
        <v>83.59</v>
      </c>
      <c r="AI52" s="158">
        <f t="shared" si="35"/>
        <v>0</v>
      </c>
      <c r="AJ52" s="158">
        <f t="shared" si="36"/>
        <v>0</v>
      </c>
      <c r="AK52" s="158">
        <f t="shared" si="37"/>
        <v>0</v>
      </c>
      <c r="AL52" s="158">
        <f t="shared" si="38"/>
        <v>0</v>
      </c>
      <c r="AM52" s="158">
        <f t="shared" si="39"/>
        <v>0</v>
      </c>
      <c r="AN52" s="159">
        <f t="shared" ca="1" si="51"/>
        <v>169.92</v>
      </c>
      <c r="AP52" s="227">
        <f t="shared" ca="1" si="40"/>
        <v>0</v>
      </c>
      <c r="AQ52" s="227">
        <f t="shared" ca="1" si="41"/>
        <v>169.92</v>
      </c>
      <c r="AR52" s="227">
        <f t="shared" ca="1" si="42"/>
        <v>0</v>
      </c>
      <c r="AS52" s="227">
        <f t="shared" ca="1" si="43"/>
        <v>0</v>
      </c>
      <c r="AT52" s="227">
        <f t="shared" ca="1" si="44"/>
        <v>0</v>
      </c>
      <c r="AU52" s="227">
        <f t="shared" ca="1" si="45"/>
        <v>0</v>
      </c>
      <c r="AV52" s="227">
        <f t="shared" ca="1" si="46"/>
        <v>0</v>
      </c>
      <c r="AW52" s="227">
        <f t="shared" ca="1" si="47"/>
        <v>0</v>
      </c>
      <c r="AX52" s="227">
        <f t="shared" ca="1" si="48"/>
        <v>0</v>
      </c>
      <c r="AY52" s="227">
        <f t="shared" ca="1" si="49"/>
        <v>0</v>
      </c>
      <c r="AZ52" s="227">
        <f t="shared" ca="1" si="50"/>
        <v>0</v>
      </c>
      <c r="BB52" s="227">
        <f t="shared" si="52"/>
        <v>0</v>
      </c>
      <c r="BC52" s="227">
        <f t="shared" ca="1" si="53"/>
        <v>86.33</v>
      </c>
      <c r="BD52" s="227">
        <f t="shared" si="54"/>
        <v>0</v>
      </c>
      <c r="BE52" s="227">
        <f t="shared" ca="1" si="55"/>
        <v>83.59</v>
      </c>
      <c r="BF52" s="227">
        <f t="shared" si="56"/>
        <v>0</v>
      </c>
      <c r="BG52" s="227">
        <f t="shared" si="57"/>
        <v>0</v>
      </c>
      <c r="BH52" s="227">
        <f t="shared" si="58"/>
        <v>0</v>
      </c>
      <c r="BI52" s="227">
        <f t="shared" si="59"/>
        <v>0</v>
      </c>
      <c r="BJ52" s="227">
        <f t="shared" si="60"/>
        <v>0</v>
      </c>
    </row>
    <row r="53" spans="1:62" x14ac:dyDescent="0.2">
      <c r="A53" s="241" t="s">
        <v>44</v>
      </c>
      <c r="B53" s="229" t="s">
        <v>159</v>
      </c>
      <c r="C53" s="230" t="s">
        <v>156</v>
      </c>
      <c r="D53" s="328" t="s">
        <v>404</v>
      </c>
      <c r="E53" s="245" t="str">
        <f t="shared" si="20"/>
        <v>*</v>
      </c>
      <c r="F53" s="261"/>
      <c r="G53" s="245" t="str">
        <f t="shared" si="21"/>
        <v/>
      </c>
      <c r="H53" s="261"/>
      <c r="I53" s="245" t="str">
        <f t="shared" si="22"/>
        <v/>
      </c>
      <c r="J53" s="261">
        <v>65.010000000000005</v>
      </c>
      <c r="K53" s="245">
        <f t="shared" ca="1" si="23"/>
        <v>50.81</v>
      </c>
      <c r="L53" s="261">
        <v>54.51</v>
      </c>
      <c r="M53" s="245">
        <f t="shared" ca="1" si="24"/>
        <v>50.71</v>
      </c>
      <c r="N53" s="261"/>
      <c r="O53" s="245" t="str">
        <f t="shared" si="25"/>
        <v/>
      </c>
      <c r="P53" s="261"/>
      <c r="Q53" s="245" t="str">
        <f t="shared" si="26"/>
        <v/>
      </c>
      <c r="R53" s="261">
        <v>163.06</v>
      </c>
      <c r="S53" s="245">
        <f t="shared" ca="1" si="27"/>
        <v>52.19</v>
      </c>
      <c r="T53" s="261"/>
      <c r="U53" s="245" t="str">
        <f t="shared" si="28"/>
        <v/>
      </c>
      <c r="V53" s="245">
        <f t="shared" ca="1" si="29"/>
        <v>153.71</v>
      </c>
      <c r="W53" s="244"/>
      <c r="X53" s="226">
        <v>1</v>
      </c>
      <c r="Y53" s="158">
        <f t="shared" ref="Y53:AC57" ca="1" si="61">LARGE($AE53:$AM53,Y$34)</f>
        <v>52.19</v>
      </c>
      <c r="Z53" s="158">
        <f t="shared" ca="1" si="61"/>
        <v>50.81</v>
      </c>
      <c r="AA53" s="158">
        <f t="shared" ca="1" si="61"/>
        <v>50.71</v>
      </c>
      <c r="AB53" s="158">
        <f t="shared" ca="1" si="61"/>
        <v>0</v>
      </c>
      <c r="AC53" s="158">
        <f t="shared" ca="1" si="61"/>
        <v>0</v>
      </c>
      <c r="AE53" s="158">
        <f t="shared" si="31"/>
        <v>0</v>
      </c>
      <c r="AF53" s="158">
        <f t="shared" si="32"/>
        <v>0</v>
      </c>
      <c r="AG53" s="158">
        <f t="shared" si="33"/>
        <v>0</v>
      </c>
      <c r="AH53" s="158">
        <f t="shared" ca="1" si="34"/>
        <v>50.81</v>
      </c>
      <c r="AI53" s="158">
        <f t="shared" ca="1" si="35"/>
        <v>50.71</v>
      </c>
      <c r="AJ53" s="158">
        <f t="shared" si="36"/>
        <v>0</v>
      </c>
      <c r="AK53" s="158">
        <f t="shared" si="37"/>
        <v>0</v>
      </c>
      <c r="AL53" s="158">
        <f t="shared" ca="1" si="38"/>
        <v>52.19</v>
      </c>
      <c r="AM53" s="158">
        <f t="shared" si="39"/>
        <v>0</v>
      </c>
      <c r="AN53" s="159">
        <f t="shared" ca="1" si="51"/>
        <v>153.71</v>
      </c>
      <c r="AP53" s="227">
        <f t="shared" ca="1" si="40"/>
        <v>0</v>
      </c>
      <c r="AQ53" s="227">
        <f t="shared" ca="1" si="41"/>
        <v>0</v>
      </c>
      <c r="AR53" s="227">
        <f t="shared" ca="1" si="42"/>
        <v>0</v>
      </c>
      <c r="AS53" s="227">
        <f t="shared" ca="1" si="43"/>
        <v>0</v>
      </c>
      <c r="AT53" s="227">
        <f t="shared" ca="1" si="44"/>
        <v>0</v>
      </c>
      <c r="AU53" s="227">
        <f t="shared" ca="1" si="45"/>
        <v>0</v>
      </c>
      <c r="AV53" s="227">
        <f t="shared" ca="1" si="46"/>
        <v>0</v>
      </c>
      <c r="AW53" s="227">
        <f t="shared" ca="1" si="47"/>
        <v>0</v>
      </c>
      <c r="AX53" s="227">
        <f t="shared" ca="1" si="48"/>
        <v>153.71</v>
      </c>
      <c r="AY53" s="227">
        <f t="shared" ca="1" si="49"/>
        <v>0</v>
      </c>
      <c r="AZ53" s="227">
        <f t="shared" ca="1" si="50"/>
        <v>0</v>
      </c>
      <c r="BB53" s="227">
        <f t="shared" si="52"/>
        <v>0</v>
      </c>
      <c r="BC53" s="227">
        <f t="shared" si="53"/>
        <v>0</v>
      </c>
      <c r="BD53" s="227">
        <f t="shared" si="54"/>
        <v>0</v>
      </c>
      <c r="BE53" s="227">
        <f t="shared" ca="1" si="55"/>
        <v>50.81</v>
      </c>
      <c r="BF53" s="227">
        <f t="shared" ca="1" si="56"/>
        <v>50.71</v>
      </c>
      <c r="BG53" s="227">
        <f t="shared" si="57"/>
        <v>0</v>
      </c>
      <c r="BH53" s="227">
        <f t="shared" si="58"/>
        <v>0</v>
      </c>
      <c r="BI53" s="227">
        <f t="shared" ca="1" si="59"/>
        <v>52.19</v>
      </c>
      <c r="BJ53" s="227">
        <f t="shared" si="60"/>
        <v>0</v>
      </c>
    </row>
    <row r="54" spans="1:62" x14ac:dyDescent="0.2">
      <c r="A54" s="228" t="s">
        <v>354</v>
      </c>
      <c r="B54" s="238" t="s">
        <v>54</v>
      </c>
      <c r="C54" s="230" t="s">
        <v>80</v>
      </c>
      <c r="D54" s="261"/>
      <c r="E54" s="245" t="str">
        <f t="shared" si="20"/>
        <v/>
      </c>
      <c r="F54" s="261">
        <v>49.43</v>
      </c>
      <c r="G54" s="245">
        <f t="shared" ca="1" si="21"/>
        <v>79.58</v>
      </c>
      <c r="H54" s="261"/>
      <c r="I54" s="245" t="str">
        <f t="shared" si="22"/>
        <v/>
      </c>
      <c r="J54" s="261">
        <v>51.56</v>
      </c>
      <c r="K54" s="245">
        <f t="shared" ca="1" si="23"/>
        <v>63.61</v>
      </c>
      <c r="L54" s="261"/>
      <c r="M54" s="245" t="str">
        <f t="shared" si="24"/>
        <v/>
      </c>
      <c r="N54" s="261"/>
      <c r="O54" s="245" t="str">
        <f t="shared" si="25"/>
        <v/>
      </c>
      <c r="P54" s="261"/>
      <c r="Q54" s="245" t="str">
        <f t="shared" si="26"/>
        <v/>
      </c>
      <c r="R54" s="261"/>
      <c r="S54" s="245" t="str">
        <f t="shared" si="27"/>
        <v/>
      </c>
      <c r="T54" s="261"/>
      <c r="U54" s="245" t="str">
        <f t="shared" si="28"/>
        <v/>
      </c>
      <c r="V54" s="245">
        <f t="shared" ca="1" si="29"/>
        <v>143.19</v>
      </c>
      <c r="W54" s="244"/>
      <c r="X54" s="226">
        <v>1</v>
      </c>
      <c r="Y54" s="158">
        <f t="shared" ca="1" si="61"/>
        <v>79.58</v>
      </c>
      <c r="Z54" s="158">
        <f t="shared" ca="1" si="61"/>
        <v>63.61</v>
      </c>
      <c r="AA54" s="158">
        <f t="shared" ca="1" si="61"/>
        <v>0</v>
      </c>
      <c r="AB54" s="158">
        <f t="shared" ca="1" si="61"/>
        <v>0</v>
      </c>
      <c r="AC54" s="158">
        <f t="shared" ca="1" si="61"/>
        <v>0</v>
      </c>
      <c r="AE54" s="158">
        <f t="shared" si="31"/>
        <v>0</v>
      </c>
      <c r="AF54" s="158">
        <f t="shared" ca="1" si="32"/>
        <v>79.58</v>
      </c>
      <c r="AG54" s="158">
        <f t="shared" si="33"/>
        <v>0</v>
      </c>
      <c r="AH54" s="158">
        <f t="shared" ca="1" si="34"/>
        <v>63.61</v>
      </c>
      <c r="AI54" s="158">
        <f t="shared" si="35"/>
        <v>0</v>
      </c>
      <c r="AJ54" s="158">
        <f t="shared" si="36"/>
        <v>0</v>
      </c>
      <c r="AK54" s="158">
        <f t="shared" si="37"/>
        <v>0</v>
      </c>
      <c r="AL54" s="158">
        <f t="shared" si="38"/>
        <v>0</v>
      </c>
      <c r="AM54" s="158">
        <f t="shared" si="39"/>
        <v>0</v>
      </c>
      <c r="AN54" s="159">
        <f t="shared" ca="1" si="51"/>
        <v>143.19</v>
      </c>
      <c r="AP54" s="227">
        <f t="shared" ca="1" si="40"/>
        <v>0</v>
      </c>
      <c r="AQ54" s="227">
        <f t="shared" ca="1" si="41"/>
        <v>143.19</v>
      </c>
      <c r="AR54" s="227">
        <f t="shared" ca="1" si="42"/>
        <v>0</v>
      </c>
      <c r="AS54" s="227">
        <f t="shared" ca="1" si="43"/>
        <v>0</v>
      </c>
      <c r="AT54" s="227">
        <f t="shared" ca="1" si="44"/>
        <v>0</v>
      </c>
      <c r="AU54" s="227">
        <f t="shared" ca="1" si="45"/>
        <v>0</v>
      </c>
      <c r="AV54" s="227">
        <f t="shared" ca="1" si="46"/>
        <v>0</v>
      </c>
      <c r="AW54" s="227">
        <f t="shared" ca="1" si="47"/>
        <v>0</v>
      </c>
      <c r="AX54" s="227">
        <f t="shared" ca="1" si="48"/>
        <v>0</v>
      </c>
      <c r="AY54" s="227">
        <f t="shared" ca="1" si="49"/>
        <v>0</v>
      </c>
      <c r="AZ54" s="227">
        <f t="shared" ca="1" si="50"/>
        <v>0</v>
      </c>
      <c r="BB54" s="227">
        <f t="shared" si="52"/>
        <v>0</v>
      </c>
      <c r="BC54" s="227">
        <f t="shared" ca="1" si="53"/>
        <v>79.58</v>
      </c>
      <c r="BD54" s="227">
        <f t="shared" si="54"/>
        <v>0</v>
      </c>
      <c r="BE54" s="227">
        <f t="shared" ca="1" si="55"/>
        <v>63.61</v>
      </c>
      <c r="BF54" s="227">
        <f t="shared" si="56"/>
        <v>0</v>
      </c>
      <c r="BG54" s="227">
        <f t="shared" si="57"/>
        <v>0</v>
      </c>
      <c r="BH54" s="227">
        <f t="shared" si="58"/>
        <v>0</v>
      </c>
      <c r="BI54" s="227">
        <f t="shared" si="59"/>
        <v>0</v>
      </c>
      <c r="BJ54" s="227">
        <f t="shared" si="60"/>
        <v>0</v>
      </c>
    </row>
    <row r="55" spans="1:62" x14ac:dyDescent="0.2">
      <c r="A55" s="241" t="s">
        <v>355</v>
      </c>
      <c r="B55" s="242" t="s">
        <v>125</v>
      </c>
      <c r="C55" s="230" t="s">
        <v>84</v>
      </c>
      <c r="D55" s="261"/>
      <c r="E55" s="243" t="str">
        <f t="shared" si="20"/>
        <v/>
      </c>
      <c r="F55" s="261"/>
      <c r="G55" s="243" t="str">
        <f t="shared" si="21"/>
        <v/>
      </c>
      <c r="H55" s="261"/>
      <c r="I55" s="243" t="str">
        <f t="shared" si="22"/>
        <v/>
      </c>
      <c r="J55" s="261">
        <v>78.19</v>
      </c>
      <c r="K55" s="243">
        <f t="shared" ca="1" si="23"/>
        <v>42.18</v>
      </c>
      <c r="L55" s="261"/>
      <c r="M55" s="243" t="str">
        <f t="shared" si="24"/>
        <v/>
      </c>
      <c r="N55" s="261">
        <v>97.2</v>
      </c>
      <c r="O55" s="243">
        <f t="shared" ca="1" si="25"/>
        <v>38.24</v>
      </c>
      <c r="P55" s="261">
        <v>77.55</v>
      </c>
      <c r="Q55" s="243">
        <f t="shared" ca="1" si="26"/>
        <v>52.94</v>
      </c>
      <c r="R55" s="261"/>
      <c r="S55" s="243" t="str">
        <f t="shared" si="27"/>
        <v/>
      </c>
      <c r="T55" s="261"/>
      <c r="U55" s="243" t="str">
        <f t="shared" si="28"/>
        <v/>
      </c>
      <c r="V55" s="245">
        <f t="shared" ca="1" si="29"/>
        <v>133.36000000000001</v>
      </c>
      <c r="W55" s="244"/>
      <c r="X55" s="226">
        <v>1</v>
      </c>
      <c r="Y55" s="158">
        <f t="shared" ca="1" si="61"/>
        <v>52.94</v>
      </c>
      <c r="Z55" s="158">
        <f t="shared" ca="1" si="61"/>
        <v>42.18</v>
      </c>
      <c r="AA55" s="158">
        <f t="shared" ca="1" si="61"/>
        <v>38.24</v>
      </c>
      <c r="AB55" s="158">
        <f t="shared" ca="1" si="61"/>
        <v>0</v>
      </c>
      <c r="AC55" s="158">
        <f t="shared" ca="1" si="61"/>
        <v>0</v>
      </c>
      <c r="AE55" s="158">
        <f t="shared" si="31"/>
        <v>0</v>
      </c>
      <c r="AF55" s="158">
        <f t="shared" si="32"/>
        <v>0</v>
      </c>
      <c r="AG55" s="158">
        <f t="shared" si="33"/>
        <v>0</v>
      </c>
      <c r="AH55" s="158">
        <f t="shared" ca="1" si="34"/>
        <v>42.18</v>
      </c>
      <c r="AI55" s="158">
        <f t="shared" si="35"/>
        <v>0</v>
      </c>
      <c r="AJ55" s="158">
        <f t="shared" ca="1" si="36"/>
        <v>38.24</v>
      </c>
      <c r="AK55" s="158">
        <f t="shared" ca="1" si="37"/>
        <v>52.94</v>
      </c>
      <c r="AL55" s="158">
        <f t="shared" si="38"/>
        <v>0</v>
      </c>
      <c r="AM55" s="158">
        <f t="shared" si="39"/>
        <v>0</v>
      </c>
      <c r="AN55" s="159">
        <f t="shared" ca="1" si="51"/>
        <v>133.36000000000001</v>
      </c>
      <c r="AP55" s="227">
        <f t="shared" ca="1" si="40"/>
        <v>0</v>
      </c>
      <c r="AQ55" s="227">
        <f t="shared" ca="1" si="41"/>
        <v>0</v>
      </c>
      <c r="AR55" s="227">
        <f t="shared" ca="1" si="42"/>
        <v>0</v>
      </c>
      <c r="AS55" s="227">
        <f t="shared" ca="1" si="43"/>
        <v>0</v>
      </c>
      <c r="AT55" s="227">
        <f t="shared" ca="1" si="44"/>
        <v>0</v>
      </c>
      <c r="AU55" s="227">
        <f t="shared" ca="1" si="45"/>
        <v>0</v>
      </c>
      <c r="AV55" s="227">
        <f t="shared" ca="1" si="46"/>
        <v>0</v>
      </c>
      <c r="AW55" s="227">
        <f t="shared" ca="1" si="47"/>
        <v>133.36000000000001</v>
      </c>
      <c r="AX55" s="227">
        <f t="shared" ca="1" si="48"/>
        <v>0</v>
      </c>
      <c r="AY55" s="227">
        <f t="shared" ca="1" si="49"/>
        <v>0</v>
      </c>
      <c r="AZ55" s="227">
        <f t="shared" ca="1" si="50"/>
        <v>0</v>
      </c>
      <c r="BB55" s="227">
        <f t="shared" si="52"/>
        <v>0</v>
      </c>
      <c r="BC55" s="227">
        <f t="shared" si="53"/>
        <v>0</v>
      </c>
      <c r="BD55" s="227">
        <f t="shared" si="54"/>
        <v>0</v>
      </c>
      <c r="BE55" s="227">
        <f t="shared" ca="1" si="55"/>
        <v>42.18</v>
      </c>
      <c r="BF55" s="227">
        <f t="shared" si="56"/>
        <v>0</v>
      </c>
      <c r="BG55" s="227">
        <f t="shared" ca="1" si="57"/>
        <v>38.24</v>
      </c>
      <c r="BH55" s="227">
        <f t="shared" ca="1" si="58"/>
        <v>52.94</v>
      </c>
      <c r="BI55" s="227">
        <f t="shared" si="59"/>
        <v>0</v>
      </c>
      <c r="BJ55" s="227">
        <f t="shared" si="60"/>
        <v>0</v>
      </c>
    </row>
    <row r="56" spans="1:62" x14ac:dyDescent="0.2">
      <c r="A56" s="241" t="s">
        <v>48</v>
      </c>
      <c r="B56" s="246" t="s">
        <v>160</v>
      </c>
      <c r="C56" s="230" t="s">
        <v>73</v>
      </c>
      <c r="D56" s="261" t="s">
        <v>404</v>
      </c>
      <c r="E56" s="245" t="str">
        <f t="shared" si="20"/>
        <v>*</v>
      </c>
      <c r="F56" s="261"/>
      <c r="G56" s="245" t="str">
        <f t="shared" si="21"/>
        <v/>
      </c>
      <c r="H56" s="261"/>
      <c r="I56" s="245" t="str">
        <f t="shared" si="22"/>
        <v/>
      </c>
      <c r="J56" s="261"/>
      <c r="K56" s="245" t="str">
        <f t="shared" si="23"/>
        <v/>
      </c>
      <c r="L56" s="261"/>
      <c r="M56" s="245" t="str">
        <f t="shared" si="24"/>
        <v/>
      </c>
      <c r="N56" s="261">
        <v>80.39</v>
      </c>
      <c r="O56" s="245">
        <f t="shared" ca="1" si="25"/>
        <v>46.15</v>
      </c>
      <c r="P56" s="261">
        <v>59.5</v>
      </c>
      <c r="Q56" s="245">
        <f t="shared" ca="1" si="26"/>
        <v>68.94</v>
      </c>
      <c r="R56" s="261"/>
      <c r="S56" s="245" t="str">
        <f t="shared" si="27"/>
        <v/>
      </c>
      <c r="T56" s="261"/>
      <c r="U56" s="245" t="str">
        <f t="shared" si="28"/>
        <v/>
      </c>
      <c r="V56" s="245">
        <f t="shared" ca="1" si="29"/>
        <v>115.09</v>
      </c>
      <c r="W56" s="244"/>
      <c r="X56" s="226">
        <v>1</v>
      </c>
      <c r="Y56" s="158">
        <f t="shared" ca="1" si="61"/>
        <v>68.94</v>
      </c>
      <c r="Z56" s="158">
        <f t="shared" ca="1" si="61"/>
        <v>46.15</v>
      </c>
      <c r="AA56" s="158">
        <f t="shared" ca="1" si="61"/>
        <v>0</v>
      </c>
      <c r="AB56" s="158">
        <f t="shared" ca="1" si="61"/>
        <v>0</v>
      </c>
      <c r="AC56" s="158">
        <f t="shared" ca="1" si="61"/>
        <v>0</v>
      </c>
      <c r="AE56" s="158">
        <f t="shared" si="31"/>
        <v>0</v>
      </c>
      <c r="AF56" s="158">
        <f t="shared" si="32"/>
        <v>0</v>
      </c>
      <c r="AG56" s="158">
        <f t="shared" si="33"/>
        <v>0</v>
      </c>
      <c r="AH56" s="158">
        <f t="shared" si="34"/>
        <v>0</v>
      </c>
      <c r="AI56" s="158">
        <f t="shared" si="35"/>
        <v>0</v>
      </c>
      <c r="AJ56" s="158">
        <f t="shared" ca="1" si="36"/>
        <v>46.15</v>
      </c>
      <c r="AK56" s="158">
        <f t="shared" ca="1" si="37"/>
        <v>68.94</v>
      </c>
      <c r="AL56" s="158">
        <f t="shared" si="38"/>
        <v>0</v>
      </c>
      <c r="AM56" s="158">
        <f t="shared" si="39"/>
        <v>0</v>
      </c>
      <c r="AN56" s="159">
        <f t="shared" ca="1" si="51"/>
        <v>115.09</v>
      </c>
      <c r="AP56" s="227">
        <f t="shared" ca="1" si="40"/>
        <v>115.09</v>
      </c>
      <c r="AQ56" s="227">
        <f t="shared" ca="1" si="41"/>
        <v>0</v>
      </c>
      <c r="AR56" s="227">
        <f t="shared" ca="1" si="42"/>
        <v>0</v>
      </c>
      <c r="AS56" s="227">
        <f t="shared" ca="1" si="43"/>
        <v>0</v>
      </c>
      <c r="AT56" s="227">
        <f t="shared" ca="1" si="44"/>
        <v>0</v>
      </c>
      <c r="AU56" s="227">
        <f t="shared" ca="1" si="45"/>
        <v>0</v>
      </c>
      <c r="AV56" s="227">
        <f t="shared" ca="1" si="46"/>
        <v>0</v>
      </c>
      <c r="AW56" s="227">
        <f t="shared" ca="1" si="47"/>
        <v>0</v>
      </c>
      <c r="AX56" s="227">
        <f t="shared" ca="1" si="48"/>
        <v>0</v>
      </c>
      <c r="AY56" s="227">
        <f t="shared" ca="1" si="49"/>
        <v>0</v>
      </c>
      <c r="AZ56" s="227">
        <f t="shared" ca="1" si="50"/>
        <v>0</v>
      </c>
      <c r="BB56" s="227">
        <f t="shared" si="52"/>
        <v>0</v>
      </c>
      <c r="BC56" s="227">
        <f t="shared" si="53"/>
        <v>0</v>
      </c>
      <c r="BD56" s="227">
        <f t="shared" si="54"/>
        <v>0</v>
      </c>
      <c r="BE56" s="227">
        <f t="shared" si="55"/>
        <v>0</v>
      </c>
      <c r="BF56" s="227">
        <f t="shared" si="56"/>
        <v>0</v>
      </c>
      <c r="BG56" s="227">
        <f t="shared" ca="1" si="57"/>
        <v>46.15</v>
      </c>
      <c r="BH56" s="227">
        <f t="shared" ca="1" si="58"/>
        <v>68.94</v>
      </c>
      <c r="BI56" s="227">
        <f t="shared" si="59"/>
        <v>0</v>
      </c>
      <c r="BJ56" s="227">
        <f t="shared" si="60"/>
        <v>0</v>
      </c>
    </row>
    <row r="57" spans="1:62" ht="13.5" thickBot="1" x14ac:dyDescent="0.25">
      <c r="A57" s="247" t="s">
        <v>356</v>
      </c>
      <c r="B57" s="248" t="s">
        <v>380</v>
      </c>
      <c r="C57" s="249" t="s">
        <v>83</v>
      </c>
      <c r="D57" s="265"/>
      <c r="E57" s="266" t="str">
        <f t="shared" si="20"/>
        <v/>
      </c>
      <c r="F57" s="265"/>
      <c r="G57" s="266" t="str">
        <f t="shared" si="21"/>
        <v/>
      </c>
      <c r="H57" s="265"/>
      <c r="I57" s="266" t="str">
        <f t="shared" si="22"/>
        <v/>
      </c>
      <c r="J57" s="265"/>
      <c r="K57" s="266" t="str">
        <f t="shared" si="23"/>
        <v/>
      </c>
      <c r="L57" s="265"/>
      <c r="M57" s="266" t="str">
        <f t="shared" si="24"/>
        <v/>
      </c>
      <c r="N57" s="265"/>
      <c r="O57" s="266" t="str">
        <f t="shared" si="25"/>
        <v/>
      </c>
      <c r="P57" s="265"/>
      <c r="Q57" s="266" t="str">
        <f t="shared" si="26"/>
        <v/>
      </c>
      <c r="R57" s="265">
        <v>137.4</v>
      </c>
      <c r="S57" s="266">
        <f t="shared" ca="1" si="27"/>
        <v>61.83</v>
      </c>
      <c r="T57" s="265"/>
      <c r="U57" s="266" t="str">
        <f t="shared" si="28"/>
        <v/>
      </c>
      <c r="V57" s="266">
        <f t="shared" ca="1" si="29"/>
        <v>61.83</v>
      </c>
      <c r="W57" s="244"/>
      <c r="X57" s="226">
        <v>1</v>
      </c>
      <c r="Y57" s="158">
        <f t="shared" ca="1" si="61"/>
        <v>61.83</v>
      </c>
      <c r="Z57" s="158">
        <f t="shared" ca="1" si="61"/>
        <v>0</v>
      </c>
      <c r="AA57" s="158">
        <f t="shared" ca="1" si="61"/>
        <v>0</v>
      </c>
      <c r="AB57" s="158">
        <f t="shared" ca="1" si="61"/>
        <v>0</v>
      </c>
      <c r="AC57" s="158">
        <f t="shared" ca="1" si="61"/>
        <v>0</v>
      </c>
      <c r="AE57" s="158">
        <f t="shared" si="31"/>
        <v>0</v>
      </c>
      <c r="AF57" s="158">
        <f t="shared" si="32"/>
        <v>0</v>
      </c>
      <c r="AG57" s="158">
        <f t="shared" si="33"/>
        <v>0</v>
      </c>
      <c r="AH57" s="158">
        <f t="shared" si="34"/>
        <v>0</v>
      </c>
      <c r="AI57" s="158">
        <f t="shared" si="35"/>
        <v>0</v>
      </c>
      <c r="AJ57" s="158">
        <f t="shared" si="36"/>
        <v>0</v>
      </c>
      <c r="AK57" s="158">
        <f t="shared" si="37"/>
        <v>0</v>
      </c>
      <c r="AL57" s="158">
        <f t="shared" ca="1" si="38"/>
        <v>61.83</v>
      </c>
      <c r="AM57" s="158">
        <f t="shared" si="39"/>
        <v>0</v>
      </c>
      <c r="AN57" s="159">
        <f t="shared" ca="1" si="51"/>
        <v>61.83</v>
      </c>
      <c r="AP57" s="227">
        <f t="shared" ca="1" si="40"/>
        <v>0</v>
      </c>
      <c r="AQ57" s="227">
        <f t="shared" ca="1" si="41"/>
        <v>0</v>
      </c>
      <c r="AR57" s="227">
        <f t="shared" ca="1" si="42"/>
        <v>0</v>
      </c>
      <c r="AS57" s="227">
        <f t="shared" ca="1" si="43"/>
        <v>0</v>
      </c>
      <c r="AT57" s="227">
        <f t="shared" ca="1" si="44"/>
        <v>61.83</v>
      </c>
      <c r="AU57" s="227">
        <f t="shared" ca="1" si="45"/>
        <v>0</v>
      </c>
      <c r="AV57" s="227">
        <f t="shared" ca="1" si="46"/>
        <v>0</v>
      </c>
      <c r="AW57" s="227">
        <f t="shared" ca="1" si="47"/>
        <v>0</v>
      </c>
      <c r="AX57" s="227">
        <f t="shared" ca="1" si="48"/>
        <v>0</v>
      </c>
      <c r="AY57" s="227">
        <f t="shared" ca="1" si="49"/>
        <v>0</v>
      </c>
      <c r="AZ57" s="227">
        <f t="shared" ca="1" si="50"/>
        <v>0</v>
      </c>
      <c r="BB57" s="227">
        <f t="shared" si="52"/>
        <v>0</v>
      </c>
      <c r="BC57" s="227">
        <f t="shared" si="53"/>
        <v>0</v>
      </c>
      <c r="BD57" s="227">
        <f t="shared" si="54"/>
        <v>0</v>
      </c>
      <c r="BE57" s="227">
        <f t="shared" si="55"/>
        <v>0</v>
      </c>
      <c r="BF57" s="227">
        <f t="shared" si="56"/>
        <v>0</v>
      </c>
      <c r="BG57" s="227">
        <f t="shared" si="57"/>
        <v>0</v>
      </c>
      <c r="BH57" s="227">
        <f t="shared" si="58"/>
        <v>0</v>
      </c>
      <c r="BI57" s="227">
        <f t="shared" ca="1" si="59"/>
        <v>61.83</v>
      </c>
      <c r="BJ57" s="227">
        <f t="shared" si="60"/>
        <v>0</v>
      </c>
    </row>
    <row r="58" spans="1:62" s="178" customFormat="1" ht="13.5" thickBot="1" x14ac:dyDescent="0.25">
      <c r="A58" s="253"/>
      <c r="B58" s="254"/>
      <c r="C58" s="211"/>
      <c r="D58" s="257"/>
      <c r="E58" s="319"/>
      <c r="F58" s="257"/>
      <c r="G58" s="329"/>
      <c r="H58" s="257"/>
      <c r="I58" s="330"/>
      <c r="J58" s="257"/>
      <c r="K58" s="329"/>
      <c r="L58" s="257"/>
      <c r="M58" s="329"/>
      <c r="N58" s="257"/>
      <c r="O58" s="329"/>
      <c r="P58" s="257"/>
      <c r="Q58" s="329"/>
      <c r="R58" s="257"/>
      <c r="S58" s="257"/>
      <c r="T58" s="257"/>
      <c r="U58" s="257"/>
      <c r="V58" s="329"/>
      <c r="W58" s="214"/>
      <c r="X58" s="214"/>
      <c r="AN58" s="216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</row>
    <row r="59" spans="1:62" ht="13.5" customHeight="1" x14ac:dyDescent="0.25">
      <c r="A59" s="355"/>
      <c r="B59" s="358" t="s">
        <v>17</v>
      </c>
      <c r="C59" s="361" t="s">
        <v>2</v>
      </c>
      <c r="D59" s="349" t="s">
        <v>95</v>
      </c>
      <c r="E59" s="349"/>
      <c r="F59" s="349" t="s">
        <v>145</v>
      </c>
      <c r="G59" s="349"/>
      <c r="H59" s="349" t="s">
        <v>133</v>
      </c>
      <c r="I59" s="349"/>
      <c r="J59" s="349" t="s">
        <v>135</v>
      </c>
      <c r="K59" s="349"/>
      <c r="L59" s="349" t="s">
        <v>136</v>
      </c>
      <c r="M59" s="350"/>
      <c r="N59" s="349" t="s">
        <v>149</v>
      </c>
      <c r="O59" s="349"/>
      <c r="P59" s="349" t="s">
        <v>20</v>
      </c>
      <c r="Q59" s="349"/>
      <c r="R59" s="349" t="s">
        <v>153</v>
      </c>
      <c r="S59" s="350"/>
      <c r="T59" s="349" t="s">
        <v>381</v>
      </c>
      <c r="U59" s="350"/>
      <c r="V59" s="351" t="s">
        <v>93</v>
      </c>
      <c r="W59" s="354"/>
      <c r="X59" s="354"/>
      <c r="AP59" s="227"/>
      <c r="AQ59" s="227"/>
      <c r="AR59" s="227"/>
      <c r="AS59" s="227"/>
      <c r="AT59" s="227"/>
      <c r="AU59" s="227"/>
      <c r="AV59" s="227"/>
      <c r="AW59" s="227"/>
      <c r="AX59" s="227"/>
      <c r="AY59" s="227"/>
      <c r="AZ59" s="227"/>
    </row>
    <row r="60" spans="1:62" ht="13.5" x14ac:dyDescent="0.25">
      <c r="A60" s="356"/>
      <c r="B60" s="359"/>
      <c r="C60" s="362"/>
      <c r="D60" s="348" t="s">
        <v>144</v>
      </c>
      <c r="E60" s="348"/>
      <c r="F60" s="348" t="s">
        <v>146</v>
      </c>
      <c r="G60" s="348"/>
      <c r="H60" s="348" t="s">
        <v>146</v>
      </c>
      <c r="I60" s="348"/>
      <c r="J60" s="348" t="s">
        <v>147</v>
      </c>
      <c r="K60" s="348"/>
      <c r="L60" s="348" t="s">
        <v>148</v>
      </c>
      <c r="M60" s="348"/>
      <c r="N60" s="348" t="s">
        <v>151</v>
      </c>
      <c r="O60" s="348"/>
      <c r="P60" s="348" t="s">
        <v>152</v>
      </c>
      <c r="Q60" s="348"/>
      <c r="R60" s="348" t="s">
        <v>91</v>
      </c>
      <c r="S60" s="348"/>
      <c r="T60" s="348" t="s">
        <v>382</v>
      </c>
      <c r="U60" s="348"/>
      <c r="V60" s="352"/>
      <c r="W60" s="354"/>
      <c r="X60" s="354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</row>
    <row r="61" spans="1:62" ht="13.5" customHeight="1" thickBot="1" x14ac:dyDescent="0.25">
      <c r="A61" s="357"/>
      <c r="B61" s="360"/>
      <c r="C61" s="363"/>
      <c r="D61" s="203" t="s">
        <v>0</v>
      </c>
      <c r="E61" s="204" t="s">
        <v>1</v>
      </c>
      <c r="F61" s="203" t="s">
        <v>0</v>
      </c>
      <c r="G61" s="204" t="s">
        <v>1</v>
      </c>
      <c r="H61" s="203" t="s">
        <v>0</v>
      </c>
      <c r="I61" s="204" t="s">
        <v>1</v>
      </c>
      <c r="J61" s="203" t="s">
        <v>0</v>
      </c>
      <c r="K61" s="204" t="s">
        <v>1</v>
      </c>
      <c r="L61" s="203" t="s">
        <v>0</v>
      </c>
      <c r="M61" s="204" t="s">
        <v>1</v>
      </c>
      <c r="N61" s="203" t="s">
        <v>0</v>
      </c>
      <c r="O61" s="204" t="s">
        <v>1</v>
      </c>
      <c r="P61" s="203" t="s">
        <v>0</v>
      </c>
      <c r="Q61" s="204" t="s">
        <v>1</v>
      </c>
      <c r="R61" s="203" t="s">
        <v>0</v>
      </c>
      <c r="S61" s="204" t="s">
        <v>1</v>
      </c>
      <c r="T61" s="203" t="s">
        <v>0</v>
      </c>
      <c r="U61" s="204" t="s">
        <v>1</v>
      </c>
      <c r="V61" s="353"/>
      <c r="W61" s="259"/>
      <c r="X61" s="206"/>
      <c r="AP61" s="227"/>
      <c r="AQ61" s="227"/>
      <c r="AR61" s="227"/>
      <c r="AS61" s="227"/>
      <c r="AT61" s="227"/>
      <c r="AU61" s="227"/>
      <c r="AV61" s="227"/>
      <c r="AW61" s="227"/>
      <c r="AX61" s="227"/>
      <c r="AY61" s="227"/>
      <c r="AZ61" s="227"/>
    </row>
    <row r="62" spans="1:62" s="215" customFormat="1" ht="13.5" hidden="1" outlineLevel="1" thickBot="1" x14ac:dyDescent="0.25">
      <c r="A62" s="209"/>
      <c r="B62" s="210">
        <f>ROW()+1</f>
        <v>63</v>
      </c>
      <c r="C62" s="211" cm="1">
        <f t="array" ref="C62">MATCH(TRUE,ISBLANK(C63:C417),0)+ROW()-1</f>
        <v>77</v>
      </c>
      <c r="D62" s="257">
        <f ca="1">MIN(INDIRECT(ADDRESS($B62,COLUMN())&amp;":"&amp;ADDRESS($C62,COLUMN())))</f>
        <v>87.36</v>
      </c>
      <c r="E62" s="326">
        <f ca="1">100*D62-40*INT(D62)</f>
        <v>5256</v>
      </c>
      <c r="F62" s="257">
        <f ca="1">MIN(INDIRECT(ADDRESS($B62,COLUMN())&amp;":"&amp;ADDRESS($C62,COLUMN())))</f>
        <v>41.24</v>
      </c>
      <c r="G62" s="326">
        <f t="shared" ref="G62" ca="1" si="62">F62*100-40*INT(F62)</f>
        <v>2484</v>
      </c>
      <c r="H62" s="257">
        <f ca="1">MIN(INDIRECT(ADDRESS($B62,COLUMN())&amp;":"&amp;ADDRESS($C62,COLUMN())))</f>
        <v>34.479999999999997</v>
      </c>
      <c r="I62" s="326">
        <f t="shared" ref="I62" ca="1" si="63">H62*100-40*INT(H62)</f>
        <v>2087.9999999999995</v>
      </c>
      <c r="J62" s="257">
        <f ca="1">MIN(INDIRECT(ADDRESS($B62,COLUMN())&amp;":"&amp;ADDRESS($C62,COLUMN())))</f>
        <v>39.42</v>
      </c>
      <c r="K62" s="326">
        <f t="shared" ref="K62" ca="1" si="64">J62*100-40*INT(J62)</f>
        <v>2382</v>
      </c>
      <c r="L62" s="257">
        <f ca="1">MIN(INDIRECT(ADDRESS($B62,COLUMN())&amp;":"&amp;ADDRESS($C62,COLUMN())))</f>
        <v>30.52</v>
      </c>
      <c r="M62" s="326">
        <f t="shared" ref="M62" ca="1" si="65">L62*100-40*INT(L62)</f>
        <v>1852</v>
      </c>
      <c r="N62" s="257">
        <f ca="1">MIN(INDIRECT(ADDRESS($B62,COLUMN())&amp;":"&amp;ADDRESS($C62,COLUMN())))</f>
        <v>32.21</v>
      </c>
      <c r="O62" s="326">
        <f t="shared" ref="O62" ca="1" si="66">N62*100-40*INT(N62)</f>
        <v>1941</v>
      </c>
      <c r="P62" s="257">
        <f ca="1">MIN(INDIRECT(ADDRESS($B62,COLUMN())&amp;":"&amp;ADDRESS($C62,COLUMN())))</f>
        <v>43.23</v>
      </c>
      <c r="Q62" s="326">
        <f t="shared" ref="Q62" ca="1" si="67">P62*100-40*INT(P62)</f>
        <v>2603</v>
      </c>
      <c r="R62" s="257">
        <f ca="1">MIN(INDIRECT(ADDRESS($B62,COLUMN())&amp;":"&amp;ADDRESS($C62,COLUMN())))</f>
        <v>69.47</v>
      </c>
      <c r="S62" s="326">
        <f t="shared" ref="S62" ca="1" si="68">R62*100-40*INT(R62)</f>
        <v>4187</v>
      </c>
      <c r="T62" s="257">
        <f ca="1">MIN(INDIRECT(ADDRESS($B62,COLUMN())&amp;":"&amp;ADDRESS($C62,COLUMN())))</f>
        <v>38.380000000000003</v>
      </c>
      <c r="U62" s="326">
        <f t="shared" ref="U62" ca="1" si="69">T62*100-40*INT(T62)</f>
        <v>2318.0000000000005</v>
      </c>
      <c r="V62" s="257"/>
      <c r="W62" s="214"/>
      <c r="X62" s="214"/>
      <c r="AN62" s="216"/>
      <c r="AP62" s="217"/>
      <c r="AQ62" s="217"/>
      <c r="AR62" s="217"/>
      <c r="AS62" s="217"/>
      <c r="AT62" s="217"/>
      <c r="AU62" s="217"/>
      <c r="AV62" s="217"/>
      <c r="AW62" s="217"/>
      <c r="AX62" s="217"/>
      <c r="AY62" s="217"/>
      <c r="AZ62" s="217"/>
    </row>
    <row r="63" spans="1:62" collapsed="1" x14ac:dyDescent="0.2">
      <c r="A63" s="260" t="s">
        <v>3</v>
      </c>
      <c r="B63" s="219" t="s">
        <v>99</v>
      </c>
      <c r="C63" s="220" t="s">
        <v>84</v>
      </c>
      <c r="D63" s="268">
        <v>87.36</v>
      </c>
      <c r="E63" s="327">
        <f t="shared" ref="E63:E77" ca="1" si="70">IF(D63="","",IF(N(D63)=0,"*",ROUND(100*E$62/(100*D63-40*INT(D63)),2)))</f>
        <v>100</v>
      </c>
      <c r="F63" s="268">
        <v>50.18</v>
      </c>
      <c r="G63" s="281">
        <f t="shared" ref="G63:G77" ca="1" si="71">IF(F63="","",IF(N(F63)=0,"*",ROUND(100*G$62/(100*F63-40*INT(F63)),2)))</f>
        <v>82.31</v>
      </c>
      <c r="H63" s="268">
        <v>35.18</v>
      </c>
      <c r="I63" s="281">
        <f t="shared" ref="I63:I77" ca="1" si="72">IF(H63="","",IF(N(H63)=0,"*",ROUND(100*I$62/(100*H63-40*INT(H63)),2)))</f>
        <v>98.58</v>
      </c>
      <c r="J63" s="268">
        <v>39.42</v>
      </c>
      <c r="K63" s="327">
        <f t="shared" ref="K63:K77" ca="1" si="73">IF(J63="","",IF(N(J63)=0,"*",ROUND(100*K$62/(100*J63-40*INT(J63)),2)))</f>
        <v>100</v>
      </c>
      <c r="L63" s="268">
        <v>30.52</v>
      </c>
      <c r="M63" s="327">
        <f t="shared" ref="M63:M77" ca="1" si="74">IF(L63="","",IF(N(L63)=0,"*",ROUND(100*M$62/(100*L63-40*INT(L63)),2)))</f>
        <v>100</v>
      </c>
      <c r="N63" s="268">
        <v>32.21</v>
      </c>
      <c r="O63" s="327">
        <f t="shared" ref="O63:O77" ca="1" si="75">IF(N63="","",IF(N(N63)=0,"*",ROUND(100*O$62/(100*N63-40*INT(N63)),2)))</f>
        <v>100</v>
      </c>
      <c r="P63" s="268">
        <v>49.56</v>
      </c>
      <c r="Q63" s="281">
        <f t="shared" ref="Q63:Q77" ca="1" si="76">IF(P63="","",IF(N(P63)=0,"*",ROUND(100*Q$62/(100*P63-40*INT(P63)),2)))</f>
        <v>86.88</v>
      </c>
      <c r="R63" s="268">
        <v>69.47</v>
      </c>
      <c r="S63" s="327">
        <f t="shared" ref="S63:S77" ca="1" si="77">IF(R63="","",IF(N(R63)=0,"*",ROUND(100*S$62/(100*R63-40*INT(R63)),2)))</f>
        <v>100</v>
      </c>
      <c r="T63" s="268">
        <v>41.25</v>
      </c>
      <c r="U63" s="281">
        <f t="shared" ref="U63:U77" ca="1" si="78">IF(T63="","",IF(N(T63)=0,"*",ROUND(100*U$62/(100*T63-40*INT(T63)),2)))</f>
        <v>93.28</v>
      </c>
      <c r="V63" s="327">
        <f t="shared" ref="V63:V77" ca="1" si="79">SUM(Y63:AC63)</f>
        <v>500</v>
      </c>
      <c r="W63" s="225"/>
      <c r="X63" s="226">
        <v>1</v>
      </c>
      <c r="Y63" s="158">
        <f t="shared" ref="Y63:AC77" ca="1" si="80">LARGE($AE63:$AM63,Y$34)</f>
        <v>100</v>
      </c>
      <c r="Z63" s="158">
        <f t="shared" ca="1" si="80"/>
        <v>100</v>
      </c>
      <c r="AA63" s="158">
        <f t="shared" ca="1" si="80"/>
        <v>100</v>
      </c>
      <c r="AB63" s="158">
        <f t="shared" ca="1" si="80"/>
        <v>100</v>
      </c>
      <c r="AC63" s="158">
        <f t="shared" ca="1" si="80"/>
        <v>100</v>
      </c>
      <c r="AE63" s="158">
        <f t="shared" ref="AE63:AE77" ca="1" si="81">N(E63)</f>
        <v>100</v>
      </c>
      <c r="AF63" s="158">
        <f t="shared" ref="AF63:AF77" ca="1" si="82">N(G63)</f>
        <v>82.31</v>
      </c>
      <c r="AG63" s="158">
        <f t="shared" ref="AG63:AG77" ca="1" si="83">N(I63)</f>
        <v>98.58</v>
      </c>
      <c r="AH63" s="158">
        <f t="shared" ref="AH63:AH77" ca="1" si="84">N(K63)</f>
        <v>100</v>
      </c>
      <c r="AI63" s="158">
        <f t="shared" ref="AI63:AI77" ca="1" si="85">N(M63)</f>
        <v>100</v>
      </c>
      <c r="AJ63" s="158">
        <f t="shared" ref="AJ63:AJ77" ca="1" si="86">N(O63)</f>
        <v>100</v>
      </c>
      <c r="AK63" s="158">
        <f t="shared" ref="AK63:AK77" ca="1" si="87">N(Q63)</f>
        <v>86.88</v>
      </c>
      <c r="AL63" s="158">
        <f t="shared" ref="AL63:AL77" ca="1" si="88">N(S63)</f>
        <v>100</v>
      </c>
      <c r="AM63" s="158">
        <f t="shared" ref="AM63:AM77" ca="1" si="89">N(U63)</f>
        <v>93.28</v>
      </c>
      <c r="AN63" s="159">
        <f t="shared" ref="AN63:AN77" ca="1" si="90">ROUND(X63*SUM(E63,G63,I63,K63,M63,O63,Q63,S63,U63),2)</f>
        <v>861.05</v>
      </c>
      <c r="AP63" s="227">
        <f t="shared" ref="AP63:AP77" ca="1" si="91">IF(C63="Vihor",1,0)*AN63</f>
        <v>0</v>
      </c>
      <c r="AQ63" s="227">
        <f t="shared" ref="AQ63:AQ77" ca="1" si="92">IF(C63="Maksimir",1,0)*AN63</f>
        <v>0</v>
      </c>
      <c r="AR63" s="227">
        <f t="shared" ref="AR63:AR77" ca="1" si="93">IF(C63="Japetić",1,0)*AN63</f>
        <v>0</v>
      </c>
      <c r="AS63" s="227">
        <f t="shared" ref="AS63:AS77" ca="1" si="94">IF(C63="Bjelovar",1,0)*AN63</f>
        <v>0</v>
      </c>
      <c r="AT63" s="227">
        <f t="shared" ref="AT63:AT77" ca="1" si="95">IF(C63="Međimurje",1,0)*AN63</f>
        <v>0</v>
      </c>
      <c r="AU63" s="227">
        <f t="shared" ref="AU63:AU77" ca="1" si="96">IF(C63="Sova",1,0)*AN63</f>
        <v>0</v>
      </c>
      <c r="AV63" s="227">
        <f t="shared" ref="AV63:AV77" ca="1" si="97">IF(C63="Orion",1,0)*AN63</f>
        <v>0</v>
      </c>
      <c r="AW63" s="227">
        <f t="shared" ref="AW63:AW77" ca="1" si="98">IF(C63="Kapela",1,0)*AN63</f>
        <v>861.05</v>
      </c>
      <c r="AX63" s="227">
        <f t="shared" ref="AX63:AX77" ca="1" si="99">IF(C63="Jelen",1,0)*AN63</f>
        <v>0</v>
      </c>
      <c r="AY63" s="227">
        <f t="shared" ref="AY63:AY77" ca="1" si="100">IF(C63="Varaždin",1,0)*AN63</f>
        <v>0</v>
      </c>
      <c r="AZ63" s="227">
        <f t="shared" ref="AZ63:AZ77" ca="1" si="101">IF(C63="Ivan Merz",1,0)*AN63</f>
        <v>0</v>
      </c>
      <c r="BB63" s="227">
        <f t="shared" ref="BB63:BB77" ca="1" si="102">ROUND(N(E63)*$X63,2)</f>
        <v>100</v>
      </c>
      <c r="BC63" s="227">
        <f t="shared" ref="BC63:BC77" ca="1" si="103">ROUND(N(G63)*$X63,2)</f>
        <v>82.31</v>
      </c>
      <c r="BD63" s="227">
        <f t="shared" ref="BD63:BD77" ca="1" si="104">ROUND(N(I63)*$X63,2)</f>
        <v>98.58</v>
      </c>
      <c r="BE63" s="227">
        <f t="shared" ref="BE63:BE77" ca="1" si="105">ROUND(N(K63)*$X63,2)</f>
        <v>100</v>
      </c>
      <c r="BF63" s="227">
        <f t="shared" ref="BF63:BF77" ca="1" si="106">ROUND(N(M63)*$X63,2)</f>
        <v>100</v>
      </c>
      <c r="BG63" s="227">
        <f t="shared" ref="BG63:BG77" ca="1" si="107">ROUND(N(O63)*$X63,2)</f>
        <v>100</v>
      </c>
      <c r="BH63" s="227">
        <f t="shared" ref="BH63:BH77" ca="1" si="108">ROUND(N(Q63)*$X63,2)</f>
        <v>86.88</v>
      </c>
      <c r="BI63" s="227">
        <f t="shared" ref="BI63:BI77" ca="1" si="109">ROUND(N(S63)*$X63,2)</f>
        <v>100</v>
      </c>
      <c r="BJ63" s="227">
        <f t="shared" ref="BJ63:BJ77" ca="1" si="110">ROUND(N(U63)*$X63,2)</f>
        <v>93.28</v>
      </c>
    </row>
    <row r="64" spans="1:62" x14ac:dyDescent="0.2">
      <c r="A64" s="228" t="s">
        <v>4</v>
      </c>
      <c r="B64" s="229" t="s">
        <v>163</v>
      </c>
      <c r="C64" s="230" t="s">
        <v>84</v>
      </c>
      <c r="D64" s="261">
        <v>94.06</v>
      </c>
      <c r="E64" s="243">
        <f t="shared" ca="1" si="70"/>
        <v>93.09</v>
      </c>
      <c r="F64" s="261">
        <v>43.56</v>
      </c>
      <c r="G64" s="243">
        <f t="shared" ca="1" si="71"/>
        <v>94.23</v>
      </c>
      <c r="H64" s="261">
        <v>34.479999999999997</v>
      </c>
      <c r="I64" s="243">
        <f t="shared" ca="1" si="72"/>
        <v>100</v>
      </c>
      <c r="J64" s="261"/>
      <c r="K64" s="243" t="str">
        <f t="shared" si="73"/>
        <v/>
      </c>
      <c r="L64" s="261">
        <v>34.299999999999997</v>
      </c>
      <c r="M64" s="243">
        <f t="shared" ca="1" si="74"/>
        <v>89.47</v>
      </c>
      <c r="N64" s="261">
        <v>45.45</v>
      </c>
      <c r="O64" s="235">
        <f t="shared" ca="1" si="75"/>
        <v>70.709999999999994</v>
      </c>
      <c r="P64" s="261">
        <v>43.23</v>
      </c>
      <c r="Q64" s="243">
        <f t="shared" ca="1" si="76"/>
        <v>100</v>
      </c>
      <c r="R64" s="261"/>
      <c r="S64" s="243" t="str">
        <f t="shared" si="77"/>
        <v/>
      </c>
      <c r="T64" s="261"/>
      <c r="U64" s="243" t="str">
        <f t="shared" si="78"/>
        <v/>
      </c>
      <c r="V64" s="245">
        <f t="shared" ca="1" si="79"/>
        <v>476.79000000000008</v>
      </c>
      <c r="W64" s="225"/>
      <c r="X64" s="226">
        <v>1</v>
      </c>
      <c r="Y64" s="158">
        <f t="shared" ca="1" si="80"/>
        <v>100</v>
      </c>
      <c r="Z64" s="158">
        <f t="shared" ca="1" si="80"/>
        <v>100</v>
      </c>
      <c r="AA64" s="158">
        <f t="shared" ca="1" si="80"/>
        <v>94.23</v>
      </c>
      <c r="AB64" s="158">
        <f t="shared" ca="1" si="80"/>
        <v>93.09</v>
      </c>
      <c r="AC64" s="158">
        <f t="shared" ca="1" si="80"/>
        <v>89.47</v>
      </c>
      <c r="AE64" s="158">
        <f t="shared" ca="1" si="81"/>
        <v>93.09</v>
      </c>
      <c r="AF64" s="158">
        <f t="shared" ca="1" si="82"/>
        <v>94.23</v>
      </c>
      <c r="AG64" s="158">
        <f t="shared" ca="1" si="83"/>
        <v>100</v>
      </c>
      <c r="AH64" s="158">
        <f t="shared" si="84"/>
        <v>0</v>
      </c>
      <c r="AI64" s="158">
        <f t="shared" ca="1" si="85"/>
        <v>89.47</v>
      </c>
      <c r="AJ64" s="158">
        <f t="shared" ca="1" si="86"/>
        <v>70.709999999999994</v>
      </c>
      <c r="AK64" s="158">
        <f t="shared" ca="1" si="87"/>
        <v>100</v>
      </c>
      <c r="AL64" s="158">
        <f t="shared" si="88"/>
        <v>0</v>
      </c>
      <c r="AM64" s="158">
        <f t="shared" si="89"/>
        <v>0</v>
      </c>
      <c r="AN64" s="159">
        <f t="shared" ca="1" si="90"/>
        <v>547.5</v>
      </c>
      <c r="AP64" s="227">
        <f t="shared" ca="1" si="91"/>
        <v>0</v>
      </c>
      <c r="AQ64" s="227">
        <f t="shared" ca="1" si="92"/>
        <v>0</v>
      </c>
      <c r="AR64" s="227">
        <f t="shared" ca="1" si="93"/>
        <v>0</v>
      </c>
      <c r="AS64" s="227">
        <f t="shared" ca="1" si="94"/>
        <v>0</v>
      </c>
      <c r="AT64" s="227">
        <f t="shared" ca="1" si="95"/>
        <v>0</v>
      </c>
      <c r="AU64" s="227">
        <f t="shared" ca="1" si="96"/>
        <v>0</v>
      </c>
      <c r="AV64" s="227">
        <f t="shared" ca="1" si="97"/>
        <v>0</v>
      </c>
      <c r="AW64" s="227">
        <f t="shared" ca="1" si="98"/>
        <v>547.5</v>
      </c>
      <c r="AX64" s="227">
        <f t="shared" ca="1" si="99"/>
        <v>0</v>
      </c>
      <c r="AY64" s="227">
        <f t="shared" ca="1" si="100"/>
        <v>0</v>
      </c>
      <c r="AZ64" s="227">
        <f t="shared" ca="1" si="101"/>
        <v>0</v>
      </c>
      <c r="BB64" s="227">
        <f t="shared" ca="1" si="102"/>
        <v>93.09</v>
      </c>
      <c r="BC64" s="227">
        <f t="shared" ca="1" si="103"/>
        <v>94.23</v>
      </c>
      <c r="BD64" s="227">
        <f t="shared" ca="1" si="104"/>
        <v>100</v>
      </c>
      <c r="BE64" s="227">
        <f t="shared" si="105"/>
        <v>0</v>
      </c>
      <c r="BF64" s="227">
        <f t="shared" ca="1" si="106"/>
        <v>89.47</v>
      </c>
      <c r="BG64" s="227">
        <f t="shared" ca="1" si="107"/>
        <v>70.709999999999994</v>
      </c>
      <c r="BH64" s="227">
        <f t="shared" ca="1" si="108"/>
        <v>100</v>
      </c>
      <c r="BI64" s="227">
        <f t="shared" si="109"/>
        <v>0</v>
      </c>
      <c r="BJ64" s="227">
        <f t="shared" si="110"/>
        <v>0</v>
      </c>
    </row>
    <row r="65" spans="1:62" x14ac:dyDescent="0.2">
      <c r="A65" s="228" t="s">
        <v>5</v>
      </c>
      <c r="B65" s="238" t="s">
        <v>164</v>
      </c>
      <c r="C65" s="230" t="s">
        <v>81</v>
      </c>
      <c r="D65" s="261">
        <v>128.05000000000001</v>
      </c>
      <c r="E65" s="245">
        <f t="shared" ca="1" si="70"/>
        <v>68.39</v>
      </c>
      <c r="F65" s="261">
        <v>41.24</v>
      </c>
      <c r="G65" s="245">
        <f t="shared" ca="1" si="71"/>
        <v>100</v>
      </c>
      <c r="H65" s="261">
        <v>38.25</v>
      </c>
      <c r="I65" s="245">
        <f t="shared" ca="1" si="72"/>
        <v>90.59</v>
      </c>
      <c r="J65" s="261">
        <v>41.24</v>
      </c>
      <c r="K65" s="245">
        <f t="shared" ca="1" si="73"/>
        <v>95.89</v>
      </c>
      <c r="L65" s="261"/>
      <c r="M65" s="245" t="str">
        <f t="shared" si="74"/>
        <v/>
      </c>
      <c r="N65" s="261">
        <v>40.5</v>
      </c>
      <c r="O65" s="245">
        <f t="shared" ca="1" si="75"/>
        <v>79.22</v>
      </c>
      <c r="P65" s="261"/>
      <c r="Q65" s="245" t="str">
        <f t="shared" si="76"/>
        <v/>
      </c>
      <c r="R65" s="261"/>
      <c r="S65" s="245" t="str">
        <f t="shared" si="77"/>
        <v/>
      </c>
      <c r="T65" s="261"/>
      <c r="U65" s="245" t="str">
        <f t="shared" si="78"/>
        <v/>
      </c>
      <c r="V65" s="245">
        <f t="shared" ca="1" si="79"/>
        <v>434.09000000000003</v>
      </c>
      <c r="W65" s="225"/>
      <c r="X65" s="226">
        <v>1</v>
      </c>
      <c r="Y65" s="158">
        <f t="shared" ca="1" si="80"/>
        <v>100</v>
      </c>
      <c r="Z65" s="158">
        <f t="shared" ca="1" si="80"/>
        <v>95.89</v>
      </c>
      <c r="AA65" s="158">
        <f t="shared" ca="1" si="80"/>
        <v>90.59</v>
      </c>
      <c r="AB65" s="158">
        <f t="shared" ca="1" si="80"/>
        <v>79.22</v>
      </c>
      <c r="AC65" s="158">
        <f t="shared" ca="1" si="80"/>
        <v>68.39</v>
      </c>
      <c r="AE65" s="158">
        <f t="shared" ca="1" si="81"/>
        <v>68.39</v>
      </c>
      <c r="AF65" s="158">
        <f t="shared" ca="1" si="82"/>
        <v>100</v>
      </c>
      <c r="AG65" s="158">
        <f t="shared" ca="1" si="83"/>
        <v>90.59</v>
      </c>
      <c r="AH65" s="158">
        <f t="shared" ca="1" si="84"/>
        <v>95.89</v>
      </c>
      <c r="AI65" s="158">
        <f t="shared" si="85"/>
        <v>0</v>
      </c>
      <c r="AJ65" s="158">
        <f t="shared" ca="1" si="86"/>
        <v>79.22</v>
      </c>
      <c r="AK65" s="158">
        <f t="shared" si="87"/>
        <v>0</v>
      </c>
      <c r="AL65" s="158">
        <f t="shared" si="88"/>
        <v>0</v>
      </c>
      <c r="AM65" s="158">
        <f t="shared" si="89"/>
        <v>0</v>
      </c>
      <c r="AN65" s="159">
        <f t="shared" ca="1" si="90"/>
        <v>434.09</v>
      </c>
      <c r="AP65" s="227">
        <f t="shared" ca="1" si="91"/>
        <v>0</v>
      </c>
      <c r="AQ65" s="227">
        <f t="shared" ca="1" si="92"/>
        <v>0</v>
      </c>
      <c r="AR65" s="227">
        <f t="shared" ca="1" si="93"/>
        <v>434.09</v>
      </c>
      <c r="AS65" s="227">
        <f t="shared" ca="1" si="94"/>
        <v>0</v>
      </c>
      <c r="AT65" s="227">
        <f t="shared" ca="1" si="95"/>
        <v>0</v>
      </c>
      <c r="AU65" s="227">
        <f t="shared" ca="1" si="96"/>
        <v>0</v>
      </c>
      <c r="AV65" s="227">
        <f t="shared" ca="1" si="97"/>
        <v>0</v>
      </c>
      <c r="AW65" s="227">
        <f t="shared" ca="1" si="98"/>
        <v>0</v>
      </c>
      <c r="AX65" s="227">
        <f t="shared" ca="1" si="99"/>
        <v>0</v>
      </c>
      <c r="AY65" s="227">
        <f t="shared" ca="1" si="100"/>
        <v>0</v>
      </c>
      <c r="AZ65" s="227">
        <f t="shared" ca="1" si="101"/>
        <v>0</v>
      </c>
      <c r="BB65" s="227">
        <f t="shared" ca="1" si="102"/>
        <v>68.39</v>
      </c>
      <c r="BC65" s="227">
        <f t="shared" ca="1" si="103"/>
        <v>100</v>
      </c>
      <c r="BD65" s="227">
        <f t="shared" ca="1" si="104"/>
        <v>90.59</v>
      </c>
      <c r="BE65" s="227">
        <f t="shared" ca="1" si="105"/>
        <v>95.89</v>
      </c>
      <c r="BF65" s="227">
        <f t="shared" si="106"/>
        <v>0</v>
      </c>
      <c r="BG65" s="227">
        <f t="shared" ca="1" si="107"/>
        <v>79.22</v>
      </c>
      <c r="BH65" s="227">
        <f t="shared" si="108"/>
        <v>0</v>
      </c>
      <c r="BI65" s="227">
        <f t="shared" si="109"/>
        <v>0</v>
      </c>
      <c r="BJ65" s="227">
        <f t="shared" si="110"/>
        <v>0</v>
      </c>
    </row>
    <row r="66" spans="1:62" x14ac:dyDescent="0.2">
      <c r="A66" s="228" t="s">
        <v>6</v>
      </c>
      <c r="B66" s="229" t="s">
        <v>68</v>
      </c>
      <c r="C66" s="230" t="s">
        <v>80</v>
      </c>
      <c r="D66" s="261"/>
      <c r="E66" s="245" t="str">
        <f t="shared" si="70"/>
        <v/>
      </c>
      <c r="F66" s="261">
        <v>57.34</v>
      </c>
      <c r="G66" s="235">
        <f t="shared" ca="1" si="71"/>
        <v>71.92</v>
      </c>
      <c r="H66" s="261">
        <v>39.15</v>
      </c>
      <c r="I66" s="245">
        <f t="shared" ca="1" si="72"/>
        <v>88.66</v>
      </c>
      <c r="J66" s="261">
        <v>42.56</v>
      </c>
      <c r="K66" s="245">
        <f t="shared" ca="1" si="73"/>
        <v>92.47</v>
      </c>
      <c r="L66" s="261"/>
      <c r="M66" s="245" t="str">
        <f t="shared" si="74"/>
        <v/>
      </c>
      <c r="N66" s="261">
        <v>42.34</v>
      </c>
      <c r="O66" s="245">
        <f t="shared" ca="1" si="75"/>
        <v>76</v>
      </c>
      <c r="P66" s="261">
        <v>58.47</v>
      </c>
      <c r="Q66" s="245">
        <f t="shared" ca="1" si="76"/>
        <v>73.8</v>
      </c>
      <c r="R66" s="261"/>
      <c r="S66" s="245" t="str">
        <f t="shared" si="77"/>
        <v/>
      </c>
      <c r="T66" s="261">
        <v>38.380000000000003</v>
      </c>
      <c r="U66" s="245">
        <f t="shared" ca="1" si="78"/>
        <v>100</v>
      </c>
      <c r="V66" s="245">
        <f t="shared" ca="1" si="79"/>
        <v>430.93</v>
      </c>
      <c r="W66" s="225"/>
      <c r="X66" s="226">
        <v>1</v>
      </c>
      <c r="Y66" s="158">
        <f t="shared" ca="1" si="80"/>
        <v>100</v>
      </c>
      <c r="Z66" s="158">
        <f t="shared" ca="1" si="80"/>
        <v>92.47</v>
      </c>
      <c r="AA66" s="158">
        <f t="shared" ca="1" si="80"/>
        <v>88.66</v>
      </c>
      <c r="AB66" s="158">
        <f t="shared" ca="1" si="80"/>
        <v>76</v>
      </c>
      <c r="AC66" s="158">
        <f t="shared" ca="1" si="80"/>
        <v>73.8</v>
      </c>
      <c r="AE66" s="158">
        <f t="shared" si="81"/>
        <v>0</v>
      </c>
      <c r="AF66" s="158">
        <f t="shared" ca="1" si="82"/>
        <v>71.92</v>
      </c>
      <c r="AG66" s="158">
        <f t="shared" ca="1" si="83"/>
        <v>88.66</v>
      </c>
      <c r="AH66" s="158">
        <f t="shared" ca="1" si="84"/>
        <v>92.47</v>
      </c>
      <c r="AI66" s="158">
        <f t="shared" si="85"/>
        <v>0</v>
      </c>
      <c r="AJ66" s="158">
        <f t="shared" ca="1" si="86"/>
        <v>76</v>
      </c>
      <c r="AK66" s="158">
        <f t="shared" ca="1" si="87"/>
        <v>73.8</v>
      </c>
      <c r="AL66" s="158">
        <f t="shared" si="88"/>
        <v>0</v>
      </c>
      <c r="AM66" s="158">
        <f t="shared" ca="1" si="89"/>
        <v>100</v>
      </c>
      <c r="AN66" s="159">
        <f t="shared" ca="1" si="90"/>
        <v>502.85</v>
      </c>
      <c r="AP66" s="227">
        <f t="shared" ca="1" si="91"/>
        <v>0</v>
      </c>
      <c r="AQ66" s="227">
        <f t="shared" ca="1" si="92"/>
        <v>502.85</v>
      </c>
      <c r="AR66" s="227">
        <f t="shared" ca="1" si="93"/>
        <v>0</v>
      </c>
      <c r="AS66" s="227">
        <f t="shared" ca="1" si="94"/>
        <v>0</v>
      </c>
      <c r="AT66" s="227">
        <f t="shared" ca="1" si="95"/>
        <v>0</v>
      </c>
      <c r="AU66" s="227">
        <f t="shared" ca="1" si="96"/>
        <v>0</v>
      </c>
      <c r="AV66" s="227">
        <f t="shared" ca="1" si="97"/>
        <v>0</v>
      </c>
      <c r="AW66" s="227">
        <f t="shared" ca="1" si="98"/>
        <v>0</v>
      </c>
      <c r="AX66" s="227">
        <f t="shared" ca="1" si="99"/>
        <v>0</v>
      </c>
      <c r="AY66" s="227">
        <f t="shared" ca="1" si="100"/>
        <v>0</v>
      </c>
      <c r="AZ66" s="227">
        <f t="shared" ca="1" si="101"/>
        <v>0</v>
      </c>
      <c r="BB66" s="227">
        <f t="shared" si="102"/>
        <v>0</v>
      </c>
      <c r="BC66" s="227">
        <f t="shared" ca="1" si="103"/>
        <v>71.92</v>
      </c>
      <c r="BD66" s="227">
        <f t="shared" ca="1" si="104"/>
        <v>88.66</v>
      </c>
      <c r="BE66" s="227">
        <f t="shared" ca="1" si="105"/>
        <v>92.47</v>
      </c>
      <c r="BF66" s="227">
        <f t="shared" si="106"/>
        <v>0</v>
      </c>
      <c r="BG66" s="227">
        <f t="shared" ca="1" si="107"/>
        <v>76</v>
      </c>
      <c r="BH66" s="227">
        <f t="shared" ca="1" si="108"/>
        <v>73.8</v>
      </c>
      <c r="BI66" s="227">
        <f t="shared" si="109"/>
        <v>0</v>
      </c>
      <c r="BJ66" s="227">
        <f t="shared" ca="1" si="110"/>
        <v>100</v>
      </c>
    </row>
    <row r="67" spans="1:62" x14ac:dyDescent="0.2">
      <c r="A67" s="228" t="s">
        <v>7</v>
      </c>
      <c r="B67" s="229" t="s">
        <v>72</v>
      </c>
      <c r="C67" s="230" t="s">
        <v>80</v>
      </c>
      <c r="D67" s="328"/>
      <c r="E67" s="245" t="str">
        <f t="shared" si="70"/>
        <v/>
      </c>
      <c r="F67" s="261">
        <v>65.28</v>
      </c>
      <c r="G67" s="235">
        <f t="shared" ca="1" si="71"/>
        <v>63.24</v>
      </c>
      <c r="H67" s="261">
        <v>47.49</v>
      </c>
      <c r="I67" s="245">
        <f t="shared" ca="1" si="72"/>
        <v>72.78</v>
      </c>
      <c r="J67" s="261">
        <v>45.5</v>
      </c>
      <c r="K67" s="245">
        <f t="shared" ca="1" si="73"/>
        <v>86.62</v>
      </c>
      <c r="L67" s="261">
        <v>35.39</v>
      </c>
      <c r="M67" s="245">
        <f t="shared" ca="1" si="74"/>
        <v>86.58</v>
      </c>
      <c r="N67" s="261">
        <v>49.03</v>
      </c>
      <c r="O67" s="245">
        <f t="shared" ca="1" si="75"/>
        <v>65.95</v>
      </c>
      <c r="P67" s="261">
        <v>47.43</v>
      </c>
      <c r="Q67" s="245">
        <f t="shared" ca="1" si="76"/>
        <v>90.92</v>
      </c>
      <c r="R67" s="261"/>
      <c r="S67" s="245" t="str">
        <f t="shared" si="77"/>
        <v/>
      </c>
      <c r="T67" s="261"/>
      <c r="U67" s="245" t="str">
        <f t="shared" si="78"/>
        <v/>
      </c>
      <c r="V67" s="245">
        <f t="shared" ca="1" si="79"/>
        <v>402.84999999999997</v>
      </c>
      <c r="W67" s="225"/>
      <c r="X67" s="226">
        <v>1</v>
      </c>
      <c r="Y67" s="158">
        <f t="shared" ca="1" si="80"/>
        <v>90.92</v>
      </c>
      <c r="Z67" s="158">
        <f t="shared" ca="1" si="80"/>
        <v>86.62</v>
      </c>
      <c r="AA67" s="158">
        <f t="shared" ca="1" si="80"/>
        <v>86.58</v>
      </c>
      <c r="AB67" s="158">
        <f t="shared" ca="1" si="80"/>
        <v>72.78</v>
      </c>
      <c r="AC67" s="158">
        <f t="shared" ca="1" si="80"/>
        <v>65.95</v>
      </c>
      <c r="AE67" s="158">
        <f t="shared" si="81"/>
        <v>0</v>
      </c>
      <c r="AF67" s="158">
        <f t="shared" ca="1" si="82"/>
        <v>63.24</v>
      </c>
      <c r="AG67" s="158">
        <f t="shared" ca="1" si="83"/>
        <v>72.78</v>
      </c>
      <c r="AH67" s="158">
        <f t="shared" ca="1" si="84"/>
        <v>86.62</v>
      </c>
      <c r="AI67" s="158">
        <f t="shared" ca="1" si="85"/>
        <v>86.58</v>
      </c>
      <c r="AJ67" s="158">
        <f t="shared" ca="1" si="86"/>
        <v>65.95</v>
      </c>
      <c r="AK67" s="158">
        <f t="shared" ca="1" si="87"/>
        <v>90.92</v>
      </c>
      <c r="AL67" s="158">
        <f t="shared" si="88"/>
        <v>0</v>
      </c>
      <c r="AM67" s="158">
        <f t="shared" si="89"/>
        <v>0</v>
      </c>
      <c r="AN67" s="159">
        <f t="shared" ca="1" si="90"/>
        <v>466.09</v>
      </c>
      <c r="AP67" s="227">
        <f t="shared" ca="1" si="91"/>
        <v>0</v>
      </c>
      <c r="AQ67" s="227">
        <f t="shared" ca="1" si="92"/>
        <v>466.09</v>
      </c>
      <c r="AR67" s="227">
        <f t="shared" ca="1" si="93"/>
        <v>0</v>
      </c>
      <c r="AS67" s="227">
        <f t="shared" ca="1" si="94"/>
        <v>0</v>
      </c>
      <c r="AT67" s="227">
        <f t="shared" ca="1" si="95"/>
        <v>0</v>
      </c>
      <c r="AU67" s="227">
        <f t="shared" ca="1" si="96"/>
        <v>0</v>
      </c>
      <c r="AV67" s="227">
        <f t="shared" ca="1" si="97"/>
        <v>0</v>
      </c>
      <c r="AW67" s="227">
        <f t="shared" ca="1" si="98"/>
        <v>0</v>
      </c>
      <c r="AX67" s="227">
        <f t="shared" ca="1" si="99"/>
        <v>0</v>
      </c>
      <c r="AY67" s="227">
        <f t="shared" ca="1" si="100"/>
        <v>0</v>
      </c>
      <c r="AZ67" s="227">
        <f t="shared" ca="1" si="101"/>
        <v>0</v>
      </c>
      <c r="BB67" s="227">
        <f t="shared" si="102"/>
        <v>0</v>
      </c>
      <c r="BC67" s="227">
        <f t="shared" ca="1" si="103"/>
        <v>63.24</v>
      </c>
      <c r="BD67" s="227">
        <f t="shared" ca="1" si="104"/>
        <v>72.78</v>
      </c>
      <c r="BE67" s="227">
        <f t="shared" ca="1" si="105"/>
        <v>86.62</v>
      </c>
      <c r="BF67" s="227">
        <f t="shared" ca="1" si="106"/>
        <v>86.58</v>
      </c>
      <c r="BG67" s="227">
        <f t="shared" ca="1" si="107"/>
        <v>65.95</v>
      </c>
      <c r="BH67" s="227">
        <f t="shared" ca="1" si="108"/>
        <v>90.92</v>
      </c>
      <c r="BI67" s="227">
        <f t="shared" si="109"/>
        <v>0</v>
      </c>
      <c r="BJ67" s="227">
        <f t="shared" si="110"/>
        <v>0</v>
      </c>
    </row>
    <row r="68" spans="1:62" x14ac:dyDescent="0.2">
      <c r="A68" s="228" t="s">
        <v>8</v>
      </c>
      <c r="B68" s="229" t="s">
        <v>162</v>
      </c>
      <c r="C68" s="230" t="s">
        <v>80</v>
      </c>
      <c r="D68" s="261">
        <v>90.14</v>
      </c>
      <c r="E68" s="245">
        <f t="shared" ca="1" si="70"/>
        <v>97.08</v>
      </c>
      <c r="F68" s="261">
        <v>58</v>
      </c>
      <c r="G68" s="245">
        <f t="shared" ca="1" si="71"/>
        <v>71.38</v>
      </c>
      <c r="H68" s="261">
        <v>43.22</v>
      </c>
      <c r="I68" s="245">
        <f t="shared" ca="1" si="72"/>
        <v>80.25</v>
      </c>
      <c r="J68" s="261"/>
      <c r="K68" s="235" t="str">
        <f t="shared" si="73"/>
        <v/>
      </c>
      <c r="L68" s="261"/>
      <c r="M68" s="235" t="str">
        <f t="shared" si="74"/>
        <v/>
      </c>
      <c r="N68" s="261">
        <v>44.43</v>
      </c>
      <c r="O68" s="245">
        <f t="shared" ca="1" si="75"/>
        <v>72.34</v>
      </c>
      <c r="P68" s="261" t="s">
        <v>88</v>
      </c>
      <c r="Q68" s="245" t="str">
        <f t="shared" si="76"/>
        <v>*</v>
      </c>
      <c r="R68" s="261">
        <v>117.46</v>
      </c>
      <c r="S68" s="245">
        <f t="shared" ca="1" si="77"/>
        <v>59.26</v>
      </c>
      <c r="T68" s="261"/>
      <c r="U68" s="235" t="str">
        <f t="shared" si="78"/>
        <v/>
      </c>
      <c r="V68" s="245">
        <f t="shared" ca="1" si="79"/>
        <v>380.30999999999995</v>
      </c>
      <c r="W68" s="225"/>
      <c r="X68" s="226">
        <v>1</v>
      </c>
      <c r="Y68" s="158">
        <f t="shared" ca="1" si="80"/>
        <v>97.08</v>
      </c>
      <c r="Z68" s="158">
        <f t="shared" ca="1" si="80"/>
        <v>80.25</v>
      </c>
      <c r="AA68" s="158">
        <f t="shared" ca="1" si="80"/>
        <v>72.34</v>
      </c>
      <c r="AB68" s="158">
        <f t="shared" ca="1" si="80"/>
        <v>71.38</v>
      </c>
      <c r="AC68" s="158">
        <f t="shared" ca="1" si="80"/>
        <v>59.26</v>
      </c>
      <c r="AE68" s="158">
        <f t="shared" ca="1" si="81"/>
        <v>97.08</v>
      </c>
      <c r="AF68" s="158">
        <f t="shared" ca="1" si="82"/>
        <v>71.38</v>
      </c>
      <c r="AG68" s="158">
        <f t="shared" ca="1" si="83"/>
        <v>80.25</v>
      </c>
      <c r="AH68" s="158">
        <f t="shared" si="84"/>
        <v>0</v>
      </c>
      <c r="AI68" s="158">
        <f t="shared" si="85"/>
        <v>0</v>
      </c>
      <c r="AJ68" s="158">
        <f t="shared" ca="1" si="86"/>
        <v>72.34</v>
      </c>
      <c r="AK68" s="158">
        <f t="shared" si="87"/>
        <v>0</v>
      </c>
      <c r="AL68" s="158">
        <f t="shared" ca="1" si="88"/>
        <v>59.26</v>
      </c>
      <c r="AM68" s="158">
        <f t="shared" si="89"/>
        <v>0</v>
      </c>
      <c r="AN68" s="159">
        <f t="shared" ca="1" si="90"/>
        <v>380.31</v>
      </c>
      <c r="AP68" s="227">
        <f t="shared" ca="1" si="91"/>
        <v>0</v>
      </c>
      <c r="AQ68" s="227">
        <f t="shared" ca="1" si="92"/>
        <v>380.31</v>
      </c>
      <c r="AR68" s="227">
        <f t="shared" ca="1" si="93"/>
        <v>0</v>
      </c>
      <c r="AS68" s="227">
        <f t="shared" ca="1" si="94"/>
        <v>0</v>
      </c>
      <c r="AT68" s="227">
        <f t="shared" ca="1" si="95"/>
        <v>0</v>
      </c>
      <c r="AU68" s="227">
        <f t="shared" ca="1" si="96"/>
        <v>0</v>
      </c>
      <c r="AV68" s="227">
        <f t="shared" ca="1" si="97"/>
        <v>0</v>
      </c>
      <c r="AW68" s="227">
        <f t="shared" ca="1" si="98"/>
        <v>0</v>
      </c>
      <c r="AX68" s="227">
        <f t="shared" ca="1" si="99"/>
        <v>0</v>
      </c>
      <c r="AY68" s="227">
        <f t="shared" ca="1" si="100"/>
        <v>0</v>
      </c>
      <c r="AZ68" s="227">
        <f t="shared" ca="1" si="101"/>
        <v>0</v>
      </c>
      <c r="BB68" s="227">
        <f t="shared" ca="1" si="102"/>
        <v>97.08</v>
      </c>
      <c r="BC68" s="227">
        <f t="shared" ca="1" si="103"/>
        <v>71.38</v>
      </c>
      <c r="BD68" s="227">
        <f t="shared" ca="1" si="104"/>
        <v>80.25</v>
      </c>
      <c r="BE68" s="227">
        <f t="shared" si="105"/>
        <v>0</v>
      </c>
      <c r="BF68" s="227">
        <f t="shared" si="106"/>
        <v>0</v>
      </c>
      <c r="BG68" s="227">
        <f t="shared" ca="1" si="107"/>
        <v>72.34</v>
      </c>
      <c r="BH68" s="227">
        <f t="shared" si="108"/>
        <v>0</v>
      </c>
      <c r="BI68" s="227">
        <f t="shared" ca="1" si="109"/>
        <v>59.26</v>
      </c>
      <c r="BJ68" s="227">
        <f t="shared" si="110"/>
        <v>0</v>
      </c>
    </row>
    <row r="69" spans="1:62" x14ac:dyDescent="0.2">
      <c r="A69" s="241" t="s">
        <v>9</v>
      </c>
      <c r="B69" s="242" t="s">
        <v>166</v>
      </c>
      <c r="C69" s="230" t="s">
        <v>84</v>
      </c>
      <c r="D69" s="261" t="s">
        <v>88</v>
      </c>
      <c r="E69" s="243" t="str">
        <f t="shared" si="70"/>
        <v>*</v>
      </c>
      <c r="F69" s="261">
        <v>89.21</v>
      </c>
      <c r="G69" s="243">
        <f t="shared" ca="1" si="71"/>
        <v>46.33</v>
      </c>
      <c r="H69" s="261">
        <v>57.13</v>
      </c>
      <c r="I69" s="243">
        <f t="shared" ca="1" si="72"/>
        <v>60.82</v>
      </c>
      <c r="J69" s="261">
        <v>68.430000000000007</v>
      </c>
      <c r="K69" s="243">
        <f t="shared" ca="1" si="73"/>
        <v>57.77</v>
      </c>
      <c r="L69" s="261"/>
      <c r="M69" s="243" t="str">
        <f t="shared" si="74"/>
        <v/>
      </c>
      <c r="N69" s="261">
        <v>74.36</v>
      </c>
      <c r="O69" s="235">
        <f t="shared" ca="1" si="75"/>
        <v>43.36</v>
      </c>
      <c r="P69" s="261">
        <v>74.17</v>
      </c>
      <c r="Q69" s="243">
        <f t="shared" ca="1" si="76"/>
        <v>58.4</v>
      </c>
      <c r="R69" s="261"/>
      <c r="S69" s="243" t="str">
        <f t="shared" si="77"/>
        <v/>
      </c>
      <c r="T69" s="261">
        <v>63.03</v>
      </c>
      <c r="U69" s="243">
        <f t="shared" ca="1" si="78"/>
        <v>61.27</v>
      </c>
      <c r="V69" s="245">
        <f t="shared" ca="1" si="79"/>
        <v>284.59000000000003</v>
      </c>
      <c r="W69" s="225"/>
      <c r="X69" s="226">
        <v>1</v>
      </c>
      <c r="Y69" s="158">
        <f t="shared" ca="1" si="80"/>
        <v>61.27</v>
      </c>
      <c r="Z69" s="158">
        <f t="shared" ca="1" si="80"/>
        <v>60.82</v>
      </c>
      <c r="AA69" s="158">
        <f t="shared" ca="1" si="80"/>
        <v>58.4</v>
      </c>
      <c r="AB69" s="158">
        <f t="shared" ca="1" si="80"/>
        <v>57.77</v>
      </c>
      <c r="AC69" s="158">
        <f t="shared" ca="1" si="80"/>
        <v>46.33</v>
      </c>
      <c r="AE69" s="158">
        <f t="shared" si="81"/>
        <v>0</v>
      </c>
      <c r="AF69" s="158">
        <f t="shared" ca="1" si="82"/>
        <v>46.33</v>
      </c>
      <c r="AG69" s="158">
        <f t="shared" ca="1" si="83"/>
        <v>60.82</v>
      </c>
      <c r="AH69" s="158">
        <f t="shared" ca="1" si="84"/>
        <v>57.77</v>
      </c>
      <c r="AI69" s="158">
        <f t="shared" si="85"/>
        <v>0</v>
      </c>
      <c r="AJ69" s="158">
        <f t="shared" ca="1" si="86"/>
        <v>43.36</v>
      </c>
      <c r="AK69" s="158">
        <f t="shared" ca="1" si="87"/>
        <v>58.4</v>
      </c>
      <c r="AL69" s="158">
        <f t="shared" si="88"/>
        <v>0</v>
      </c>
      <c r="AM69" s="158">
        <f t="shared" ca="1" si="89"/>
        <v>61.27</v>
      </c>
      <c r="AN69" s="159">
        <f t="shared" ca="1" si="90"/>
        <v>327.95</v>
      </c>
      <c r="AP69" s="227">
        <f t="shared" ca="1" si="91"/>
        <v>0</v>
      </c>
      <c r="AQ69" s="227">
        <f t="shared" ca="1" si="92"/>
        <v>0</v>
      </c>
      <c r="AR69" s="227">
        <f t="shared" ca="1" si="93"/>
        <v>0</v>
      </c>
      <c r="AS69" s="227">
        <f t="shared" ca="1" si="94"/>
        <v>0</v>
      </c>
      <c r="AT69" s="227">
        <f t="shared" ca="1" si="95"/>
        <v>0</v>
      </c>
      <c r="AU69" s="227">
        <f t="shared" ca="1" si="96"/>
        <v>0</v>
      </c>
      <c r="AV69" s="227">
        <f t="shared" ca="1" si="97"/>
        <v>0</v>
      </c>
      <c r="AW69" s="227">
        <f t="shared" ca="1" si="98"/>
        <v>327.95</v>
      </c>
      <c r="AX69" s="227">
        <f t="shared" ca="1" si="99"/>
        <v>0</v>
      </c>
      <c r="AY69" s="227">
        <f t="shared" ca="1" si="100"/>
        <v>0</v>
      </c>
      <c r="AZ69" s="227">
        <f t="shared" ca="1" si="101"/>
        <v>0</v>
      </c>
      <c r="BB69" s="227">
        <f t="shared" si="102"/>
        <v>0</v>
      </c>
      <c r="BC69" s="227">
        <f t="shared" ca="1" si="103"/>
        <v>46.33</v>
      </c>
      <c r="BD69" s="227">
        <f t="shared" ca="1" si="104"/>
        <v>60.82</v>
      </c>
      <c r="BE69" s="227">
        <f t="shared" ca="1" si="105"/>
        <v>57.77</v>
      </c>
      <c r="BF69" s="227">
        <f t="shared" si="106"/>
        <v>0</v>
      </c>
      <c r="BG69" s="227">
        <f t="shared" ca="1" si="107"/>
        <v>43.36</v>
      </c>
      <c r="BH69" s="227">
        <f t="shared" ca="1" si="108"/>
        <v>58.4</v>
      </c>
      <c r="BI69" s="227">
        <f t="shared" si="109"/>
        <v>0</v>
      </c>
      <c r="BJ69" s="227">
        <f t="shared" ca="1" si="110"/>
        <v>61.27</v>
      </c>
    </row>
    <row r="70" spans="1:62" x14ac:dyDescent="0.2">
      <c r="A70" s="228" t="s">
        <v>10</v>
      </c>
      <c r="B70" s="229" t="s">
        <v>110</v>
      </c>
      <c r="C70" s="230" t="s">
        <v>156</v>
      </c>
      <c r="D70" s="261">
        <v>150.24</v>
      </c>
      <c r="E70" s="245">
        <f t="shared" ca="1" si="70"/>
        <v>58.24</v>
      </c>
      <c r="F70" s="261"/>
      <c r="G70" s="245" t="str">
        <f t="shared" si="71"/>
        <v/>
      </c>
      <c r="H70" s="261"/>
      <c r="I70" s="245" t="str">
        <f t="shared" si="72"/>
        <v/>
      </c>
      <c r="J70" s="261">
        <v>57.09</v>
      </c>
      <c r="K70" s="245">
        <f t="shared" ca="1" si="73"/>
        <v>69.47</v>
      </c>
      <c r="L70" s="261">
        <v>41.55</v>
      </c>
      <c r="M70" s="245">
        <f t="shared" ca="1" si="74"/>
        <v>73.64</v>
      </c>
      <c r="N70" s="261">
        <v>66.349999999999994</v>
      </c>
      <c r="O70" s="245">
        <f t="shared" ca="1" si="75"/>
        <v>48.59</v>
      </c>
      <c r="P70" s="261"/>
      <c r="Q70" s="245" t="str">
        <f t="shared" si="76"/>
        <v/>
      </c>
      <c r="R70" s="261"/>
      <c r="S70" s="245" t="str">
        <f t="shared" si="77"/>
        <v/>
      </c>
      <c r="T70" s="261"/>
      <c r="U70" s="245" t="str">
        <f t="shared" si="78"/>
        <v/>
      </c>
      <c r="V70" s="245">
        <f t="shared" ca="1" si="79"/>
        <v>249.94000000000003</v>
      </c>
      <c r="W70" s="225"/>
      <c r="X70" s="226">
        <v>1</v>
      </c>
      <c r="Y70" s="158">
        <f t="shared" ca="1" si="80"/>
        <v>73.64</v>
      </c>
      <c r="Z70" s="158">
        <f t="shared" ca="1" si="80"/>
        <v>69.47</v>
      </c>
      <c r="AA70" s="158">
        <f t="shared" ca="1" si="80"/>
        <v>58.24</v>
      </c>
      <c r="AB70" s="158">
        <f t="shared" ca="1" si="80"/>
        <v>48.59</v>
      </c>
      <c r="AC70" s="158">
        <f t="shared" ca="1" si="80"/>
        <v>0</v>
      </c>
      <c r="AE70" s="158">
        <f t="shared" ca="1" si="81"/>
        <v>58.24</v>
      </c>
      <c r="AF70" s="158">
        <f t="shared" si="82"/>
        <v>0</v>
      </c>
      <c r="AG70" s="158">
        <f t="shared" si="83"/>
        <v>0</v>
      </c>
      <c r="AH70" s="158">
        <f t="shared" ca="1" si="84"/>
        <v>69.47</v>
      </c>
      <c r="AI70" s="158">
        <f t="shared" ca="1" si="85"/>
        <v>73.64</v>
      </c>
      <c r="AJ70" s="158">
        <f t="shared" ca="1" si="86"/>
        <v>48.59</v>
      </c>
      <c r="AK70" s="158">
        <f t="shared" si="87"/>
        <v>0</v>
      </c>
      <c r="AL70" s="158">
        <f t="shared" si="88"/>
        <v>0</v>
      </c>
      <c r="AM70" s="158">
        <f t="shared" si="89"/>
        <v>0</v>
      </c>
      <c r="AN70" s="159">
        <f t="shared" ca="1" si="90"/>
        <v>249.94</v>
      </c>
      <c r="AP70" s="227">
        <f t="shared" ca="1" si="91"/>
        <v>0</v>
      </c>
      <c r="AQ70" s="227">
        <f t="shared" ca="1" si="92"/>
        <v>0</v>
      </c>
      <c r="AR70" s="227">
        <f t="shared" ca="1" si="93"/>
        <v>0</v>
      </c>
      <c r="AS70" s="227">
        <f t="shared" ca="1" si="94"/>
        <v>0</v>
      </c>
      <c r="AT70" s="227">
        <f t="shared" ca="1" si="95"/>
        <v>0</v>
      </c>
      <c r="AU70" s="227">
        <f t="shared" ca="1" si="96"/>
        <v>0</v>
      </c>
      <c r="AV70" s="227">
        <f t="shared" ca="1" si="97"/>
        <v>0</v>
      </c>
      <c r="AW70" s="227">
        <f t="shared" ca="1" si="98"/>
        <v>0</v>
      </c>
      <c r="AX70" s="227">
        <f t="shared" ca="1" si="99"/>
        <v>249.94</v>
      </c>
      <c r="AY70" s="227">
        <f t="shared" ca="1" si="100"/>
        <v>0</v>
      </c>
      <c r="AZ70" s="227">
        <f t="shared" ca="1" si="101"/>
        <v>0</v>
      </c>
      <c r="BB70" s="227">
        <f t="shared" ca="1" si="102"/>
        <v>58.24</v>
      </c>
      <c r="BC70" s="227">
        <f t="shared" si="103"/>
        <v>0</v>
      </c>
      <c r="BD70" s="227">
        <f t="shared" si="104"/>
        <v>0</v>
      </c>
      <c r="BE70" s="227">
        <f t="shared" ca="1" si="105"/>
        <v>69.47</v>
      </c>
      <c r="BF70" s="227">
        <f t="shared" ca="1" si="106"/>
        <v>73.64</v>
      </c>
      <c r="BG70" s="227">
        <f t="shared" ca="1" si="107"/>
        <v>48.59</v>
      </c>
      <c r="BH70" s="227">
        <f t="shared" si="108"/>
        <v>0</v>
      </c>
      <c r="BI70" s="227">
        <f t="shared" si="109"/>
        <v>0</v>
      </c>
      <c r="BJ70" s="227">
        <f t="shared" si="110"/>
        <v>0</v>
      </c>
    </row>
    <row r="71" spans="1:62" x14ac:dyDescent="0.2">
      <c r="A71" s="241" t="s">
        <v>11</v>
      </c>
      <c r="B71" s="246" t="s">
        <v>37</v>
      </c>
      <c r="C71" s="230" t="s">
        <v>82</v>
      </c>
      <c r="D71" s="261"/>
      <c r="E71" s="245" t="str">
        <f t="shared" si="70"/>
        <v/>
      </c>
      <c r="F71" s="261"/>
      <c r="G71" s="245" t="str">
        <f t="shared" si="71"/>
        <v/>
      </c>
      <c r="H71" s="261"/>
      <c r="I71" s="245" t="str">
        <f t="shared" si="72"/>
        <v/>
      </c>
      <c r="J71" s="261">
        <v>50.51</v>
      </c>
      <c r="K71" s="245">
        <f t="shared" ca="1" si="73"/>
        <v>78.069999999999993</v>
      </c>
      <c r="L71" s="261"/>
      <c r="M71" s="245" t="str">
        <f t="shared" si="74"/>
        <v/>
      </c>
      <c r="N71" s="261"/>
      <c r="O71" s="245" t="str">
        <f t="shared" si="75"/>
        <v/>
      </c>
      <c r="P71" s="261"/>
      <c r="Q71" s="245" t="str">
        <f t="shared" si="76"/>
        <v/>
      </c>
      <c r="R71" s="261"/>
      <c r="S71" s="245" t="str">
        <f t="shared" si="77"/>
        <v/>
      </c>
      <c r="T71" s="261">
        <v>50.17</v>
      </c>
      <c r="U71" s="245">
        <f t="shared" ca="1" si="78"/>
        <v>76.83</v>
      </c>
      <c r="V71" s="245">
        <f t="shared" ca="1" si="79"/>
        <v>154.89999999999998</v>
      </c>
      <c r="W71" s="225"/>
      <c r="X71" s="226">
        <v>1</v>
      </c>
      <c r="Y71" s="158">
        <f t="shared" ca="1" si="80"/>
        <v>78.069999999999993</v>
      </c>
      <c r="Z71" s="158">
        <f t="shared" ca="1" si="80"/>
        <v>76.83</v>
      </c>
      <c r="AA71" s="158">
        <f t="shared" ca="1" si="80"/>
        <v>0</v>
      </c>
      <c r="AB71" s="158">
        <f t="shared" ca="1" si="80"/>
        <v>0</v>
      </c>
      <c r="AC71" s="158">
        <f t="shared" ca="1" si="80"/>
        <v>0</v>
      </c>
      <c r="AE71" s="158">
        <f t="shared" si="81"/>
        <v>0</v>
      </c>
      <c r="AF71" s="158">
        <f t="shared" si="82"/>
        <v>0</v>
      </c>
      <c r="AG71" s="158">
        <f t="shared" si="83"/>
        <v>0</v>
      </c>
      <c r="AH71" s="158">
        <f t="shared" ca="1" si="84"/>
        <v>78.069999999999993</v>
      </c>
      <c r="AI71" s="158">
        <f t="shared" si="85"/>
        <v>0</v>
      </c>
      <c r="AJ71" s="158">
        <f t="shared" si="86"/>
        <v>0</v>
      </c>
      <c r="AK71" s="158">
        <f t="shared" si="87"/>
        <v>0</v>
      </c>
      <c r="AL71" s="158">
        <f t="shared" si="88"/>
        <v>0</v>
      </c>
      <c r="AM71" s="158">
        <f t="shared" ca="1" si="89"/>
        <v>76.83</v>
      </c>
      <c r="AN71" s="159">
        <f t="shared" ca="1" si="90"/>
        <v>154.9</v>
      </c>
      <c r="AP71" s="227">
        <f t="shared" ca="1" si="91"/>
        <v>0</v>
      </c>
      <c r="AQ71" s="227">
        <f t="shared" ca="1" si="92"/>
        <v>0</v>
      </c>
      <c r="AR71" s="227">
        <f t="shared" ca="1" si="93"/>
        <v>0</v>
      </c>
      <c r="AS71" s="227">
        <f t="shared" ca="1" si="94"/>
        <v>154.9</v>
      </c>
      <c r="AT71" s="227">
        <f t="shared" ca="1" si="95"/>
        <v>0</v>
      </c>
      <c r="AU71" s="227">
        <f t="shared" ca="1" si="96"/>
        <v>0</v>
      </c>
      <c r="AV71" s="227">
        <f t="shared" ca="1" si="97"/>
        <v>0</v>
      </c>
      <c r="AW71" s="227">
        <f t="shared" ca="1" si="98"/>
        <v>0</v>
      </c>
      <c r="AX71" s="227">
        <f t="shared" ca="1" si="99"/>
        <v>0</v>
      </c>
      <c r="AY71" s="227">
        <f t="shared" ca="1" si="100"/>
        <v>0</v>
      </c>
      <c r="AZ71" s="227">
        <f t="shared" ca="1" si="101"/>
        <v>0</v>
      </c>
      <c r="BB71" s="227">
        <f t="shared" si="102"/>
        <v>0</v>
      </c>
      <c r="BC71" s="227">
        <f t="shared" si="103"/>
        <v>0</v>
      </c>
      <c r="BD71" s="227">
        <f t="shared" si="104"/>
        <v>0</v>
      </c>
      <c r="BE71" s="227">
        <f t="shared" ca="1" si="105"/>
        <v>78.069999999999993</v>
      </c>
      <c r="BF71" s="227">
        <f t="shared" si="106"/>
        <v>0</v>
      </c>
      <c r="BG71" s="227">
        <f t="shared" si="107"/>
        <v>0</v>
      </c>
      <c r="BH71" s="227">
        <f t="shared" si="108"/>
        <v>0</v>
      </c>
      <c r="BI71" s="227">
        <f t="shared" si="109"/>
        <v>0</v>
      </c>
      <c r="BJ71" s="227">
        <f t="shared" ca="1" si="110"/>
        <v>76.83</v>
      </c>
    </row>
    <row r="72" spans="1:62" x14ac:dyDescent="0.2">
      <c r="A72" s="228" t="s">
        <v>12</v>
      </c>
      <c r="B72" s="229" t="s">
        <v>363</v>
      </c>
      <c r="C72" s="230" t="s">
        <v>84</v>
      </c>
      <c r="D72" s="261"/>
      <c r="E72" s="245" t="str">
        <f t="shared" si="70"/>
        <v/>
      </c>
      <c r="F72" s="261"/>
      <c r="G72" s="245" t="str">
        <f t="shared" si="71"/>
        <v/>
      </c>
      <c r="H72" s="261"/>
      <c r="I72" s="245" t="str">
        <f t="shared" si="72"/>
        <v/>
      </c>
      <c r="J72" s="261"/>
      <c r="K72" s="245" t="str">
        <f t="shared" si="73"/>
        <v/>
      </c>
      <c r="L72" s="261"/>
      <c r="M72" s="245" t="str">
        <f t="shared" si="74"/>
        <v/>
      </c>
      <c r="N72" s="261">
        <v>58.05</v>
      </c>
      <c r="O72" s="245">
        <f t="shared" ca="1" si="75"/>
        <v>55.7</v>
      </c>
      <c r="P72" s="261">
        <v>59.02</v>
      </c>
      <c r="Q72" s="245">
        <f t="shared" ca="1" si="76"/>
        <v>73.489999999999995</v>
      </c>
      <c r="R72" s="261"/>
      <c r="S72" s="245" t="str">
        <f t="shared" si="77"/>
        <v/>
      </c>
      <c r="T72" s="261"/>
      <c r="U72" s="245" t="str">
        <f t="shared" si="78"/>
        <v/>
      </c>
      <c r="V72" s="245">
        <f t="shared" ca="1" si="79"/>
        <v>129.19</v>
      </c>
      <c r="W72" s="225"/>
      <c r="X72" s="226">
        <v>1</v>
      </c>
      <c r="Y72" s="158">
        <f t="shared" ca="1" si="80"/>
        <v>73.489999999999995</v>
      </c>
      <c r="Z72" s="158">
        <f t="shared" ca="1" si="80"/>
        <v>55.7</v>
      </c>
      <c r="AA72" s="158">
        <f t="shared" ca="1" si="80"/>
        <v>0</v>
      </c>
      <c r="AB72" s="158">
        <f t="shared" ca="1" si="80"/>
        <v>0</v>
      </c>
      <c r="AC72" s="158">
        <f t="shared" ca="1" si="80"/>
        <v>0</v>
      </c>
      <c r="AE72" s="158">
        <f t="shared" si="81"/>
        <v>0</v>
      </c>
      <c r="AF72" s="158">
        <f t="shared" si="82"/>
        <v>0</v>
      </c>
      <c r="AG72" s="158">
        <f t="shared" si="83"/>
        <v>0</v>
      </c>
      <c r="AH72" s="158">
        <f t="shared" si="84"/>
        <v>0</v>
      </c>
      <c r="AI72" s="158">
        <f t="shared" si="85"/>
        <v>0</v>
      </c>
      <c r="AJ72" s="158">
        <f t="shared" ca="1" si="86"/>
        <v>55.7</v>
      </c>
      <c r="AK72" s="158">
        <f t="shared" ca="1" si="87"/>
        <v>73.489999999999995</v>
      </c>
      <c r="AL72" s="158">
        <f t="shared" si="88"/>
        <v>0</v>
      </c>
      <c r="AM72" s="158">
        <f t="shared" si="89"/>
        <v>0</v>
      </c>
      <c r="AN72" s="159">
        <f t="shared" ca="1" si="90"/>
        <v>129.19</v>
      </c>
      <c r="AP72" s="227">
        <f t="shared" ca="1" si="91"/>
        <v>0</v>
      </c>
      <c r="AQ72" s="227">
        <f t="shared" ca="1" si="92"/>
        <v>0</v>
      </c>
      <c r="AR72" s="227">
        <f t="shared" ca="1" si="93"/>
        <v>0</v>
      </c>
      <c r="AS72" s="227">
        <f t="shared" ca="1" si="94"/>
        <v>0</v>
      </c>
      <c r="AT72" s="227">
        <f t="shared" ca="1" si="95"/>
        <v>0</v>
      </c>
      <c r="AU72" s="227">
        <f t="shared" ca="1" si="96"/>
        <v>0</v>
      </c>
      <c r="AV72" s="227">
        <f t="shared" ca="1" si="97"/>
        <v>0</v>
      </c>
      <c r="AW72" s="227">
        <f t="shared" ca="1" si="98"/>
        <v>129.19</v>
      </c>
      <c r="AX72" s="227">
        <f t="shared" ca="1" si="99"/>
        <v>0</v>
      </c>
      <c r="AY72" s="227">
        <f t="shared" ca="1" si="100"/>
        <v>0</v>
      </c>
      <c r="AZ72" s="227">
        <f t="shared" ca="1" si="101"/>
        <v>0</v>
      </c>
      <c r="BB72" s="227">
        <f t="shared" si="102"/>
        <v>0</v>
      </c>
      <c r="BC72" s="227">
        <f t="shared" si="103"/>
        <v>0</v>
      </c>
      <c r="BD72" s="227">
        <f t="shared" si="104"/>
        <v>0</v>
      </c>
      <c r="BE72" s="227">
        <f t="shared" si="105"/>
        <v>0</v>
      </c>
      <c r="BF72" s="227">
        <f t="shared" si="106"/>
        <v>0</v>
      </c>
      <c r="BG72" s="227">
        <f t="shared" ca="1" si="107"/>
        <v>55.7</v>
      </c>
      <c r="BH72" s="227">
        <f t="shared" ca="1" si="108"/>
        <v>73.489999999999995</v>
      </c>
      <c r="BI72" s="227">
        <f t="shared" si="109"/>
        <v>0</v>
      </c>
      <c r="BJ72" s="227">
        <f t="shared" si="110"/>
        <v>0</v>
      </c>
    </row>
    <row r="73" spans="1:62" x14ac:dyDescent="0.2">
      <c r="A73" s="228" t="s">
        <v>13</v>
      </c>
      <c r="B73" s="229" t="s">
        <v>71</v>
      </c>
      <c r="C73" s="230" t="s">
        <v>80</v>
      </c>
      <c r="D73" s="328"/>
      <c r="E73" s="245" t="str">
        <f t="shared" si="70"/>
        <v/>
      </c>
      <c r="F73" s="261">
        <v>67.22</v>
      </c>
      <c r="G73" s="245">
        <f t="shared" ca="1" si="71"/>
        <v>61.45</v>
      </c>
      <c r="H73" s="261">
        <v>53.44</v>
      </c>
      <c r="I73" s="245">
        <f t="shared" ca="1" si="72"/>
        <v>64.760000000000005</v>
      </c>
      <c r="J73" s="261"/>
      <c r="K73" s="245" t="str">
        <f t="shared" si="73"/>
        <v/>
      </c>
      <c r="L73" s="261"/>
      <c r="M73" s="245" t="str">
        <f t="shared" si="74"/>
        <v/>
      </c>
      <c r="N73" s="261"/>
      <c r="O73" s="245" t="str">
        <f t="shared" si="75"/>
        <v/>
      </c>
      <c r="P73" s="261"/>
      <c r="Q73" s="245" t="str">
        <f t="shared" si="76"/>
        <v/>
      </c>
      <c r="R73" s="261"/>
      <c r="S73" s="245" t="str">
        <f t="shared" si="77"/>
        <v/>
      </c>
      <c r="T73" s="261"/>
      <c r="U73" s="245" t="str">
        <f t="shared" si="78"/>
        <v/>
      </c>
      <c r="V73" s="245">
        <f t="shared" ca="1" si="79"/>
        <v>126.21000000000001</v>
      </c>
      <c r="W73" s="225"/>
      <c r="X73" s="226">
        <v>1</v>
      </c>
      <c r="Y73" s="158">
        <f t="shared" ca="1" si="80"/>
        <v>64.760000000000005</v>
      </c>
      <c r="Z73" s="158">
        <f t="shared" ca="1" si="80"/>
        <v>61.45</v>
      </c>
      <c r="AA73" s="158">
        <f t="shared" ca="1" si="80"/>
        <v>0</v>
      </c>
      <c r="AB73" s="158">
        <f t="shared" ca="1" si="80"/>
        <v>0</v>
      </c>
      <c r="AC73" s="158">
        <f t="shared" ca="1" si="80"/>
        <v>0</v>
      </c>
      <c r="AE73" s="158">
        <f t="shared" si="81"/>
        <v>0</v>
      </c>
      <c r="AF73" s="158">
        <f t="shared" ca="1" si="82"/>
        <v>61.45</v>
      </c>
      <c r="AG73" s="158">
        <f t="shared" ca="1" si="83"/>
        <v>64.760000000000005</v>
      </c>
      <c r="AH73" s="158">
        <f t="shared" si="84"/>
        <v>0</v>
      </c>
      <c r="AI73" s="158">
        <f t="shared" si="85"/>
        <v>0</v>
      </c>
      <c r="AJ73" s="158">
        <f t="shared" si="86"/>
        <v>0</v>
      </c>
      <c r="AK73" s="158">
        <f t="shared" si="87"/>
        <v>0</v>
      </c>
      <c r="AL73" s="158">
        <f t="shared" si="88"/>
        <v>0</v>
      </c>
      <c r="AM73" s="158">
        <f t="shared" si="89"/>
        <v>0</v>
      </c>
      <c r="AN73" s="159">
        <f t="shared" ca="1" si="90"/>
        <v>126.21</v>
      </c>
      <c r="AP73" s="227">
        <f t="shared" ca="1" si="91"/>
        <v>0</v>
      </c>
      <c r="AQ73" s="227">
        <f t="shared" ca="1" si="92"/>
        <v>126.21</v>
      </c>
      <c r="AR73" s="227">
        <f t="shared" ca="1" si="93"/>
        <v>0</v>
      </c>
      <c r="AS73" s="227">
        <f t="shared" ca="1" si="94"/>
        <v>0</v>
      </c>
      <c r="AT73" s="227">
        <f t="shared" ca="1" si="95"/>
        <v>0</v>
      </c>
      <c r="AU73" s="227">
        <f t="shared" ca="1" si="96"/>
        <v>0</v>
      </c>
      <c r="AV73" s="227">
        <f t="shared" ca="1" si="97"/>
        <v>0</v>
      </c>
      <c r="AW73" s="227">
        <f t="shared" ca="1" si="98"/>
        <v>0</v>
      </c>
      <c r="AX73" s="227">
        <f t="shared" ca="1" si="99"/>
        <v>0</v>
      </c>
      <c r="AY73" s="227">
        <f t="shared" ca="1" si="100"/>
        <v>0</v>
      </c>
      <c r="AZ73" s="227">
        <f t="shared" ca="1" si="101"/>
        <v>0</v>
      </c>
      <c r="BB73" s="227">
        <f t="shared" si="102"/>
        <v>0</v>
      </c>
      <c r="BC73" s="227">
        <f t="shared" ca="1" si="103"/>
        <v>61.45</v>
      </c>
      <c r="BD73" s="227">
        <f t="shared" ca="1" si="104"/>
        <v>64.760000000000005</v>
      </c>
      <c r="BE73" s="227">
        <f t="shared" si="105"/>
        <v>0</v>
      </c>
      <c r="BF73" s="227">
        <f t="shared" si="106"/>
        <v>0</v>
      </c>
      <c r="BG73" s="227">
        <f t="shared" si="107"/>
        <v>0</v>
      </c>
      <c r="BH73" s="227">
        <f t="shared" si="108"/>
        <v>0</v>
      </c>
      <c r="BI73" s="227">
        <f t="shared" si="109"/>
        <v>0</v>
      </c>
      <c r="BJ73" s="227">
        <f t="shared" si="110"/>
        <v>0</v>
      </c>
    </row>
    <row r="74" spans="1:62" x14ac:dyDescent="0.2">
      <c r="A74" s="228" t="s">
        <v>14</v>
      </c>
      <c r="B74" s="229" t="s">
        <v>165</v>
      </c>
      <c r="C74" s="230" t="s">
        <v>81</v>
      </c>
      <c r="D74" s="261">
        <v>130.43</v>
      </c>
      <c r="E74" s="245">
        <f t="shared" ca="1" si="70"/>
        <v>67.02</v>
      </c>
      <c r="F74" s="261"/>
      <c r="G74" s="245" t="str">
        <f t="shared" si="71"/>
        <v/>
      </c>
      <c r="H74" s="261">
        <v>61.47</v>
      </c>
      <c r="I74" s="245">
        <f t="shared" ca="1" si="72"/>
        <v>56.33</v>
      </c>
      <c r="J74" s="261"/>
      <c r="K74" s="245" t="str">
        <f t="shared" si="73"/>
        <v/>
      </c>
      <c r="L74" s="261"/>
      <c r="M74" s="245" t="str">
        <f t="shared" si="74"/>
        <v/>
      </c>
      <c r="N74" s="331"/>
      <c r="O74" s="245" t="str">
        <f t="shared" si="75"/>
        <v/>
      </c>
      <c r="P74" s="261"/>
      <c r="Q74" s="245" t="str">
        <f t="shared" si="76"/>
        <v/>
      </c>
      <c r="R74" s="261"/>
      <c r="S74" s="245" t="str">
        <f t="shared" si="77"/>
        <v/>
      </c>
      <c r="T74" s="261"/>
      <c r="U74" s="245" t="str">
        <f t="shared" si="78"/>
        <v/>
      </c>
      <c r="V74" s="245">
        <f t="shared" ca="1" si="79"/>
        <v>123.35</v>
      </c>
      <c r="W74" s="225"/>
      <c r="X74" s="226">
        <v>1</v>
      </c>
      <c r="Y74" s="158">
        <f t="shared" ca="1" si="80"/>
        <v>67.02</v>
      </c>
      <c r="Z74" s="158">
        <f t="shared" ca="1" si="80"/>
        <v>56.33</v>
      </c>
      <c r="AA74" s="158">
        <f t="shared" ca="1" si="80"/>
        <v>0</v>
      </c>
      <c r="AB74" s="158">
        <f t="shared" ca="1" si="80"/>
        <v>0</v>
      </c>
      <c r="AC74" s="158">
        <f t="shared" ca="1" si="80"/>
        <v>0</v>
      </c>
      <c r="AE74" s="158">
        <f t="shared" ca="1" si="81"/>
        <v>67.02</v>
      </c>
      <c r="AF74" s="158">
        <f t="shared" si="82"/>
        <v>0</v>
      </c>
      <c r="AG74" s="158">
        <f t="shared" ca="1" si="83"/>
        <v>56.33</v>
      </c>
      <c r="AH74" s="158">
        <f t="shared" si="84"/>
        <v>0</v>
      </c>
      <c r="AI74" s="158">
        <f t="shared" si="85"/>
        <v>0</v>
      </c>
      <c r="AJ74" s="158">
        <f t="shared" si="86"/>
        <v>0</v>
      </c>
      <c r="AK74" s="158">
        <f t="shared" si="87"/>
        <v>0</v>
      </c>
      <c r="AL74" s="158">
        <f t="shared" si="88"/>
        <v>0</v>
      </c>
      <c r="AM74" s="158">
        <f t="shared" si="89"/>
        <v>0</v>
      </c>
      <c r="AN74" s="159">
        <f t="shared" ca="1" si="90"/>
        <v>123.35</v>
      </c>
      <c r="AP74" s="227">
        <f t="shared" ca="1" si="91"/>
        <v>0</v>
      </c>
      <c r="AQ74" s="227">
        <f t="shared" ca="1" si="92"/>
        <v>0</v>
      </c>
      <c r="AR74" s="227">
        <f t="shared" ca="1" si="93"/>
        <v>123.35</v>
      </c>
      <c r="AS74" s="227">
        <f t="shared" ca="1" si="94"/>
        <v>0</v>
      </c>
      <c r="AT74" s="227">
        <f t="shared" ca="1" si="95"/>
        <v>0</v>
      </c>
      <c r="AU74" s="227">
        <f t="shared" ca="1" si="96"/>
        <v>0</v>
      </c>
      <c r="AV74" s="227">
        <f t="shared" ca="1" si="97"/>
        <v>0</v>
      </c>
      <c r="AW74" s="227">
        <f t="shared" ca="1" si="98"/>
        <v>0</v>
      </c>
      <c r="AX74" s="227">
        <f t="shared" ca="1" si="99"/>
        <v>0</v>
      </c>
      <c r="AY74" s="227">
        <f t="shared" ca="1" si="100"/>
        <v>0</v>
      </c>
      <c r="AZ74" s="227">
        <f t="shared" ca="1" si="101"/>
        <v>0</v>
      </c>
      <c r="BB74" s="227">
        <f t="shared" ca="1" si="102"/>
        <v>67.02</v>
      </c>
      <c r="BC74" s="227">
        <f t="shared" si="103"/>
        <v>0</v>
      </c>
      <c r="BD74" s="227">
        <f t="shared" ca="1" si="104"/>
        <v>56.33</v>
      </c>
      <c r="BE74" s="227">
        <f t="shared" si="105"/>
        <v>0</v>
      </c>
      <c r="BF74" s="227">
        <f t="shared" si="106"/>
        <v>0</v>
      </c>
      <c r="BG74" s="227">
        <f t="shared" si="107"/>
        <v>0</v>
      </c>
      <c r="BH74" s="227">
        <f t="shared" si="108"/>
        <v>0</v>
      </c>
      <c r="BI74" s="227">
        <f t="shared" si="109"/>
        <v>0</v>
      </c>
      <c r="BJ74" s="227">
        <f t="shared" si="110"/>
        <v>0</v>
      </c>
    </row>
    <row r="75" spans="1:62" x14ac:dyDescent="0.2">
      <c r="A75" s="228" t="s">
        <v>15</v>
      </c>
      <c r="B75" s="229" t="s">
        <v>362</v>
      </c>
      <c r="C75" s="230" t="s">
        <v>156</v>
      </c>
      <c r="D75" s="261"/>
      <c r="E75" s="245" t="str">
        <f t="shared" si="70"/>
        <v/>
      </c>
      <c r="F75" s="261"/>
      <c r="G75" s="245" t="str">
        <f t="shared" si="71"/>
        <v/>
      </c>
      <c r="H75" s="261"/>
      <c r="I75" s="245" t="str">
        <f t="shared" si="72"/>
        <v/>
      </c>
      <c r="J75" s="261"/>
      <c r="K75" s="245" t="str">
        <f t="shared" si="73"/>
        <v/>
      </c>
      <c r="L75" s="261"/>
      <c r="M75" s="245" t="str">
        <f t="shared" si="74"/>
        <v/>
      </c>
      <c r="N75" s="261">
        <v>46.11</v>
      </c>
      <c r="O75" s="245">
        <f t="shared" ca="1" si="75"/>
        <v>70.05</v>
      </c>
      <c r="P75" s="261"/>
      <c r="Q75" s="245" t="str">
        <f t="shared" si="76"/>
        <v/>
      </c>
      <c r="R75" s="261"/>
      <c r="S75" s="245" t="str">
        <f t="shared" si="77"/>
        <v/>
      </c>
      <c r="T75" s="261"/>
      <c r="U75" s="245" t="str">
        <f t="shared" si="78"/>
        <v/>
      </c>
      <c r="V75" s="245">
        <f t="shared" ca="1" si="79"/>
        <v>70.05</v>
      </c>
      <c r="W75" s="225"/>
      <c r="X75" s="226">
        <v>1</v>
      </c>
      <c r="Y75" s="158">
        <f t="shared" ca="1" si="80"/>
        <v>70.05</v>
      </c>
      <c r="Z75" s="158">
        <f t="shared" ca="1" si="80"/>
        <v>0</v>
      </c>
      <c r="AA75" s="158">
        <f t="shared" ca="1" si="80"/>
        <v>0</v>
      </c>
      <c r="AB75" s="158">
        <f t="shared" ca="1" si="80"/>
        <v>0</v>
      </c>
      <c r="AC75" s="158">
        <f t="shared" ca="1" si="80"/>
        <v>0</v>
      </c>
      <c r="AE75" s="158">
        <f t="shared" si="81"/>
        <v>0</v>
      </c>
      <c r="AF75" s="158">
        <f t="shared" si="82"/>
        <v>0</v>
      </c>
      <c r="AG75" s="158">
        <f t="shared" si="83"/>
        <v>0</v>
      </c>
      <c r="AH75" s="158">
        <f t="shared" si="84"/>
        <v>0</v>
      </c>
      <c r="AI75" s="158">
        <f t="shared" si="85"/>
        <v>0</v>
      </c>
      <c r="AJ75" s="158">
        <f t="shared" ca="1" si="86"/>
        <v>70.05</v>
      </c>
      <c r="AK75" s="158">
        <f t="shared" si="87"/>
        <v>0</v>
      </c>
      <c r="AL75" s="158">
        <f t="shared" si="88"/>
        <v>0</v>
      </c>
      <c r="AM75" s="158">
        <f t="shared" si="89"/>
        <v>0</v>
      </c>
      <c r="AN75" s="159">
        <f t="shared" ca="1" si="90"/>
        <v>70.05</v>
      </c>
      <c r="AP75" s="227">
        <f t="shared" ca="1" si="91"/>
        <v>0</v>
      </c>
      <c r="AQ75" s="227">
        <f t="shared" ca="1" si="92"/>
        <v>0</v>
      </c>
      <c r="AR75" s="227">
        <f t="shared" ca="1" si="93"/>
        <v>0</v>
      </c>
      <c r="AS75" s="227">
        <f t="shared" ca="1" si="94"/>
        <v>0</v>
      </c>
      <c r="AT75" s="227">
        <f t="shared" ca="1" si="95"/>
        <v>0</v>
      </c>
      <c r="AU75" s="227">
        <f t="shared" ca="1" si="96"/>
        <v>0</v>
      </c>
      <c r="AV75" s="227">
        <f t="shared" ca="1" si="97"/>
        <v>0</v>
      </c>
      <c r="AW75" s="227">
        <f t="shared" ca="1" si="98"/>
        <v>0</v>
      </c>
      <c r="AX75" s="227">
        <f t="shared" ca="1" si="99"/>
        <v>70.05</v>
      </c>
      <c r="AY75" s="227">
        <f t="shared" ca="1" si="100"/>
        <v>0</v>
      </c>
      <c r="AZ75" s="227">
        <f t="shared" ca="1" si="101"/>
        <v>0</v>
      </c>
      <c r="BB75" s="227">
        <f t="shared" si="102"/>
        <v>0</v>
      </c>
      <c r="BC75" s="227">
        <f t="shared" si="103"/>
        <v>0</v>
      </c>
      <c r="BD75" s="227">
        <f t="shared" si="104"/>
        <v>0</v>
      </c>
      <c r="BE75" s="227">
        <f t="shared" si="105"/>
        <v>0</v>
      </c>
      <c r="BF75" s="227">
        <f t="shared" si="106"/>
        <v>0</v>
      </c>
      <c r="BG75" s="227">
        <f t="shared" ca="1" si="107"/>
        <v>70.05</v>
      </c>
      <c r="BH75" s="227">
        <f t="shared" si="108"/>
        <v>0</v>
      </c>
      <c r="BI75" s="227">
        <f t="shared" si="109"/>
        <v>0</v>
      </c>
      <c r="BJ75" s="227">
        <f t="shared" si="110"/>
        <v>0</v>
      </c>
    </row>
    <row r="76" spans="1:62" x14ac:dyDescent="0.2">
      <c r="A76" s="228" t="s">
        <v>44</v>
      </c>
      <c r="B76" s="229" t="s">
        <v>111</v>
      </c>
      <c r="C76" s="230" t="s">
        <v>73</v>
      </c>
      <c r="D76" s="261"/>
      <c r="E76" s="245" t="str">
        <f t="shared" si="70"/>
        <v/>
      </c>
      <c r="F76" s="261"/>
      <c r="G76" s="245" t="str">
        <f t="shared" si="71"/>
        <v/>
      </c>
      <c r="H76" s="261"/>
      <c r="I76" s="245" t="str">
        <f t="shared" si="72"/>
        <v/>
      </c>
      <c r="J76" s="261">
        <v>61</v>
      </c>
      <c r="K76" s="245">
        <f t="shared" ca="1" si="73"/>
        <v>65.08</v>
      </c>
      <c r="L76" s="261"/>
      <c r="M76" s="245" t="str">
        <f t="shared" si="74"/>
        <v/>
      </c>
      <c r="N76" s="261"/>
      <c r="O76" s="245" t="str">
        <f t="shared" si="75"/>
        <v/>
      </c>
      <c r="P76" s="261"/>
      <c r="Q76" s="245" t="str">
        <f t="shared" si="76"/>
        <v/>
      </c>
      <c r="R76" s="261"/>
      <c r="S76" s="245" t="str">
        <f t="shared" si="77"/>
        <v/>
      </c>
      <c r="T76" s="261"/>
      <c r="U76" s="245" t="str">
        <f t="shared" si="78"/>
        <v/>
      </c>
      <c r="V76" s="245">
        <f t="shared" ca="1" si="79"/>
        <v>65.08</v>
      </c>
      <c r="W76" s="225"/>
      <c r="X76" s="226">
        <v>1</v>
      </c>
      <c r="Y76" s="158">
        <f t="shared" ca="1" si="80"/>
        <v>65.08</v>
      </c>
      <c r="Z76" s="158">
        <f t="shared" ca="1" si="80"/>
        <v>0</v>
      </c>
      <c r="AA76" s="158">
        <f t="shared" ca="1" si="80"/>
        <v>0</v>
      </c>
      <c r="AB76" s="158">
        <f t="shared" ca="1" si="80"/>
        <v>0</v>
      </c>
      <c r="AC76" s="158">
        <f t="shared" ca="1" si="80"/>
        <v>0</v>
      </c>
      <c r="AE76" s="158">
        <f t="shared" si="81"/>
        <v>0</v>
      </c>
      <c r="AF76" s="158">
        <f t="shared" si="82"/>
        <v>0</v>
      </c>
      <c r="AG76" s="158">
        <f t="shared" si="83"/>
        <v>0</v>
      </c>
      <c r="AH76" s="158">
        <f t="shared" ca="1" si="84"/>
        <v>65.08</v>
      </c>
      <c r="AI76" s="158">
        <f t="shared" si="85"/>
        <v>0</v>
      </c>
      <c r="AJ76" s="158">
        <f t="shared" si="86"/>
        <v>0</v>
      </c>
      <c r="AK76" s="158">
        <f t="shared" si="87"/>
        <v>0</v>
      </c>
      <c r="AL76" s="158">
        <f t="shared" si="88"/>
        <v>0</v>
      </c>
      <c r="AM76" s="158">
        <f t="shared" si="89"/>
        <v>0</v>
      </c>
      <c r="AN76" s="159">
        <f t="shared" ca="1" si="90"/>
        <v>65.08</v>
      </c>
      <c r="AP76" s="227">
        <f t="shared" ca="1" si="91"/>
        <v>65.08</v>
      </c>
      <c r="AQ76" s="227">
        <f t="shared" ca="1" si="92"/>
        <v>0</v>
      </c>
      <c r="AR76" s="227">
        <f t="shared" ca="1" si="93"/>
        <v>0</v>
      </c>
      <c r="AS76" s="227">
        <f t="shared" ca="1" si="94"/>
        <v>0</v>
      </c>
      <c r="AT76" s="227">
        <f t="shared" ca="1" si="95"/>
        <v>0</v>
      </c>
      <c r="AU76" s="227">
        <f t="shared" ca="1" si="96"/>
        <v>0</v>
      </c>
      <c r="AV76" s="227">
        <f t="shared" ca="1" si="97"/>
        <v>0</v>
      </c>
      <c r="AW76" s="227">
        <f t="shared" ca="1" si="98"/>
        <v>0</v>
      </c>
      <c r="AX76" s="227">
        <f t="shared" ca="1" si="99"/>
        <v>0</v>
      </c>
      <c r="AY76" s="227">
        <f t="shared" ca="1" si="100"/>
        <v>0</v>
      </c>
      <c r="AZ76" s="227">
        <f t="shared" ca="1" si="101"/>
        <v>0</v>
      </c>
      <c r="BB76" s="227">
        <f t="shared" si="102"/>
        <v>0</v>
      </c>
      <c r="BC76" s="227">
        <f t="shared" si="103"/>
        <v>0</v>
      </c>
      <c r="BD76" s="227">
        <f t="shared" si="104"/>
        <v>0</v>
      </c>
      <c r="BE76" s="227">
        <f t="shared" ca="1" si="105"/>
        <v>65.08</v>
      </c>
      <c r="BF76" s="227">
        <f t="shared" si="106"/>
        <v>0</v>
      </c>
      <c r="BG76" s="227">
        <f t="shared" si="107"/>
        <v>0</v>
      </c>
      <c r="BH76" s="227">
        <f t="shared" si="108"/>
        <v>0</v>
      </c>
      <c r="BI76" s="227">
        <f t="shared" si="109"/>
        <v>0</v>
      </c>
      <c r="BJ76" s="227">
        <f t="shared" si="110"/>
        <v>0</v>
      </c>
    </row>
    <row r="77" spans="1:62" ht="13.5" thickBot="1" x14ac:dyDescent="0.25">
      <c r="A77" s="247" t="s">
        <v>45</v>
      </c>
      <c r="B77" s="248" t="s">
        <v>364</v>
      </c>
      <c r="C77" s="249" t="s">
        <v>156</v>
      </c>
      <c r="D77" s="265"/>
      <c r="E77" s="266" t="str">
        <f t="shared" si="70"/>
        <v/>
      </c>
      <c r="F77" s="265"/>
      <c r="G77" s="266" t="str">
        <f t="shared" si="71"/>
        <v/>
      </c>
      <c r="H77" s="265"/>
      <c r="I77" s="266" t="str">
        <f t="shared" si="72"/>
        <v/>
      </c>
      <c r="J77" s="265"/>
      <c r="K77" s="266" t="str">
        <f t="shared" si="73"/>
        <v/>
      </c>
      <c r="L77" s="265"/>
      <c r="M77" s="266" t="str">
        <f t="shared" si="74"/>
        <v/>
      </c>
      <c r="N77" s="265">
        <v>62.02</v>
      </c>
      <c r="O77" s="266">
        <f t="shared" ca="1" si="75"/>
        <v>52.15</v>
      </c>
      <c r="P77" s="265"/>
      <c r="Q77" s="266" t="str">
        <f t="shared" si="76"/>
        <v/>
      </c>
      <c r="R77" s="265"/>
      <c r="S77" s="266" t="str">
        <f t="shared" si="77"/>
        <v/>
      </c>
      <c r="T77" s="265"/>
      <c r="U77" s="266" t="str">
        <f t="shared" si="78"/>
        <v/>
      </c>
      <c r="V77" s="266">
        <f t="shared" ca="1" si="79"/>
        <v>52.15</v>
      </c>
      <c r="W77" s="225"/>
      <c r="X77" s="226">
        <v>1</v>
      </c>
      <c r="Y77" s="158">
        <f t="shared" ca="1" si="80"/>
        <v>52.15</v>
      </c>
      <c r="Z77" s="158">
        <f t="shared" ca="1" si="80"/>
        <v>0</v>
      </c>
      <c r="AA77" s="158">
        <f t="shared" ca="1" si="80"/>
        <v>0</v>
      </c>
      <c r="AB77" s="158">
        <f t="shared" ca="1" si="80"/>
        <v>0</v>
      </c>
      <c r="AC77" s="158">
        <f t="shared" ca="1" si="80"/>
        <v>0</v>
      </c>
      <c r="AE77" s="158">
        <f t="shared" si="81"/>
        <v>0</v>
      </c>
      <c r="AF77" s="158">
        <f t="shared" si="82"/>
        <v>0</v>
      </c>
      <c r="AG77" s="158">
        <f t="shared" si="83"/>
        <v>0</v>
      </c>
      <c r="AH77" s="158">
        <f t="shared" si="84"/>
        <v>0</v>
      </c>
      <c r="AI77" s="158">
        <f t="shared" si="85"/>
        <v>0</v>
      </c>
      <c r="AJ77" s="158">
        <f t="shared" ca="1" si="86"/>
        <v>52.15</v>
      </c>
      <c r="AK77" s="158">
        <f t="shared" si="87"/>
        <v>0</v>
      </c>
      <c r="AL77" s="158">
        <f t="shared" si="88"/>
        <v>0</v>
      </c>
      <c r="AM77" s="158">
        <f t="shared" si="89"/>
        <v>0</v>
      </c>
      <c r="AN77" s="159">
        <f t="shared" ca="1" si="90"/>
        <v>52.15</v>
      </c>
      <c r="AP77" s="227">
        <f t="shared" ca="1" si="91"/>
        <v>0</v>
      </c>
      <c r="AQ77" s="227">
        <f t="shared" ca="1" si="92"/>
        <v>0</v>
      </c>
      <c r="AR77" s="227">
        <f t="shared" ca="1" si="93"/>
        <v>0</v>
      </c>
      <c r="AS77" s="227">
        <f t="shared" ca="1" si="94"/>
        <v>0</v>
      </c>
      <c r="AT77" s="227">
        <f t="shared" ca="1" si="95"/>
        <v>0</v>
      </c>
      <c r="AU77" s="227">
        <f t="shared" ca="1" si="96"/>
        <v>0</v>
      </c>
      <c r="AV77" s="227">
        <f t="shared" ca="1" si="97"/>
        <v>0</v>
      </c>
      <c r="AW77" s="227">
        <f t="shared" ca="1" si="98"/>
        <v>0</v>
      </c>
      <c r="AX77" s="227">
        <f t="shared" ca="1" si="99"/>
        <v>52.15</v>
      </c>
      <c r="AY77" s="227">
        <f t="shared" ca="1" si="100"/>
        <v>0</v>
      </c>
      <c r="AZ77" s="227">
        <f t="shared" ca="1" si="101"/>
        <v>0</v>
      </c>
      <c r="BB77" s="227">
        <f t="shared" si="102"/>
        <v>0</v>
      </c>
      <c r="BC77" s="227">
        <f t="shared" si="103"/>
        <v>0</v>
      </c>
      <c r="BD77" s="227">
        <f t="shared" si="104"/>
        <v>0</v>
      </c>
      <c r="BE77" s="227">
        <f t="shared" si="105"/>
        <v>0</v>
      </c>
      <c r="BF77" s="227">
        <f t="shared" si="106"/>
        <v>0</v>
      </c>
      <c r="BG77" s="227">
        <f t="shared" ca="1" si="107"/>
        <v>52.15</v>
      </c>
      <c r="BH77" s="227">
        <f t="shared" si="108"/>
        <v>0</v>
      </c>
      <c r="BI77" s="227">
        <f t="shared" si="109"/>
        <v>0</v>
      </c>
      <c r="BJ77" s="227">
        <f t="shared" si="110"/>
        <v>0</v>
      </c>
    </row>
    <row r="78" spans="1:62" ht="13.5" thickBot="1" x14ac:dyDescent="0.25">
      <c r="A78" s="179"/>
      <c r="R78" s="332"/>
      <c r="AP78" s="227"/>
      <c r="AQ78" s="227"/>
      <c r="AR78" s="227"/>
      <c r="AS78" s="227"/>
      <c r="AT78" s="227"/>
      <c r="AU78" s="227"/>
      <c r="AV78" s="227"/>
      <c r="AW78" s="227"/>
      <c r="AX78" s="227"/>
      <c r="AY78" s="227"/>
      <c r="AZ78" s="227"/>
    </row>
    <row r="79" spans="1:62" ht="13.5" customHeight="1" x14ac:dyDescent="0.25">
      <c r="A79" s="355"/>
      <c r="B79" s="358" t="s">
        <v>96</v>
      </c>
      <c r="C79" s="361" t="s">
        <v>2</v>
      </c>
      <c r="D79" s="349" t="s">
        <v>95</v>
      </c>
      <c r="E79" s="349"/>
      <c r="F79" s="349" t="s">
        <v>145</v>
      </c>
      <c r="G79" s="349"/>
      <c r="H79" s="349" t="s">
        <v>133</v>
      </c>
      <c r="I79" s="349"/>
      <c r="J79" s="349" t="s">
        <v>135</v>
      </c>
      <c r="K79" s="349"/>
      <c r="L79" s="349" t="s">
        <v>136</v>
      </c>
      <c r="M79" s="350"/>
      <c r="N79" s="349" t="s">
        <v>149</v>
      </c>
      <c r="O79" s="349"/>
      <c r="P79" s="349" t="s">
        <v>20</v>
      </c>
      <c r="Q79" s="349"/>
      <c r="R79" s="349" t="s">
        <v>153</v>
      </c>
      <c r="S79" s="350"/>
      <c r="T79" s="349" t="s">
        <v>381</v>
      </c>
      <c r="U79" s="350"/>
      <c r="V79" s="351" t="s">
        <v>93</v>
      </c>
      <c r="W79" s="364"/>
      <c r="X79" s="364"/>
      <c r="AP79" s="227"/>
      <c r="AQ79" s="227"/>
      <c r="AR79" s="227"/>
      <c r="AS79" s="227"/>
      <c r="AT79" s="227"/>
      <c r="AU79" s="227"/>
      <c r="AV79" s="227"/>
      <c r="AW79" s="227"/>
      <c r="AX79" s="227"/>
      <c r="AY79" s="227"/>
      <c r="AZ79" s="227"/>
    </row>
    <row r="80" spans="1:62" ht="13.5" x14ac:dyDescent="0.25">
      <c r="A80" s="356"/>
      <c r="B80" s="359"/>
      <c r="C80" s="362"/>
      <c r="D80" s="348" t="s">
        <v>144</v>
      </c>
      <c r="E80" s="348"/>
      <c r="F80" s="348" t="s">
        <v>146</v>
      </c>
      <c r="G80" s="348"/>
      <c r="H80" s="348" t="s">
        <v>146</v>
      </c>
      <c r="I80" s="348"/>
      <c r="J80" s="348" t="s">
        <v>147</v>
      </c>
      <c r="K80" s="348"/>
      <c r="L80" s="348" t="s">
        <v>148</v>
      </c>
      <c r="M80" s="348"/>
      <c r="N80" s="348" t="s">
        <v>151</v>
      </c>
      <c r="O80" s="348"/>
      <c r="P80" s="348" t="s">
        <v>152</v>
      </c>
      <c r="Q80" s="348"/>
      <c r="R80" s="348" t="s">
        <v>91</v>
      </c>
      <c r="S80" s="348"/>
      <c r="T80" s="348" t="s">
        <v>382</v>
      </c>
      <c r="U80" s="348"/>
      <c r="V80" s="352"/>
      <c r="W80" s="364"/>
      <c r="X80" s="364"/>
      <c r="AP80" s="227"/>
      <c r="AQ80" s="227"/>
      <c r="AR80" s="227"/>
      <c r="AS80" s="227"/>
      <c r="AT80" s="227"/>
      <c r="AU80" s="227"/>
      <c r="AV80" s="227"/>
      <c r="AW80" s="227"/>
      <c r="AX80" s="227"/>
      <c r="AY80" s="227"/>
      <c r="AZ80" s="227"/>
    </row>
    <row r="81" spans="1:62" ht="13.5" customHeight="1" thickBot="1" x14ac:dyDescent="0.25">
      <c r="A81" s="357"/>
      <c r="B81" s="360"/>
      <c r="C81" s="363"/>
      <c r="D81" s="203" t="s">
        <v>0</v>
      </c>
      <c r="E81" s="204" t="s">
        <v>1</v>
      </c>
      <c r="F81" s="203" t="s">
        <v>0</v>
      </c>
      <c r="G81" s="204" t="s">
        <v>1</v>
      </c>
      <c r="H81" s="203" t="s">
        <v>0</v>
      </c>
      <c r="I81" s="204" t="s">
        <v>1</v>
      </c>
      <c r="J81" s="203" t="s">
        <v>0</v>
      </c>
      <c r="K81" s="204" t="s">
        <v>1</v>
      </c>
      <c r="L81" s="203" t="s">
        <v>0</v>
      </c>
      <c r="M81" s="204" t="s">
        <v>1</v>
      </c>
      <c r="N81" s="203" t="s">
        <v>0</v>
      </c>
      <c r="O81" s="204" t="s">
        <v>1</v>
      </c>
      <c r="P81" s="203" t="s">
        <v>0</v>
      </c>
      <c r="Q81" s="204" t="s">
        <v>1</v>
      </c>
      <c r="R81" s="203" t="s">
        <v>0</v>
      </c>
      <c r="S81" s="204" t="s">
        <v>1</v>
      </c>
      <c r="T81" s="203" t="s">
        <v>0</v>
      </c>
      <c r="U81" s="204" t="s">
        <v>1</v>
      </c>
      <c r="V81" s="353"/>
      <c r="W81" s="205"/>
      <c r="X81" s="206"/>
      <c r="AP81" s="227"/>
      <c r="AQ81" s="227"/>
      <c r="AR81" s="227"/>
      <c r="AS81" s="227"/>
      <c r="AT81" s="227"/>
      <c r="AU81" s="227"/>
      <c r="AV81" s="227"/>
      <c r="AW81" s="227"/>
      <c r="AX81" s="227"/>
      <c r="AY81" s="227"/>
      <c r="AZ81" s="227"/>
    </row>
    <row r="82" spans="1:62" s="215" customFormat="1" ht="13.5" hidden="1" outlineLevel="1" thickBot="1" x14ac:dyDescent="0.25">
      <c r="A82" s="209"/>
      <c r="B82" s="210">
        <f>ROW()+1</f>
        <v>83</v>
      </c>
      <c r="C82" s="211" cm="1">
        <f t="array" ref="C82">MATCH(TRUE,ISBLANK(C83:C474),0)+ROW()-1</f>
        <v>88</v>
      </c>
      <c r="D82" s="257">
        <f ca="1">MIN(INDIRECT(ADDRESS($B82,COLUMN())&amp;":"&amp;ADDRESS($C82,COLUMN())))</f>
        <v>51.38</v>
      </c>
      <c r="E82" s="326">
        <f ca="1">100*D82-40*INT(D82)</f>
        <v>3098</v>
      </c>
      <c r="F82" s="257">
        <f ca="1">MIN(INDIRECT(ADDRESS($B82,COLUMN())&amp;":"&amp;ADDRESS($C82,COLUMN())))</f>
        <v>54.19</v>
      </c>
      <c r="G82" s="326">
        <f t="shared" ref="G82" ca="1" si="111">F82*100-40*INT(F82)</f>
        <v>3259</v>
      </c>
      <c r="H82" s="257">
        <f ca="1">MIN(INDIRECT(ADDRESS($B82,COLUMN())&amp;":"&amp;ADDRESS($C82,COLUMN())))</f>
        <v>50.12</v>
      </c>
      <c r="I82" s="326">
        <f t="shared" ref="I82" ca="1" si="112">H82*100-40*INT(H82)</f>
        <v>3012</v>
      </c>
      <c r="J82" s="257">
        <f ca="1">MIN(INDIRECT(ADDRESS($B82,COLUMN())&amp;":"&amp;ADDRESS($C82,COLUMN())))</f>
        <v>43.58</v>
      </c>
      <c r="K82" s="326">
        <f t="shared" ref="K82" ca="1" si="113">J82*100-40*INT(J82)</f>
        <v>2638</v>
      </c>
      <c r="L82" s="257">
        <f ca="1">MIN(INDIRECT(ADDRESS($B82,COLUMN())&amp;":"&amp;ADDRESS($C82,COLUMN())))</f>
        <v>27.06</v>
      </c>
      <c r="M82" s="326">
        <f t="shared" ref="M82" ca="1" si="114">L82*100-40*INT(L82)</f>
        <v>1626</v>
      </c>
      <c r="N82" s="257">
        <f ca="1">MIN(INDIRECT(ADDRESS($B82,COLUMN())&amp;":"&amp;ADDRESS($C82,COLUMN())))</f>
        <v>31.39</v>
      </c>
      <c r="O82" s="326">
        <f t="shared" ref="O82" ca="1" si="115">N82*100-40*INT(N82)</f>
        <v>1899</v>
      </c>
      <c r="P82" s="257">
        <f ca="1">MIN(INDIRECT(ADDRESS($B82,COLUMN())&amp;":"&amp;ADDRESS($C82,COLUMN())))</f>
        <v>32.229999999999997</v>
      </c>
      <c r="Q82" s="326">
        <f t="shared" ref="Q82" ca="1" si="116">P82*100-40*INT(P82)</f>
        <v>1942.9999999999995</v>
      </c>
      <c r="R82" s="257">
        <f ca="1">MIN(INDIRECT(ADDRESS($B82,COLUMN())&amp;":"&amp;ADDRESS($C82,COLUMN())))</f>
        <v>75.53</v>
      </c>
      <c r="S82" s="326">
        <f t="shared" ref="S82" ca="1" si="117">R82*100-40*INT(R82)</f>
        <v>4553</v>
      </c>
      <c r="T82" s="257">
        <f ca="1">MIN(INDIRECT(ADDRESS($B82,COLUMN())&amp;":"&amp;ADDRESS($C82,COLUMN())))</f>
        <v>37.43</v>
      </c>
      <c r="U82" s="326">
        <f t="shared" ref="U82" ca="1" si="118">T82*100-40*INT(T82)</f>
        <v>2263</v>
      </c>
      <c r="V82" s="257"/>
      <c r="W82" s="214"/>
      <c r="X82" s="214"/>
      <c r="AN82" s="216"/>
      <c r="AP82" s="217"/>
      <c r="AQ82" s="217"/>
      <c r="AR82" s="217"/>
      <c r="AS82" s="217"/>
      <c r="AT82" s="217"/>
      <c r="AU82" s="217"/>
      <c r="AV82" s="217"/>
      <c r="AW82" s="217"/>
      <c r="AX82" s="217"/>
      <c r="AY82" s="217"/>
      <c r="AZ82" s="217"/>
    </row>
    <row r="83" spans="1:62" collapsed="1" x14ac:dyDescent="0.2">
      <c r="A83" s="218" t="s">
        <v>3</v>
      </c>
      <c r="B83" s="219" t="s">
        <v>24</v>
      </c>
      <c r="C83" s="220" t="s">
        <v>81</v>
      </c>
      <c r="D83" s="268">
        <v>51.38</v>
      </c>
      <c r="E83" s="327">
        <f t="shared" ref="E83:E88" ca="1" si="119">IF(D83="","",IF(N(D83)=0,"*",ROUND(100*E$82/(100*D83-40*INT(D83)),2)))</f>
        <v>100</v>
      </c>
      <c r="F83" s="268">
        <v>71.44</v>
      </c>
      <c r="G83" s="281">
        <f t="shared" ref="G83:G88" ca="1" si="120">IF(F83="","",IF(N(F83)=0,"*",ROUND(100*G$82/(100*F83-40*INT(F83)),2)))</f>
        <v>75.72</v>
      </c>
      <c r="H83" s="268">
        <v>50.12</v>
      </c>
      <c r="I83" s="327">
        <f t="shared" ref="I83:I88" ca="1" si="121">IF(H83="","",IF(N(H83)=0,"*",ROUND(100*I$82/(100*H83-40*INT(H83)),2)))</f>
        <v>100</v>
      </c>
      <c r="J83" s="268"/>
      <c r="K83" s="327" t="str">
        <f t="shared" ref="K83:K88" si="122">IF(J83="","",IF(N(J83)=0,"*",ROUND(100*K$82/(100*J83-40*INT(J83)),2)))</f>
        <v/>
      </c>
      <c r="L83" s="268"/>
      <c r="M83" s="327" t="str">
        <f t="shared" ref="M83:M88" si="123">IF(L83="","",IF(N(L83)=0,"*",ROUND(100*M$82/(100*L83-40*INT(L83)),2)))</f>
        <v/>
      </c>
      <c r="N83" s="268">
        <v>31.39</v>
      </c>
      <c r="O83" s="327">
        <f t="shared" ref="O83:O88" ca="1" si="124">IF(N83="","",IF(N(N83)=0,"*",ROUND(100*O$82/(100*N83-40*INT(N83)),2)))</f>
        <v>100</v>
      </c>
      <c r="P83" s="268">
        <v>32.229999999999997</v>
      </c>
      <c r="Q83" s="327">
        <f t="shared" ref="Q83:Q88" ca="1" si="125">IF(P83="","",IF(N(P83)=0,"*",ROUND(100*Q$82/(100*P83-40*INT(P83)),2)))</f>
        <v>100</v>
      </c>
      <c r="R83" s="268">
        <v>75.53</v>
      </c>
      <c r="S83" s="327">
        <f t="shared" ref="S83:S88" ca="1" si="126">IF(R83="","",IF(N(R83)=0,"*",ROUND(100*S$82/(100*R83-40*INT(R83)),2)))</f>
        <v>100</v>
      </c>
      <c r="T83" s="268"/>
      <c r="U83" s="327" t="str">
        <f t="shared" ref="U83:U88" si="127">IF(T83="","",IF(N(T83)=0,"*",ROUND(100*U$82/(100*T83-40*INT(T83)),2)))</f>
        <v/>
      </c>
      <c r="V83" s="327">
        <f t="shared" ref="V83:V88" ca="1" si="128">SUM(Y83:AC83)</f>
        <v>500</v>
      </c>
      <c r="W83" s="264"/>
      <c r="X83" s="226">
        <v>0.7</v>
      </c>
      <c r="Y83" s="158">
        <f t="shared" ref="Y83:AC88" ca="1" si="129">LARGE($AE83:$AM83,Y$34)</f>
        <v>100</v>
      </c>
      <c r="Z83" s="158">
        <f t="shared" ca="1" si="129"/>
        <v>100</v>
      </c>
      <c r="AA83" s="158">
        <f t="shared" ca="1" si="129"/>
        <v>100</v>
      </c>
      <c r="AB83" s="158">
        <f t="shared" ca="1" si="129"/>
        <v>100</v>
      </c>
      <c r="AC83" s="158">
        <f t="shared" ca="1" si="129"/>
        <v>100</v>
      </c>
      <c r="AE83" s="158">
        <f t="shared" ref="AE83:AE88" ca="1" si="130">N(E83)</f>
        <v>100</v>
      </c>
      <c r="AF83" s="158">
        <f t="shared" ref="AF83:AF88" ca="1" si="131">N(G83)</f>
        <v>75.72</v>
      </c>
      <c r="AG83" s="158">
        <f t="shared" ref="AG83:AG88" ca="1" si="132">N(I83)</f>
        <v>100</v>
      </c>
      <c r="AH83" s="158">
        <f t="shared" ref="AH83:AH88" si="133">N(K83)</f>
        <v>0</v>
      </c>
      <c r="AI83" s="158">
        <f t="shared" ref="AI83:AI88" si="134">N(M83)</f>
        <v>0</v>
      </c>
      <c r="AJ83" s="158">
        <f t="shared" ref="AJ83:AJ88" ca="1" si="135">N(O83)</f>
        <v>100</v>
      </c>
      <c r="AK83" s="158">
        <f t="shared" ref="AK83:AK88" ca="1" si="136">N(Q83)</f>
        <v>100</v>
      </c>
      <c r="AL83" s="158">
        <f t="shared" ref="AL83:AL88" ca="1" si="137">N(S83)</f>
        <v>100</v>
      </c>
      <c r="AM83" s="158">
        <f t="shared" ref="AM83:AM88" si="138">N(U83)</f>
        <v>0</v>
      </c>
      <c r="AN83" s="159">
        <f t="shared" ref="AN83:AN88" ca="1" si="139">ROUND(X83*SUM(E83,G83,I83,K83,M83,O83,Q83,S83,U83),2)</f>
        <v>403</v>
      </c>
      <c r="AP83" s="227">
        <f t="shared" ref="AP83:AP88" ca="1" si="140">IF(C83="Vihor",1,0)*AN83</f>
        <v>0</v>
      </c>
      <c r="AQ83" s="227">
        <f t="shared" ref="AQ83:AQ88" ca="1" si="141">IF(C83="Maksimir",1,0)*AN83</f>
        <v>0</v>
      </c>
      <c r="AR83" s="227">
        <f t="shared" ref="AR83:AR88" ca="1" si="142">IF(C83="Japetić",1,0)*AN83</f>
        <v>403</v>
      </c>
      <c r="AS83" s="227">
        <f t="shared" ref="AS83:AS88" ca="1" si="143">IF(C83="Bjelovar",1,0)*AN83</f>
        <v>0</v>
      </c>
      <c r="AT83" s="227">
        <f t="shared" ref="AT83:AT88" ca="1" si="144">IF(C83="Međimurje",1,0)*AN83</f>
        <v>0</v>
      </c>
      <c r="AU83" s="227">
        <f t="shared" ref="AU83:AU88" ca="1" si="145">IF(C83="Sova",1,0)*AN83</f>
        <v>0</v>
      </c>
      <c r="AV83" s="227">
        <f t="shared" ref="AV83:AV88" ca="1" si="146">IF(C83="Orion",1,0)*AN83</f>
        <v>0</v>
      </c>
      <c r="AW83" s="227">
        <f t="shared" ref="AW83:AW88" ca="1" si="147">IF(C83="Kapela",1,0)*AN83</f>
        <v>0</v>
      </c>
      <c r="AX83" s="227">
        <f t="shared" ref="AX83:AX88" ca="1" si="148">IF(C83="Jelen",1,0)*AN83</f>
        <v>0</v>
      </c>
      <c r="AY83" s="227">
        <f t="shared" ref="AY83:AY88" ca="1" si="149">IF(C83="Varaždin",1,0)*AN83</f>
        <v>0</v>
      </c>
      <c r="AZ83" s="227">
        <f t="shared" ref="AZ83:AZ88" ca="1" si="150">IF(C83="Ivan Merz",1,0)*AN83</f>
        <v>0</v>
      </c>
      <c r="BB83" s="227">
        <f t="shared" ref="BB83:BB88" ca="1" si="151">ROUND(N(E83)*$X83,2)</f>
        <v>70</v>
      </c>
      <c r="BC83" s="227">
        <f t="shared" ref="BC83:BC88" ca="1" si="152">ROUND(N(G83)*$X83,2)</f>
        <v>53</v>
      </c>
      <c r="BD83" s="227">
        <f t="shared" ref="BD83:BD88" ca="1" si="153">ROUND(N(I83)*$X83,2)</f>
        <v>70</v>
      </c>
      <c r="BE83" s="227">
        <f t="shared" ref="BE83:BE88" si="154">ROUND(N(K83)*$X83,2)</f>
        <v>0</v>
      </c>
      <c r="BF83" s="227">
        <f t="shared" ref="BF83:BF88" si="155">ROUND(N(M83)*$X83,2)</f>
        <v>0</v>
      </c>
      <c r="BG83" s="227">
        <f t="shared" ref="BG83:BG88" ca="1" si="156">ROUND(N(O83)*$X83,2)</f>
        <v>70</v>
      </c>
      <c r="BH83" s="227">
        <f t="shared" ref="BH83:BH88" ca="1" si="157">ROUND(N(Q83)*$X83,2)</f>
        <v>70</v>
      </c>
      <c r="BI83" s="227">
        <f t="shared" ref="BI83:BI88" ca="1" si="158">ROUND(N(S83)*$X83,2)</f>
        <v>70</v>
      </c>
      <c r="BJ83" s="227">
        <f t="shared" ref="BJ83:BJ88" si="159">ROUND(N(U83)*$X83,2)</f>
        <v>0</v>
      </c>
    </row>
    <row r="84" spans="1:62" x14ac:dyDescent="0.2">
      <c r="A84" s="228" t="s">
        <v>4</v>
      </c>
      <c r="B84" s="229" t="s">
        <v>222</v>
      </c>
      <c r="C84" s="230" t="s">
        <v>73</v>
      </c>
      <c r="D84" s="261">
        <v>62.35</v>
      </c>
      <c r="E84" s="245">
        <f t="shared" ca="1" si="119"/>
        <v>82.5</v>
      </c>
      <c r="F84" s="261"/>
      <c r="G84" s="245" t="str">
        <f t="shared" si="120"/>
        <v/>
      </c>
      <c r="H84" s="261"/>
      <c r="I84" s="245" t="str">
        <f t="shared" si="121"/>
        <v/>
      </c>
      <c r="J84" s="261">
        <v>43.58</v>
      </c>
      <c r="K84" s="245">
        <f t="shared" ca="1" si="122"/>
        <v>100</v>
      </c>
      <c r="L84" s="261">
        <v>27.06</v>
      </c>
      <c r="M84" s="245">
        <f t="shared" ca="1" si="123"/>
        <v>100</v>
      </c>
      <c r="N84" s="261">
        <v>47.38</v>
      </c>
      <c r="O84" s="235">
        <f t="shared" ca="1" si="124"/>
        <v>66.45</v>
      </c>
      <c r="P84" s="261">
        <v>42.27</v>
      </c>
      <c r="Q84" s="235">
        <f t="shared" ca="1" si="125"/>
        <v>76.290000000000006</v>
      </c>
      <c r="R84" s="261">
        <v>81.33</v>
      </c>
      <c r="S84" s="245">
        <f t="shared" ca="1" si="126"/>
        <v>93.05</v>
      </c>
      <c r="T84" s="261">
        <v>37.43</v>
      </c>
      <c r="U84" s="245">
        <f t="shared" ca="1" si="127"/>
        <v>100</v>
      </c>
      <c r="V84" s="245">
        <f t="shared" ca="1" si="128"/>
        <v>475.55</v>
      </c>
      <c r="W84" s="264"/>
      <c r="X84" s="226">
        <v>0.7</v>
      </c>
      <c r="Y84" s="158">
        <f t="shared" ca="1" si="129"/>
        <v>100</v>
      </c>
      <c r="Z84" s="158">
        <f t="shared" ca="1" si="129"/>
        <v>100</v>
      </c>
      <c r="AA84" s="158">
        <f t="shared" ca="1" si="129"/>
        <v>100</v>
      </c>
      <c r="AB84" s="158">
        <f t="shared" ca="1" si="129"/>
        <v>93.05</v>
      </c>
      <c r="AC84" s="158">
        <f t="shared" ca="1" si="129"/>
        <v>82.5</v>
      </c>
      <c r="AE84" s="158">
        <f t="shared" ca="1" si="130"/>
        <v>82.5</v>
      </c>
      <c r="AF84" s="158">
        <f t="shared" si="131"/>
        <v>0</v>
      </c>
      <c r="AG84" s="158">
        <f t="shared" si="132"/>
        <v>0</v>
      </c>
      <c r="AH84" s="158">
        <f t="shared" ca="1" si="133"/>
        <v>100</v>
      </c>
      <c r="AI84" s="158">
        <f t="shared" ca="1" si="134"/>
        <v>100</v>
      </c>
      <c r="AJ84" s="158">
        <f t="shared" ca="1" si="135"/>
        <v>66.45</v>
      </c>
      <c r="AK84" s="158">
        <f t="shared" ca="1" si="136"/>
        <v>76.290000000000006</v>
      </c>
      <c r="AL84" s="158">
        <f t="shared" ca="1" si="137"/>
        <v>93.05</v>
      </c>
      <c r="AM84" s="158">
        <f t="shared" ca="1" si="138"/>
        <v>100</v>
      </c>
      <c r="AN84" s="159">
        <f t="shared" ca="1" si="139"/>
        <v>432.8</v>
      </c>
      <c r="AP84" s="227">
        <f t="shared" ca="1" si="140"/>
        <v>432.8</v>
      </c>
      <c r="AQ84" s="227">
        <f t="shared" ca="1" si="141"/>
        <v>0</v>
      </c>
      <c r="AR84" s="227">
        <f t="shared" ca="1" si="142"/>
        <v>0</v>
      </c>
      <c r="AS84" s="227">
        <f t="shared" ca="1" si="143"/>
        <v>0</v>
      </c>
      <c r="AT84" s="227">
        <f t="shared" ca="1" si="144"/>
        <v>0</v>
      </c>
      <c r="AU84" s="227">
        <f t="shared" ca="1" si="145"/>
        <v>0</v>
      </c>
      <c r="AV84" s="227">
        <f t="shared" ca="1" si="146"/>
        <v>0</v>
      </c>
      <c r="AW84" s="227">
        <f t="shared" ca="1" si="147"/>
        <v>0</v>
      </c>
      <c r="AX84" s="227">
        <f t="shared" ca="1" si="148"/>
        <v>0</v>
      </c>
      <c r="AY84" s="227">
        <f t="shared" ca="1" si="149"/>
        <v>0</v>
      </c>
      <c r="AZ84" s="227">
        <f t="shared" ca="1" si="150"/>
        <v>0</v>
      </c>
      <c r="BB84" s="227">
        <f t="shared" ca="1" si="151"/>
        <v>57.75</v>
      </c>
      <c r="BC84" s="227">
        <f t="shared" si="152"/>
        <v>0</v>
      </c>
      <c r="BD84" s="227">
        <f t="shared" si="153"/>
        <v>0</v>
      </c>
      <c r="BE84" s="227">
        <f t="shared" ca="1" si="154"/>
        <v>70</v>
      </c>
      <c r="BF84" s="227">
        <f t="shared" ca="1" si="155"/>
        <v>70</v>
      </c>
      <c r="BG84" s="227">
        <f t="shared" ca="1" si="156"/>
        <v>46.52</v>
      </c>
      <c r="BH84" s="227">
        <f t="shared" ca="1" si="157"/>
        <v>53.4</v>
      </c>
      <c r="BI84" s="227">
        <f t="shared" ca="1" si="158"/>
        <v>65.14</v>
      </c>
      <c r="BJ84" s="227">
        <f t="shared" ca="1" si="159"/>
        <v>70</v>
      </c>
    </row>
    <row r="85" spans="1:62" x14ac:dyDescent="0.2">
      <c r="A85" s="228" t="s">
        <v>5</v>
      </c>
      <c r="B85" s="238" t="s">
        <v>103</v>
      </c>
      <c r="C85" s="230" t="s">
        <v>285</v>
      </c>
      <c r="D85" s="261">
        <v>128.5</v>
      </c>
      <c r="E85" s="235">
        <f t="shared" ca="1" si="119"/>
        <v>40.08</v>
      </c>
      <c r="F85" s="261">
        <v>96.44</v>
      </c>
      <c r="G85" s="245">
        <f t="shared" ca="1" si="120"/>
        <v>56.15</v>
      </c>
      <c r="H85" s="261">
        <v>93.34</v>
      </c>
      <c r="I85" s="235">
        <f t="shared" ca="1" si="121"/>
        <v>53.65</v>
      </c>
      <c r="J85" s="261">
        <v>44.32</v>
      </c>
      <c r="K85" s="245">
        <f t="shared" ca="1" si="122"/>
        <v>98.73</v>
      </c>
      <c r="L85" s="261">
        <v>39.19</v>
      </c>
      <c r="M85" s="245">
        <f t="shared" ca="1" si="123"/>
        <v>68.930000000000007</v>
      </c>
      <c r="N85" s="261">
        <v>100.43</v>
      </c>
      <c r="O85" s="235">
        <f t="shared" ca="1" si="124"/>
        <v>31.42</v>
      </c>
      <c r="P85" s="261">
        <v>46.25</v>
      </c>
      <c r="Q85" s="245">
        <f t="shared" ca="1" si="125"/>
        <v>69.77</v>
      </c>
      <c r="R85" s="261">
        <v>103.22</v>
      </c>
      <c r="S85" s="245">
        <f t="shared" ca="1" si="126"/>
        <v>73.41</v>
      </c>
      <c r="T85" s="261"/>
      <c r="U85" s="245" t="str">
        <f t="shared" si="127"/>
        <v/>
      </c>
      <c r="V85" s="245">
        <f t="shared" ca="1" si="128"/>
        <v>366.98999999999995</v>
      </c>
      <c r="W85" s="264"/>
      <c r="X85" s="226">
        <v>0.7</v>
      </c>
      <c r="Y85" s="158">
        <f t="shared" ca="1" si="129"/>
        <v>98.73</v>
      </c>
      <c r="Z85" s="158">
        <f t="shared" ca="1" si="129"/>
        <v>73.41</v>
      </c>
      <c r="AA85" s="158">
        <f t="shared" ca="1" si="129"/>
        <v>69.77</v>
      </c>
      <c r="AB85" s="158">
        <f t="shared" ca="1" si="129"/>
        <v>68.930000000000007</v>
      </c>
      <c r="AC85" s="158">
        <f t="shared" ca="1" si="129"/>
        <v>56.15</v>
      </c>
      <c r="AE85" s="158">
        <f t="shared" ca="1" si="130"/>
        <v>40.08</v>
      </c>
      <c r="AF85" s="158">
        <f t="shared" ca="1" si="131"/>
        <v>56.15</v>
      </c>
      <c r="AG85" s="158">
        <f t="shared" ca="1" si="132"/>
        <v>53.65</v>
      </c>
      <c r="AH85" s="158">
        <f t="shared" ca="1" si="133"/>
        <v>98.73</v>
      </c>
      <c r="AI85" s="158">
        <f t="shared" ca="1" si="134"/>
        <v>68.930000000000007</v>
      </c>
      <c r="AJ85" s="158">
        <f t="shared" ca="1" si="135"/>
        <v>31.42</v>
      </c>
      <c r="AK85" s="158">
        <f t="shared" ca="1" si="136"/>
        <v>69.77</v>
      </c>
      <c r="AL85" s="158">
        <f t="shared" ca="1" si="137"/>
        <v>73.41</v>
      </c>
      <c r="AM85" s="158">
        <f t="shared" si="138"/>
        <v>0</v>
      </c>
      <c r="AN85" s="159">
        <f t="shared" ca="1" si="139"/>
        <v>344.5</v>
      </c>
      <c r="AP85" s="227">
        <f t="shared" ca="1" si="140"/>
        <v>0</v>
      </c>
      <c r="AQ85" s="227">
        <f t="shared" ca="1" si="141"/>
        <v>0</v>
      </c>
      <c r="AR85" s="227">
        <f t="shared" ca="1" si="142"/>
        <v>0</v>
      </c>
      <c r="AS85" s="227">
        <f t="shared" ca="1" si="143"/>
        <v>0</v>
      </c>
      <c r="AT85" s="227">
        <f t="shared" ca="1" si="144"/>
        <v>0</v>
      </c>
      <c r="AU85" s="227">
        <f t="shared" ca="1" si="145"/>
        <v>0</v>
      </c>
      <c r="AV85" s="227">
        <f t="shared" ca="1" si="146"/>
        <v>0</v>
      </c>
      <c r="AW85" s="227">
        <f t="shared" ca="1" si="147"/>
        <v>0</v>
      </c>
      <c r="AX85" s="227">
        <f t="shared" ca="1" si="148"/>
        <v>0</v>
      </c>
      <c r="AY85" s="227">
        <f t="shared" ca="1" si="149"/>
        <v>344.5</v>
      </c>
      <c r="AZ85" s="227">
        <f t="shared" ca="1" si="150"/>
        <v>0</v>
      </c>
      <c r="BB85" s="227">
        <f t="shared" ca="1" si="151"/>
        <v>28.06</v>
      </c>
      <c r="BC85" s="227">
        <f t="shared" ca="1" si="152"/>
        <v>39.31</v>
      </c>
      <c r="BD85" s="227">
        <f t="shared" ca="1" si="153"/>
        <v>37.56</v>
      </c>
      <c r="BE85" s="227">
        <f t="shared" ca="1" si="154"/>
        <v>69.11</v>
      </c>
      <c r="BF85" s="227">
        <f t="shared" ca="1" si="155"/>
        <v>48.25</v>
      </c>
      <c r="BG85" s="227">
        <f t="shared" ca="1" si="156"/>
        <v>21.99</v>
      </c>
      <c r="BH85" s="227">
        <f t="shared" ca="1" si="157"/>
        <v>48.84</v>
      </c>
      <c r="BI85" s="227">
        <f t="shared" ca="1" si="158"/>
        <v>51.39</v>
      </c>
      <c r="BJ85" s="227">
        <f t="shared" si="159"/>
        <v>0</v>
      </c>
    </row>
    <row r="86" spans="1:62" x14ac:dyDescent="0.2">
      <c r="A86" s="228" t="s">
        <v>6</v>
      </c>
      <c r="B86" s="229" t="s">
        <v>332</v>
      </c>
      <c r="C86" s="230" t="s">
        <v>73</v>
      </c>
      <c r="D86" s="261"/>
      <c r="E86" s="245" t="str">
        <f t="shared" si="119"/>
        <v/>
      </c>
      <c r="F86" s="261"/>
      <c r="G86" s="245" t="str">
        <f t="shared" si="120"/>
        <v/>
      </c>
      <c r="H86" s="261"/>
      <c r="I86" s="245" t="str">
        <f t="shared" si="121"/>
        <v/>
      </c>
      <c r="J86" s="261">
        <v>52.01</v>
      </c>
      <c r="K86" s="245">
        <f t="shared" ca="1" si="122"/>
        <v>84.52</v>
      </c>
      <c r="L86" s="261">
        <v>86.49</v>
      </c>
      <c r="M86" s="245">
        <f t="shared" ca="1" si="123"/>
        <v>31.22</v>
      </c>
      <c r="N86" s="261">
        <v>52.12</v>
      </c>
      <c r="O86" s="245">
        <f t="shared" ca="1" si="124"/>
        <v>60.63</v>
      </c>
      <c r="P86" s="261">
        <v>41.55</v>
      </c>
      <c r="Q86" s="245">
        <f t="shared" ca="1" si="125"/>
        <v>77.260000000000005</v>
      </c>
      <c r="R86" s="261">
        <v>99.33</v>
      </c>
      <c r="S86" s="245">
        <f t="shared" ca="1" si="126"/>
        <v>76.23</v>
      </c>
      <c r="T86" s="261"/>
      <c r="U86" s="245" t="str">
        <f t="shared" si="127"/>
        <v/>
      </c>
      <c r="V86" s="245">
        <f t="shared" ca="1" si="128"/>
        <v>329.86</v>
      </c>
      <c r="W86" s="264"/>
      <c r="X86" s="226">
        <v>0.7</v>
      </c>
      <c r="Y86" s="158">
        <f t="shared" ca="1" si="129"/>
        <v>84.52</v>
      </c>
      <c r="Z86" s="158">
        <f t="shared" ca="1" si="129"/>
        <v>77.260000000000005</v>
      </c>
      <c r="AA86" s="158">
        <f t="shared" ca="1" si="129"/>
        <v>76.23</v>
      </c>
      <c r="AB86" s="158">
        <f t="shared" ca="1" si="129"/>
        <v>60.63</v>
      </c>
      <c r="AC86" s="158">
        <f t="shared" ca="1" si="129"/>
        <v>31.22</v>
      </c>
      <c r="AE86" s="158">
        <f t="shared" si="130"/>
        <v>0</v>
      </c>
      <c r="AF86" s="158">
        <f t="shared" si="131"/>
        <v>0</v>
      </c>
      <c r="AG86" s="158">
        <f t="shared" si="132"/>
        <v>0</v>
      </c>
      <c r="AH86" s="158">
        <f t="shared" ca="1" si="133"/>
        <v>84.52</v>
      </c>
      <c r="AI86" s="158">
        <f t="shared" ca="1" si="134"/>
        <v>31.22</v>
      </c>
      <c r="AJ86" s="158">
        <f t="shared" ca="1" si="135"/>
        <v>60.63</v>
      </c>
      <c r="AK86" s="158">
        <f t="shared" ca="1" si="136"/>
        <v>77.260000000000005</v>
      </c>
      <c r="AL86" s="158">
        <f t="shared" ca="1" si="137"/>
        <v>76.23</v>
      </c>
      <c r="AM86" s="158">
        <f t="shared" si="138"/>
        <v>0</v>
      </c>
      <c r="AN86" s="159">
        <f t="shared" ca="1" si="139"/>
        <v>230.9</v>
      </c>
      <c r="AP86" s="227">
        <f t="shared" ca="1" si="140"/>
        <v>230.9</v>
      </c>
      <c r="AQ86" s="227">
        <f t="shared" ca="1" si="141"/>
        <v>0</v>
      </c>
      <c r="AR86" s="227">
        <f t="shared" ca="1" si="142"/>
        <v>0</v>
      </c>
      <c r="AS86" s="227">
        <f t="shared" ca="1" si="143"/>
        <v>0</v>
      </c>
      <c r="AT86" s="227">
        <f t="shared" ca="1" si="144"/>
        <v>0</v>
      </c>
      <c r="AU86" s="227">
        <f t="shared" ca="1" si="145"/>
        <v>0</v>
      </c>
      <c r="AV86" s="227">
        <f t="shared" ca="1" si="146"/>
        <v>0</v>
      </c>
      <c r="AW86" s="227">
        <f t="shared" ca="1" si="147"/>
        <v>0</v>
      </c>
      <c r="AX86" s="227">
        <f t="shared" ca="1" si="148"/>
        <v>0</v>
      </c>
      <c r="AY86" s="227">
        <f t="shared" ca="1" si="149"/>
        <v>0</v>
      </c>
      <c r="AZ86" s="227">
        <f t="shared" ca="1" si="150"/>
        <v>0</v>
      </c>
      <c r="BB86" s="227">
        <f t="shared" si="151"/>
        <v>0</v>
      </c>
      <c r="BC86" s="227">
        <f t="shared" si="152"/>
        <v>0</v>
      </c>
      <c r="BD86" s="227">
        <f t="shared" si="153"/>
        <v>0</v>
      </c>
      <c r="BE86" s="227">
        <f t="shared" ca="1" si="154"/>
        <v>59.16</v>
      </c>
      <c r="BF86" s="227">
        <f t="shared" ca="1" si="155"/>
        <v>21.85</v>
      </c>
      <c r="BG86" s="227">
        <f t="shared" ca="1" si="156"/>
        <v>42.44</v>
      </c>
      <c r="BH86" s="227">
        <f t="shared" ca="1" si="157"/>
        <v>54.08</v>
      </c>
      <c r="BI86" s="227">
        <f t="shared" ca="1" si="158"/>
        <v>53.36</v>
      </c>
      <c r="BJ86" s="227">
        <f t="shared" si="159"/>
        <v>0</v>
      </c>
    </row>
    <row r="87" spans="1:62" x14ac:dyDescent="0.2">
      <c r="A87" s="228" t="s">
        <v>7</v>
      </c>
      <c r="B87" s="229" t="s">
        <v>22</v>
      </c>
      <c r="C87" s="230" t="s">
        <v>82</v>
      </c>
      <c r="D87" s="261">
        <v>68.11</v>
      </c>
      <c r="E87" s="245">
        <f t="shared" ca="1" si="119"/>
        <v>75.73</v>
      </c>
      <c r="F87" s="261">
        <v>54.19</v>
      </c>
      <c r="G87" s="245">
        <f t="shared" ca="1" si="120"/>
        <v>100</v>
      </c>
      <c r="H87" s="261">
        <v>57.12</v>
      </c>
      <c r="I87" s="245">
        <f t="shared" ca="1" si="121"/>
        <v>87.76</v>
      </c>
      <c r="J87" s="261"/>
      <c r="K87" s="245" t="str">
        <f t="shared" si="122"/>
        <v/>
      </c>
      <c r="L87" s="261"/>
      <c r="M87" s="245" t="str">
        <f t="shared" si="123"/>
        <v/>
      </c>
      <c r="N87" s="261"/>
      <c r="O87" s="245" t="str">
        <f t="shared" si="124"/>
        <v/>
      </c>
      <c r="P87" s="261"/>
      <c r="Q87" s="245" t="str">
        <f t="shared" si="125"/>
        <v/>
      </c>
      <c r="R87" s="261"/>
      <c r="S87" s="245" t="str">
        <f t="shared" si="126"/>
        <v/>
      </c>
      <c r="T87" s="261"/>
      <c r="U87" s="245" t="str">
        <f t="shared" si="127"/>
        <v/>
      </c>
      <c r="V87" s="245">
        <f t="shared" ca="1" si="128"/>
        <v>263.49</v>
      </c>
      <c r="W87" s="264"/>
      <c r="X87" s="226">
        <v>0.7</v>
      </c>
      <c r="Y87" s="158">
        <f t="shared" ca="1" si="129"/>
        <v>100</v>
      </c>
      <c r="Z87" s="158">
        <f t="shared" ca="1" si="129"/>
        <v>87.76</v>
      </c>
      <c r="AA87" s="158">
        <f t="shared" ca="1" si="129"/>
        <v>75.73</v>
      </c>
      <c r="AB87" s="158">
        <f t="shared" ca="1" si="129"/>
        <v>0</v>
      </c>
      <c r="AC87" s="158">
        <f t="shared" ca="1" si="129"/>
        <v>0</v>
      </c>
      <c r="AE87" s="158">
        <f t="shared" ca="1" si="130"/>
        <v>75.73</v>
      </c>
      <c r="AF87" s="158">
        <f t="shared" ca="1" si="131"/>
        <v>100</v>
      </c>
      <c r="AG87" s="158">
        <f t="shared" ca="1" si="132"/>
        <v>87.76</v>
      </c>
      <c r="AH87" s="158">
        <f t="shared" si="133"/>
        <v>0</v>
      </c>
      <c r="AI87" s="158">
        <f t="shared" si="134"/>
        <v>0</v>
      </c>
      <c r="AJ87" s="158">
        <f t="shared" si="135"/>
        <v>0</v>
      </c>
      <c r="AK87" s="158">
        <f t="shared" si="136"/>
        <v>0</v>
      </c>
      <c r="AL87" s="158">
        <f t="shared" si="137"/>
        <v>0</v>
      </c>
      <c r="AM87" s="158">
        <f t="shared" si="138"/>
        <v>0</v>
      </c>
      <c r="AN87" s="159">
        <f t="shared" ca="1" si="139"/>
        <v>184.44</v>
      </c>
      <c r="AP87" s="227">
        <f t="shared" ca="1" si="140"/>
        <v>0</v>
      </c>
      <c r="AQ87" s="227">
        <f t="shared" ca="1" si="141"/>
        <v>0</v>
      </c>
      <c r="AR87" s="227">
        <f t="shared" ca="1" si="142"/>
        <v>0</v>
      </c>
      <c r="AS87" s="227">
        <f t="shared" ca="1" si="143"/>
        <v>184.44</v>
      </c>
      <c r="AT87" s="227">
        <f t="shared" ca="1" si="144"/>
        <v>0</v>
      </c>
      <c r="AU87" s="227">
        <f t="shared" ca="1" si="145"/>
        <v>0</v>
      </c>
      <c r="AV87" s="227">
        <f t="shared" ca="1" si="146"/>
        <v>0</v>
      </c>
      <c r="AW87" s="227">
        <f t="shared" ca="1" si="147"/>
        <v>0</v>
      </c>
      <c r="AX87" s="227">
        <f t="shared" ca="1" si="148"/>
        <v>0</v>
      </c>
      <c r="AY87" s="227">
        <f t="shared" ca="1" si="149"/>
        <v>0</v>
      </c>
      <c r="AZ87" s="227">
        <f t="shared" ca="1" si="150"/>
        <v>0</v>
      </c>
      <c r="BB87" s="227">
        <f t="shared" ca="1" si="151"/>
        <v>53.01</v>
      </c>
      <c r="BC87" s="227">
        <f t="shared" ca="1" si="152"/>
        <v>70</v>
      </c>
      <c r="BD87" s="227">
        <f t="shared" ca="1" si="153"/>
        <v>61.43</v>
      </c>
      <c r="BE87" s="227">
        <f t="shared" si="154"/>
        <v>0</v>
      </c>
      <c r="BF87" s="227">
        <f t="shared" si="155"/>
        <v>0</v>
      </c>
      <c r="BG87" s="227">
        <f t="shared" si="156"/>
        <v>0</v>
      </c>
      <c r="BH87" s="227">
        <f t="shared" si="157"/>
        <v>0</v>
      </c>
      <c r="BI87" s="227">
        <f t="shared" si="158"/>
        <v>0</v>
      </c>
      <c r="BJ87" s="227">
        <f t="shared" si="159"/>
        <v>0</v>
      </c>
    </row>
    <row r="88" spans="1:62" ht="13.5" thickBot="1" x14ac:dyDescent="0.25">
      <c r="A88" s="247" t="s">
        <v>8</v>
      </c>
      <c r="B88" s="248" t="s">
        <v>23</v>
      </c>
      <c r="C88" s="249" t="s">
        <v>80</v>
      </c>
      <c r="D88" s="265">
        <v>133.49</v>
      </c>
      <c r="E88" s="333">
        <f t="shared" ca="1" si="119"/>
        <v>38.590000000000003</v>
      </c>
      <c r="F88" s="265">
        <v>130.15</v>
      </c>
      <c r="G88" s="266">
        <f t="shared" ca="1" si="120"/>
        <v>41.7</v>
      </c>
      <c r="H88" s="265">
        <v>136.44</v>
      </c>
      <c r="I88" s="333">
        <f t="shared" ca="1" si="121"/>
        <v>36.71</v>
      </c>
      <c r="J88" s="265">
        <v>73.33</v>
      </c>
      <c r="K88" s="266">
        <f t="shared" ca="1" si="122"/>
        <v>59.78</v>
      </c>
      <c r="L88" s="265">
        <v>66.03</v>
      </c>
      <c r="M88" s="266">
        <f t="shared" ca="1" si="123"/>
        <v>41.03</v>
      </c>
      <c r="N88" s="265">
        <v>79.45</v>
      </c>
      <c r="O88" s="333">
        <f t="shared" ca="1" si="124"/>
        <v>39.69</v>
      </c>
      <c r="P88" s="265" t="s">
        <v>88</v>
      </c>
      <c r="Q88" s="266" t="str">
        <f t="shared" si="125"/>
        <v>*</v>
      </c>
      <c r="R88" s="265">
        <v>153.05000000000001</v>
      </c>
      <c r="S88" s="266">
        <f t="shared" ca="1" si="126"/>
        <v>49.57</v>
      </c>
      <c r="T88" s="265">
        <v>75.510000000000005</v>
      </c>
      <c r="U88" s="266">
        <f t="shared" ca="1" si="127"/>
        <v>49.73</v>
      </c>
      <c r="V88" s="266">
        <f t="shared" ca="1" si="128"/>
        <v>241.80999999999997</v>
      </c>
      <c r="W88" s="264"/>
      <c r="X88" s="226">
        <v>0.7</v>
      </c>
      <c r="Y88" s="158">
        <f t="shared" ca="1" si="129"/>
        <v>59.78</v>
      </c>
      <c r="Z88" s="158">
        <f t="shared" ca="1" si="129"/>
        <v>49.73</v>
      </c>
      <c r="AA88" s="158">
        <f t="shared" ca="1" si="129"/>
        <v>49.57</v>
      </c>
      <c r="AB88" s="158">
        <f t="shared" ca="1" si="129"/>
        <v>41.7</v>
      </c>
      <c r="AC88" s="158">
        <f t="shared" ca="1" si="129"/>
        <v>41.03</v>
      </c>
      <c r="AE88" s="158">
        <f t="shared" ca="1" si="130"/>
        <v>38.590000000000003</v>
      </c>
      <c r="AF88" s="158">
        <f t="shared" ca="1" si="131"/>
        <v>41.7</v>
      </c>
      <c r="AG88" s="158">
        <f t="shared" ca="1" si="132"/>
        <v>36.71</v>
      </c>
      <c r="AH88" s="158">
        <f t="shared" ca="1" si="133"/>
        <v>59.78</v>
      </c>
      <c r="AI88" s="158">
        <f t="shared" ca="1" si="134"/>
        <v>41.03</v>
      </c>
      <c r="AJ88" s="158">
        <f t="shared" ca="1" si="135"/>
        <v>39.69</v>
      </c>
      <c r="AK88" s="158">
        <f t="shared" si="136"/>
        <v>0</v>
      </c>
      <c r="AL88" s="158">
        <f t="shared" ca="1" si="137"/>
        <v>49.57</v>
      </c>
      <c r="AM88" s="158">
        <f t="shared" ca="1" si="138"/>
        <v>49.73</v>
      </c>
      <c r="AN88" s="159">
        <f t="shared" ca="1" si="139"/>
        <v>249.76</v>
      </c>
      <c r="AP88" s="227">
        <f t="shared" ca="1" si="140"/>
        <v>0</v>
      </c>
      <c r="AQ88" s="227">
        <f t="shared" ca="1" si="141"/>
        <v>249.76</v>
      </c>
      <c r="AR88" s="227">
        <f t="shared" ca="1" si="142"/>
        <v>0</v>
      </c>
      <c r="AS88" s="227">
        <f t="shared" ca="1" si="143"/>
        <v>0</v>
      </c>
      <c r="AT88" s="227">
        <f t="shared" ca="1" si="144"/>
        <v>0</v>
      </c>
      <c r="AU88" s="227">
        <f t="shared" ca="1" si="145"/>
        <v>0</v>
      </c>
      <c r="AV88" s="227">
        <f t="shared" ca="1" si="146"/>
        <v>0</v>
      </c>
      <c r="AW88" s="227">
        <f t="shared" ca="1" si="147"/>
        <v>0</v>
      </c>
      <c r="AX88" s="227">
        <f t="shared" ca="1" si="148"/>
        <v>0</v>
      </c>
      <c r="AY88" s="227">
        <f t="shared" ca="1" si="149"/>
        <v>0</v>
      </c>
      <c r="AZ88" s="227">
        <f t="shared" ca="1" si="150"/>
        <v>0</v>
      </c>
      <c r="BB88" s="227">
        <f t="shared" ca="1" si="151"/>
        <v>27.01</v>
      </c>
      <c r="BC88" s="227">
        <f t="shared" ca="1" si="152"/>
        <v>29.19</v>
      </c>
      <c r="BD88" s="227">
        <f t="shared" ca="1" si="153"/>
        <v>25.7</v>
      </c>
      <c r="BE88" s="227">
        <f t="shared" ca="1" si="154"/>
        <v>41.85</v>
      </c>
      <c r="BF88" s="227">
        <f t="shared" ca="1" si="155"/>
        <v>28.72</v>
      </c>
      <c r="BG88" s="227">
        <f t="shared" ca="1" si="156"/>
        <v>27.78</v>
      </c>
      <c r="BH88" s="227">
        <f t="shared" si="157"/>
        <v>0</v>
      </c>
      <c r="BI88" s="227">
        <f t="shared" ca="1" si="158"/>
        <v>34.700000000000003</v>
      </c>
      <c r="BJ88" s="227">
        <f t="shared" ca="1" si="159"/>
        <v>34.81</v>
      </c>
    </row>
    <row r="89" spans="1:62" ht="13.5" thickBot="1" x14ac:dyDescent="0.25">
      <c r="A89" s="179"/>
      <c r="R89" s="332"/>
      <c r="AP89" s="227"/>
      <c r="AQ89" s="227"/>
      <c r="AR89" s="227"/>
      <c r="AS89" s="227"/>
      <c r="AT89" s="227"/>
      <c r="AU89" s="227"/>
      <c r="AV89" s="227"/>
      <c r="AW89" s="227"/>
      <c r="AX89" s="227"/>
      <c r="AY89" s="227"/>
      <c r="AZ89" s="227"/>
    </row>
    <row r="90" spans="1:62" ht="13.5" customHeight="1" x14ac:dyDescent="0.25">
      <c r="A90" s="355"/>
      <c r="B90" s="358" t="s">
        <v>19</v>
      </c>
      <c r="C90" s="361" t="s">
        <v>2</v>
      </c>
      <c r="D90" s="349" t="s">
        <v>95</v>
      </c>
      <c r="E90" s="349"/>
      <c r="F90" s="349" t="s">
        <v>145</v>
      </c>
      <c r="G90" s="349"/>
      <c r="H90" s="349" t="s">
        <v>133</v>
      </c>
      <c r="I90" s="349"/>
      <c r="J90" s="349" t="s">
        <v>135</v>
      </c>
      <c r="K90" s="349"/>
      <c r="L90" s="349" t="s">
        <v>136</v>
      </c>
      <c r="M90" s="350"/>
      <c r="N90" s="349" t="s">
        <v>149</v>
      </c>
      <c r="O90" s="349"/>
      <c r="P90" s="349" t="s">
        <v>20</v>
      </c>
      <c r="Q90" s="349"/>
      <c r="R90" s="349" t="s">
        <v>153</v>
      </c>
      <c r="S90" s="350"/>
      <c r="T90" s="349" t="s">
        <v>381</v>
      </c>
      <c r="U90" s="350"/>
      <c r="V90" s="351" t="s">
        <v>93</v>
      </c>
      <c r="W90" s="364"/>
      <c r="X90" s="364"/>
      <c r="AP90" s="227"/>
      <c r="AQ90" s="227"/>
      <c r="AR90" s="227"/>
      <c r="AS90" s="227"/>
      <c r="AT90" s="227"/>
      <c r="AU90" s="227"/>
      <c r="AV90" s="227"/>
      <c r="AW90" s="227"/>
      <c r="AX90" s="227"/>
      <c r="AY90" s="227"/>
      <c r="AZ90" s="227"/>
    </row>
    <row r="91" spans="1:62" ht="13.5" x14ac:dyDescent="0.25">
      <c r="A91" s="356"/>
      <c r="B91" s="359"/>
      <c r="C91" s="362"/>
      <c r="D91" s="348" t="s">
        <v>144</v>
      </c>
      <c r="E91" s="348"/>
      <c r="F91" s="348" t="s">
        <v>146</v>
      </c>
      <c r="G91" s="348"/>
      <c r="H91" s="348" t="s">
        <v>146</v>
      </c>
      <c r="I91" s="348"/>
      <c r="J91" s="348" t="s">
        <v>147</v>
      </c>
      <c r="K91" s="348"/>
      <c r="L91" s="348" t="s">
        <v>148</v>
      </c>
      <c r="M91" s="348"/>
      <c r="N91" s="348" t="s">
        <v>151</v>
      </c>
      <c r="O91" s="348"/>
      <c r="P91" s="348" t="s">
        <v>152</v>
      </c>
      <c r="Q91" s="348"/>
      <c r="R91" s="348" t="s">
        <v>91</v>
      </c>
      <c r="S91" s="348"/>
      <c r="T91" s="348" t="s">
        <v>382</v>
      </c>
      <c r="U91" s="348"/>
      <c r="V91" s="352"/>
      <c r="W91" s="364"/>
      <c r="X91" s="364"/>
      <c r="AP91" s="227"/>
      <c r="AQ91" s="227"/>
      <c r="AR91" s="227"/>
      <c r="AS91" s="227"/>
      <c r="AT91" s="227"/>
      <c r="AU91" s="227"/>
      <c r="AV91" s="227"/>
      <c r="AW91" s="227"/>
      <c r="AX91" s="227"/>
      <c r="AY91" s="227"/>
      <c r="AZ91" s="227"/>
    </row>
    <row r="92" spans="1:62" ht="13.5" customHeight="1" thickBot="1" x14ac:dyDescent="0.25">
      <c r="A92" s="357"/>
      <c r="B92" s="360"/>
      <c r="C92" s="363"/>
      <c r="D92" s="203" t="s">
        <v>0</v>
      </c>
      <c r="E92" s="204" t="s">
        <v>1</v>
      </c>
      <c r="F92" s="203" t="s">
        <v>0</v>
      </c>
      <c r="G92" s="204" t="s">
        <v>1</v>
      </c>
      <c r="H92" s="203" t="s">
        <v>0</v>
      </c>
      <c r="I92" s="204" t="s">
        <v>1</v>
      </c>
      <c r="J92" s="203" t="s">
        <v>0</v>
      </c>
      <c r="K92" s="204" t="s">
        <v>1</v>
      </c>
      <c r="L92" s="203" t="s">
        <v>0</v>
      </c>
      <c r="M92" s="204" t="s">
        <v>1</v>
      </c>
      <c r="N92" s="203" t="s">
        <v>0</v>
      </c>
      <c r="O92" s="204" t="s">
        <v>1</v>
      </c>
      <c r="P92" s="203" t="s">
        <v>0</v>
      </c>
      <c r="Q92" s="204" t="s">
        <v>1</v>
      </c>
      <c r="R92" s="203" t="s">
        <v>0</v>
      </c>
      <c r="S92" s="204" t="s">
        <v>1</v>
      </c>
      <c r="T92" s="203" t="s">
        <v>0</v>
      </c>
      <c r="U92" s="204" t="s">
        <v>1</v>
      </c>
      <c r="V92" s="353"/>
      <c r="W92" s="205"/>
      <c r="X92" s="206"/>
      <c r="AP92" s="227"/>
      <c r="AQ92" s="227"/>
      <c r="AR92" s="227"/>
      <c r="AS92" s="227"/>
      <c r="AT92" s="227"/>
      <c r="AU92" s="227"/>
      <c r="AV92" s="227"/>
      <c r="AW92" s="227"/>
      <c r="AX92" s="227"/>
      <c r="AY92" s="227"/>
      <c r="AZ92" s="227"/>
    </row>
    <row r="93" spans="1:62" s="215" customFormat="1" ht="13.5" hidden="1" outlineLevel="1" thickBot="1" x14ac:dyDescent="0.25">
      <c r="A93" s="209"/>
      <c r="B93" s="210">
        <f>ROW()+1</f>
        <v>94</v>
      </c>
      <c r="C93" s="211" cm="1">
        <f t="array" ref="C93">MATCH(TRUE,ISBLANK(C94:C452),0)+ROW()-1</f>
        <v>110</v>
      </c>
      <c r="D93" s="257">
        <f ca="1">MIN(INDIRECT(ADDRESS($B93,COLUMN())&amp;":"&amp;ADDRESS($C93,COLUMN())))</f>
        <v>45.34</v>
      </c>
      <c r="E93" s="326">
        <f ca="1">100*D93-40*INT(D93)</f>
        <v>2734</v>
      </c>
      <c r="F93" s="257">
        <f ca="1">MIN(INDIRECT(ADDRESS($B93,COLUMN())&amp;":"&amp;ADDRESS($C93,COLUMN())))</f>
        <v>29.2</v>
      </c>
      <c r="G93" s="326">
        <f t="shared" ref="G93" ca="1" si="160">F93*100-40*INT(F93)</f>
        <v>1760</v>
      </c>
      <c r="H93" s="257">
        <f ca="1">MIN(INDIRECT(ADDRESS($B93,COLUMN())&amp;":"&amp;ADDRESS($C93,COLUMN())))</f>
        <v>38.090000000000003</v>
      </c>
      <c r="I93" s="326">
        <f t="shared" ref="I93" ca="1" si="161">H93*100-40*INT(H93)</f>
        <v>2289.0000000000005</v>
      </c>
      <c r="J93" s="257">
        <f ca="1">MIN(INDIRECT(ADDRESS($B93,COLUMN())&amp;":"&amp;ADDRESS($C93,COLUMN())))</f>
        <v>26.09</v>
      </c>
      <c r="K93" s="326">
        <f t="shared" ref="K93" ca="1" si="162">J93*100-40*INT(J93)</f>
        <v>1569</v>
      </c>
      <c r="L93" s="257">
        <f ca="1">MIN(INDIRECT(ADDRESS($B93,COLUMN())&amp;":"&amp;ADDRESS($C93,COLUMN())))</f>
        <v>23.19</v>
      </c>
      <c r="M93" s="326">
        <f t="shared" ref="M93" ca="1" si="163">L93*100-40*INT(L93)</f>
        <v>1399</v>
      </c>
      <c r="N93" s="257">
        <f ca="1">MIN(INDIRECT(ADDRESS($B93,COLUMN())&amp;":"&amp;ADDRESS($C93,COLUMN())))</f>
        <v>30.17</v>
      </c>
      <c r="O93" s="326">
        <f t="shared" ref="O93" ca="1" si="164">N93*100-40*INT(N93)</f>
        <v>1817</v>
      </c>
      <c r="P93" s="257">
        <f ca="1">MIN(INDIRECT(ADDRESS($B93,COLUMN())&amp;":"&amp;ADDRESS($C93,COLUMN())))</f>
        <v>33.1</v>
      </c>
      <c r="Q93" s="326">
        <f t="shared" ref="Q93" ca="1" si="165">P93*100-40*INT(P93)</f>
        <v>1990</v>
      </c>
      <c r="R93" s="257">
        <f ca="1">MIN(INDIRECT(ADDRESS($B93,COLUMN())&amp;":"&amp;ADDRESS($C93,COLUMN())))</f>
        <v>84.51</v>
      </c>
      <c r="S93" s="326">
        <f t="shared" ref="S93" ca="1" si="166">R93*100-40*INT(R93)</f>
        <v>5091</v>
      </c>
      <c r="T93" s="257">
        <f ca="1">MIN(INDIRECT(ADDRESS($B93,COLUMN())&amp;":"&amp;ADDRESS($C93,COLUMN())))</f>
        <v>29.42</v>
      </c>
      <c r="U93" s="326">
        <f t="shared" ref="U93" ca="1" si="167">T93*100-40*INT(T93)</f>
        <v>1782</v>
      </c>
      <c r="V93" s="257"/>
      <c r="W93" s="214"/>
      <c r="X93" s="214"/>
      <c r="AN93" s="216"/>
      <c r="AP93" s="217"/>
      <c r="AQ93" s="217"/>
      <c r="AR93" s="217"/>
      <c r="AS93" s="217"/>
      <c r="AT93" s="217"/>
      <c r="AU93" s="217"/>
      <c r="AV93" s="217"/>
      <c r="AW93" s="217"/>
      <c r="AX93" s="217"/>
      <c r="AY93" s="217"/>
      <c r="AZ93" s="217"/>
    </row>
    <row r="94" spans="1:62" ht="12.75" customHeight="1" collapsed="1" thickBot="1" x14ac:dyDescent="0.25">
      <c r="A94" s="218" t="s">
        <v>3</v>
      </c>
      <c r="B94" s="219" t="s">
        <v>26</v>
      </c>
      <c r="C94" s="220" t="s">
        <v>126</v>
      </c>
      <c r="D94" s="268"/>
      <c r="E94" s="266" t="str">
        <f t="shared" ref="E94:E110" si="168">IF(D94="","",IF(N(D94)=0,"*",ROUND(100*E$93/(100*D94-40*INT(D94)),2)))</f>
        <v/>
      </c>
      <c r="F94" s="268">
        <v>29.2</v>
      </c>
      <c r="G94" s="327">
        <f t="shared" ref="G94:G110" ca="1" si="169">IF(F94="","",IF(N(F94)=0,"*",ROUND(100*G$93/(100*F94-40*INT(F94)),2)))</f>
        <v>100</v>
      </c>
      <c r="H94" s="268">
        <v>38.090000000000003</v>
      </c>
      <c r="I94" s="327">
        <f t="shared" ref="I94:I110" ca="1" si="170">IF(H94="","",IF(N(H94)=0,"*",ROUND(100*I$93/(100*H94-40*INT(H94)),2)))</f>
        <v>100</v>
      </c>
      <c r="J94" s="268">
        <v>26.09</v>
      </c>
      <c r="K94" s="327">
        <f t="shared" ref="K94:K110" ca="1" si="171">IF(J94="","",IF(N(J94)=0,"*",ROUND(100*K$93/(100*J94-40*INT(J94)),2)))</f>
        <v>100</v>
      </c>
      <c r="L94" s="268">
        <v>23.19</v>
      </c>
      <c r="M94" s="327">
        <f t="shared" ref="M94:M110" ca="1" si="172">IF(L94="","",IF(N(L94)=0,"*",ROUND(100*M$93/(100*L94-40*INT(L94)),2)))</f>
        <v>100</v>
      </c>
      <c r="N94" s="268">
        <v>30.17</v>
      </c>
      <c r="O94" s="327">
        <f t="shared" ref="O94:O110" ca="1" si="173">IF(N94="","",IF(N(N94)=0,"*",ROUND(100*O$93/(100*N94-40*INT(N94)),2)))</f>
        <v>100</v>
      </c>
      <c r="P94" s="268">
        <v>33.1</v>
      </c>
      <c r="Q94" s="281">
        <f t="shared" ref="Q94:Q110" ca="1" si="174">IF(P94="","",IF(N(P94)=0,"*",ROUND(100*Q$93/(100*P94-40*INT(P94)),2)))</f>
        <v>100</v>
      </c>
      <c r="R94" s="268">
        <v>101.41</v>
      </c>
      <c r="S94" s="281">
        <f t="shared" ref="S94:S110" ca="1" si="175">IF(R94="","",IF(N(R94)=0,"*",ROUND(100*S$93/(100*R94-40*INT(R94)),2)))</f>
        <v>83.45</v>
      </c>
      <c r="T94" s="268">
        <v>29.42</v>
      </c>
      <c r="U94" s="281">
        <f t="shared" ref="U94:U110" ca="1" si="176">IF(T94="","",IF(N(T94)=0,"*",ROUND(100*U$93/(100*T94-40*INT(T94)),2)))</f>
        <v>100</v>
      </c>
      <c r="V94" s="327">
        <f t="shared" ref="V94:V110" ca="1" si="177">SUM(Y94:AC94)</f>
        <v>500</v>
      </c>
      <c r="W94" s="264"/>
      <c r="X94" s="226">
        <v>0.7</v>
      </c>
      <c r="Y94" s="158">
        <f t="shared" ref="Y94:AC103" ca="1" si="178">LARGE($AE94:$AM94,Y$34)</f>
        <v>100</v>
      </c>
      <c r="Z94" s="158">
        <f t="shared" ca="1" si="178"/>
        <v>100</v>
      </c>
      <c r="AA94" s="158">
        <f t="shared" ca="1" si="178"/>
        <v>100</v>
      </c>
      <c r="AB94" s="158">
        <f t="shared" ca="1" si="178"/>
        <v>100</v>
      </c>
      <c r="AC94" s="158">
        <f t="shared" ca="1" si="178"/>
        <v>100</v>
      </c>
      <c r="AE94" s="158">
        <f t="shared" ref="AE94:AE110" si="179">N(E94)</f>
        <v>0</v>
      </c>
      <c r="AF94" s="158">
        <f t="shared" ref="AF94:AF110" ca="1" si="180">N(G94)</f>
        <v>100</v>
      </c>
      <c r="AG94" s="158">
        <f t="shared" ref="AG94:AG110" ca="1" si="181">N(I94)</f>
        <v>100</v>
      </c>
      <c r="AH94" s="158">
        <f t="shared" ref="AH94:AH110" ca="1" si="182">N(K94)</f>
        <v>100</v>
      </c>
      <c r="AI94" s="158">
        <f t="shared" ref="AI94:AI110" ca="1" si="183">N(M94)</f>
        <v>100</v>
      </c>
      <c r="AJ94" s="158">
        <f t="shared" ref="AJ94:AJ110" ca="1" si="184">N(O94)</f>
        <v>100</v>
      </c>
      <c r="AK94" s="158">
        <f t="shared" ref="AK94:AK110" ca="1" si="185">N(Q94)</f>
        <v>100</v>
      </c>
      <c r="AL94" s="158">
        <f t="shared" ref="AL94:AL110" ca="1" si="186">N(S94)</f>
        <v>83.45</v>
      </c>
      <c r="AM94" s="158">
        <f t="shared" ref="AM94:AM110" ca="1" si="187">N(U94)</f>
        <v>100</v>
      </c>
      <c r="AN94" s="159">
        <f t="shared" ref="AN94:AN110" ca="1" si="188">ROUND(X94*SUM(E94,G94,I94,K94,M94,O94,Q94,S94,U94),2)</f>
        <v>548.41999999999996</v>
      </c>
      <c r="AP94" s="227">
        <f t="shared" ref="AP94:AP110" ca="1" si="189">IF(C94="Vihor",1,0)*AN94</f>
        <v>0</v>
      </c>
      <c r="AQ94" s="227">
        <f t="shared" ref="AQ94:AQ110" ca="1" si="190">IF(C94="Maksimir",1,0)*AN94</f>
        <v>0</v>
      </c>
      <c r="AR94" s="227">
        <f t="shared" ref="AR94:AR110" ca="1" si="191">IF(C94="Japetić",1,0)*AN94</f>
        <v>0</v>
      </c>
      <c r="AS94" s="227">
        <f t="shared" ref="AS94:AS110" ca="1" si="192">IF(C94="Bjelovar",1,0)*AN94</f>
        <v>0</v>
      </c>
      <c r="AT94" s="227">
        <f t="shared" ref="AT94:AT110" ca="1" si="193">IF(C94="Međimurje",1,0)*AN94</f>
        <v>0</v>
      </c>
      <c r="AU94" s="227">
        <f t="shared" ref="AU94:AU110" ca="1" si="194">IF(C94="Sova",1,0)*AN94</f>
        <v>0</v>
      </c>
      <c r="AV94" s="227">
        <f t="shared" ref="AV94:AV110" ca="1" si="195">IF(C94="Orion",1,0)*AN94</f>
        <v>0</v>
      </c>
      <c r="AW94" s="227">
        <f t="shared" ref="AW94:AW110" ca="1" si="196">IF(C94="Kapela",1,0)*AN94</f>
        <v>0</v>
      </c>
      <c r="AX94" s="227">
        <f t="shared" ref="AX94:AX110" ca="1" si="197">IF(C94="Jelen",1,0)*AN94</f>
        <v>0</v>
      </c>
      <c r="AY94" s="227">
        <f t="shared" ref="AY94:AY110" ca="1" si="198">IF(C94="Varaždin",1,0)*AN94</f>
        <v>0</v>
      </c>
      <c r="AZ94" s="227">
        <f t="shared" ref="AZ94:AZ110" ca="1" si="199">IF(C94="Ivan Merz",1,0)*AN94</f>
        <v>548.41999999999996</v>
      </c>
      <c r="BB94" s="227">
        <f t="shared" ref="BB94:BB110" si="200">ROUND(N(E94)*$X94,2)</f>
        <v>0</v>
      </c>
      <c r="BC94" s="227">
        <f t="shared" ref="BC94:BC110" ca="1" si="201">ROUND(N(G94)*$X94,2)</f>
        <v>70</v>
      </c>
      <c r="BD94" s="227">
        <f t="shared" ref="BD94:BD110" ca="1" si="202">ROUND(N(I94)*$X94,2)</f>
        <v>70</v>
      </c>
      <c r="BE94" s="227">
        <f t="shared" ref="BE94:BE110" ca="1" si="203">ROUND(N(K94)*$X94,2)</f>
        <v>70</v>
      </c>
      <c r="BF94" s="227">
        <f t="shared" ref="BF94:BF110" ca="1" si="204">ROUND(N(M94)*$X94,2)</f>
        <v>70</v>
      </c>
      <c r="BG94" s="227">
        <f t="shared" ref="BG94:BG110" ca="1" si="205">ROUND(N(O94)*$X94,2)</f>
        <v>70</v>
      </c>
      <c r="BH94" s="227">
        <f t="shared" ref="BH94:BH110" ca="1" si="206">ROUND(N(Q94)*$X94,2)</f>
        <v>70</v>
      </c>
      <c r="BI94" s="227">
        <f t="shared" ref="BI94:BI110" ca="1" si="207">ROUND(N(S94)*$X94,2)</f>
        <v>58.42</v>
      </c>
      <c r="BJ94" s="227">
        <f t="shared" ref="BJ94:BJ110" ca="1" si="208">ROUND(N(U94)*$X94,2)</f>
        <v>70</v>
      </c>
    </row>
    <row r="95" spans="1:62" ht="12.75" customHeight="1" x14ac:dyDescent="0.2">
      <c r="A95" s="228" t="s">
        <v>4</v>
      </c>
      <c r="B95" s="238" t="s">
        <v>216</v>
      </c>
      <c r="C95" s="230" t="s">
        <v>80</v>
      </c>
      <c r="D95" s="261">
        <v>49.11</v>
      </c>
      <c r="E95" s="245">
        <f t="shared" ca="1" si="168"/>
        <v>92.65</v>
      </c>
      <c r="F95" s="261">
        <v>36.53</v>
      </c>
      <c r="G95" s="245">
        <f t="shared" ca="1" si="169"/>
        <v>79.53</v>
      </c>
      <c r="H95" s="261">
        <v>80.13</v>
      </c>
      <c r="I95" s="235">
        <f t="shared" ca="1" si="170"/>
        <v>47.56</v>
      </c>
      <c r="J95" s="261">
        <v>30.29</v>
      </c>
      <c r="K95" s="245">
        <f t="shared" ca="1" si="171"/>
        <v>85.78</v>
      </c>
      <c r="L95" s="261"/>
      <c r="M95" s="245" t="str">
        <f t="shared" si="172"/>
        <v/>
      </c>
      <c r="N95" s="261">
        <v>34.24</v>
      </c>
      <c r="O95" s="245">
        <f t="shared" ca="1" si="173"/>
        <v>88.03</v>
      </c>
      <c r="P95" s="261">
        <v>51.56</v>
      </c>
      <c r="Q95" s="235">
        <f t="shared" ca="1" si="174"/>
        <v>63.86</v>
      </c>
      <c r="R95" s="261">
        <v>84.51</v>
      </c>
      <c r="S95" s="245">
        <f t="shared" ca="1" si="175"/>
        <v>100</v>
      </c>
      <c r="T95" s="261"/>
      <c r="U95" s="245" t="str">
        <f t="shared" si="176"/>
        <v/>
      </c>
      <c r="V95" s="245">
        <f t="shared" ca="1" si="177"/>
        <v>445.99</v>
      </c>
      <c r="W95" s="264"/>
      <c r="X95" s="226">
        <v>0.7</v>
      </c>
      <c r="Y95" s="158">
        <f t="shared" ca="1" si="178"/>
        <v>100</v>
      </c>
      <c r="Z95" s="158">
        <f t="shared" ca="1" si="178"/>
        <v>92.65</v>
      </c>
      <c r="AA95" s="158">
        <f t="shared" ca="1" si="178"/>
        <v>88.03</v>
      </c>
      <c r="AB95" s="158">
        <f t="shared" ca="1" si="178"/>
        <v>85.78</v>
      </c>
      <c r="AC95" s="158">
        <f t="shared" ca="1" si="178"/>
        <v>79.53</v>
      </c>
      <c r="AE95" s="158">
        <f t="shared" ca="1" si="179"/>
        <v>92.65</v>
      </c>
      <c r="AF95" s="158">
        <f t="shared" ca="1" si="180"/>
        <v>79.53</v>
      </c>
      <c r="AG95" s="158">
        <f t="shared" ca="1" si="181"/>
        <v>47.56</v>
      </c>
      <c r="AH95" s="158">
        <f t="shared" ca="1" si="182"/>
        <v>85.78</v>
      </c>
      <c r="AI95" s="158">
        <f t="shared" si="183"/>
        <v>0</v>
      </c>
      <c r="AJ95" s="158">
        <f t="shared" ca="1" si="184"/>
        <v>88.03</v>
      </c>
      <c r="AK95" s="158">
        <f t="shared" ca="1" si="185"/>
        <v>63.86</v>
      </c>
      <c r="AL95" s="158">
        <f t="shared" ca="1" si="186"/>
        <v>100</v>
      </c>
      <c r="AM95" s="158">
        <f t="shared" si="187"/>
        <v>0</v>
      </c>
      <c r="AN95" s="159">
        <f t="shared" ca="1" si="188"/>
        <v>390.19</v>
      </c>
      <c r="AP95" s="227">
        <f t="shared" ca="1" si="189"/>
        <v>0</v>
      </c>
      <c r="AQ95" s="227">
        <f t="shared" ca="1" si="190"/>
        <v>390.19</v>
      </c>
      <c r="AR95" s="227">
        <f t="shared" ca="1" si="191"/>
        <v>0</v>
      </c>
      <c r="AS95" s="227">
        <f t="shared" ca="1" si="192"/>
        <v>0</v>
      </c>
      <c r="AT95" s="227">
        <f t="shared" ca="1" si="193"/>
        <v>0</v>
      </c>
      <c r="AU95" s="227">
        <f t="shared" ca="1" si="194"/>
        <v>0</v>
      </c>
      <c r="AV95" s="227">
        <f t="shared" ca="1" si="195"/>
        <v>0</v>
      </c>
      <c r="AW95" s="227">
        <f t="shared" ca="1" si="196"/>
        <v>0</v>
      </c>
      <c r="AX95" s="227">
        <f t="shared" ca="1" si="197"/>
        <v>0</v>
      </c>
      <c r="AY95" s="227">
        <f t="shared" ca="1" si="198"/>
        <v>0</v>
      </c>
      <c r="AZ95" s="227">
        <f t="shared" ca="1" si="199"/>
        <v>0</v>
      </c>
      <c r="BB95" s="227">
        <f t="shared" ca="1" si="200"/>
        <v>64.86</v>
      </c>
      <c r="BC95" s="227">
        <f t="shared" ca="1" si="201"/>
        <v>55.67</v>
      </c>
      <c r="BD95" s="227">
        <f t="shared" ca="1" si="202"/>
        <v>33.29</v>
      </c>
      <c r="BE95" s="227">
        <f t="shared" ca="1" si="203"/>
        <v>60.05</v>
      </c>
      <c r="BF95" s="227">
        <f t="shared" si="204"/>
        <v>0</v>
      </c>
      <c r="BG95" s="227">
        <f t="shared" ca="1" si="205"/>
        <v>61.62</v>
      </c>
      <c r="BH95" s="227">
        <f t="shared" ca="1" si="206"/>
        <v>44.7</v>
      </c>
      <c r="BI95" s="227">
        <f t="shared" ca="1" si="207"/>
        <v>70</v>
      </c>
      <c r="BJ95" s="227">
        <f t="shared" si="208"/>
        <v>0</v>
      </c>
    </row>
    <row r="96" spans="1:62" ht="12.75" customHeight="1" x14ac:dyDescent="0.2">
      <c r="A96" s="228" t="s">
        <v>5</v>
      </c>
      <c r="B96" s="229" t="s">
        <v>219</v>
      </c>
      <c r="C96" s="230" t="s">
        <v>84</v>
      </c>
      <c r="D96" s="261">
        <v>84.55</v>
      </c>
      <c r="E96" s="235">
        <f t="shared" ca="1" si="168"/>
        <v>53.66</v>
      </c>
      <c r="F96" s="261">
        <v>46.51</v>
      </c>
      <c r="G96" s="235">
        <f t="shared" ca="1" si="169"/>
        <v>62.61</v>
      </c>
      <c r="H96" s="261">
        <v>52.26</v>
      </c>
      <c r="I96" s="235">
        <f t="shared" ca="1" si="170"/>
        <v>72.760000000000005</v>
      </c>
      <c r="J96" s="261">
        <v>34.14</v>
      </c>
      <c r="K96" s="245">
        <f t="shared" ca="1" si="171"/>
        <v>76.39</v>
      </c>
      <c r="L96" s="261">
        <v>25.18</v>
      </c>
      <c r="M96" s="245">
        <f t="shared" ca="1" si="172"/>
        <v>92.16</v>
      </c>
      <c r="N96" s="261">
        <v>41.25</v>
      </c>
      <c r="O96" s="245">
        <f t="shared" ca="1" si="173"/>
        <v>73.12</v>
      </c>
      <c r="P96" s="261">
        <v>45.3</v>
      </c>
      <c r="Q96" s="245">
        <f t="shared" ca="1" si="174"/>
        <v>72.89</v>
      </c>
      <c r="R96" s="261">
        <v>85.27</v>
      </c>
      <c r="S96" s="245">
        <f t="shared" ca="1" si="175"/>
        <v>99.3</v>
      </c>
      <c r="T96" s="261">
        <v>32.4</v>
      </c>
      <c r="U96" s="245">
        <f t="shared" ca="1" si="176"/>
        <v>90.92</v>
      </c>
      <c r="V96" s="245">
        <f t="shared" ca="1" si="177"/>
        <v>431.89</v>
      </c>
      <c r="W96" s="264"/>
      <c r="X96" s="226">
        <v>0.7</v>
      </c>
      <c r="Y96" s="158">
        <f t="shared" ca="1" si="178"/>
        <v>99.3</v>
      </c>
      <c r="Z96" s="158">
        <f t="shared" ca="1" si="178"/>
        <v>92.16</v>
      </c>
      <c r="AA96" s="158">
        <f t="shared" ca="1" si="178"/>
        <v>90.92</v>
      </c>
      <c r="AB96" s="158">
        <f t="shared" ca="1" si="178"/>
        <v>76.39</v>
      </c>
      <c r="AC96" s="158">
        <f t="shared" ca="1" si="178"/>
        <v>73.12</v>
      </c>
      <c r="AE96" s="158">
        <f t="shared" ca="1" si="179"/>
        <v>53.66</v>
      </c>
      <c r="AF96" s="158">
        <f t="shared" ca="1" si="180"/>
        <v>62.61</v>
      </c>
      <c r="AG96" s="158">
        <f t="shared" ca="1" si="181"/>
        <v>72.760000000000005</v>
      </c>
      <c r="AH96" s="158">
        <f t="shared" ca="1" si="182"/>
        <v>76.39</v>
      </c>
      <c r="AI96" s="158">
        <f t="shared" ca="1" si="183"/>
        <v>92.16</v>
      </c>
      <c r="AJ96" s="158">
        <f t="shared" ca="1" si="184"/>
        <v>73.12</v>
      </c>
      <c r="AK96" s="158">
        <f t="shared" ca="1" si="185"/>
        <v>72.89</v>
      </c>
      <c r="AL96" s="158">
        <f t="shared" ca="1" si="186"/>
        <v>99.3</v>
      </c>
      <c r="AM96" s="158">
        <f t="shared" ca="1" si="187"/>
        <v>90.92</v>
      </c>
      <c r="AN96" s="159">
        <f t="shared" ca="1" si="188"/>
        <v>485.67</v>
      </c>
      <c r="AP96" s="227">
        <f t="shared" ca="1" si="189"/>
        <v>0</v>
      </c>
      <c r="AQ96" s="227">
        <f t="shared" ca="1" si="190"/>
        <v>0</v>
      </c>
      <c r="AR96" s="227">
        <f t="shared" ca="1" si="191"/>
        <v>0</v>
      </c>
      <c r="AS96" s="227">
        <f t="shared" ca="1" si="192"/>
        <v>0</v>
      </c>
      <c r="AT96" s="227">
        <f t="shared" ca="1" si="193"/>
        <v>0</v>
      </c>
      <c r="AU96" s="227">
        <f t="shared" ca="1" si="194"/>
        <v>0</v>
      </c>
      <c r="AV96" s="227">
        <f t="shared" ca="1" si="195"/>
        <v>0</v>
      </c>
      <c r="AW96" s="227">
        <f t="shared" ca="1" si="196"/>
        <v>485.67</v>
      </c>
      <c r="AX96" s="227">
        <f t="shared" ca="1" si="197"/>
        <v>0</v>
      </c>
      <c r="AY96" s="227">
        <f t="shared" ca="1" si="198"/>
        <v>0</v>
      </c>
      <c r="AZ96" s="227">
        <f t="shared" ca="1" si="199"/>
        <v>0</v>
      </c>
      <c r="BB96" s="227">
        <f t="shared" ca="1" si="200"/>
        <v>37.56</v>
      </c>
      <c r="BC96" s="227">
        <f t="shared" ca="1" si="201"/>
        <v>43.83</v>
      </c>
      <c r="BD96" s="227">
        <f t="shared" ca="1" si="202"/>
        <v>50.93</v>
      </c>
      <c r="BE96" s="227">
        <f t="shared" ca="1" si="203"/>
        <v>53.47</v>
      </c>
      <c r="BF96" s="227">
        <f t="shared" ca="1" si="204"/>
        <v>64.510000000000005</v>
      </c>
      <c r="BG96" s="227">
        <f t="shared" ca="1" si="205"/>
        <v>51.18</v>
      </c>
      <c r="BH96" s="227">
        <f t="shared" ca="1" si="206"/>
        <v>51.02</v>
      </c>
      <c r="BI96" s="227">
        <f t="shared" ca="1" si="207"/>
        <v>69.510000000000005</v>
      </c>
      <c r="BJ96" s="227">
        <f t="shared" ca="1" si="208"/>
        <v>63.64</v>
      </c>
    </row>
    <row r="97" spans="1:62" ht="12.75" customHeight="1" x14ac:dyDescent="0.2">
      <c r="A97" s="228" t="s">
        <v>6</v>
      </c>
      <c r="B97" s="229" t="s">
        <v>27</v>
      </c>
      <c r="C97" s="230" t="s">
        <v>84</v>
      </c>
      <c r="D97" s="261">
        <v>94.47</v>
      </c>
      <c r="E97" s="235">
        <f t="shared" ca="1" si="168"/>
        <v>48.07</v>
      </c>
      <c r="F97" s="261">
        <v>39.270000000000003</v>
      </c>
      <c r="G97" s="245">
        <f t="shared" ca="1" si="169"/>
        <v>74.36</v>
      </c>
      <c r="H97" s="261">
        <v>47.36</v>
      </c>
      <c r="I97" s="245">
        <f t="shared" ca="1" si="170"/>
        <v>80.150000000000006</v>
      </c>
      <c r="J97" s="261">
        <v>30.19</v>
      </c>
      <c r="K97" s="245">
        <f t="shared" ca="1" si="171"/>
        <v>86.26</v>
      </c>
      <c r="L97" s="261">
        <v>32.22</v>
      </c>
      <c r="M97" s="235">
        <f t="shared" ca="1" si="172"/>
        <v>72.040000000000006</v>
      </c>
      <c r="N97" s="261">
        <v>38.31</v>
      </c>
      <c r="O97" s="245">
        <f t="shared" ca="1" si="173"/>
        <v>78.62</v>
      </c>
      <c r="P97" s="261">
        <v>57.41</v>
      </c>
      <c r="Q97" s="235">
        <f t="shared" ca="1" si="174"/>
        <v>57.5</v>
      </c>
      <c r="R97" s="261">
        <v>88.47</v>
      </c>
      <c r="S97" s="245">
        <f t="shared" ca="1" si="175"/>
        <v>95.57</v>
      </c>
      <c r="T97" s="261">
        <v>33.1</v>
      </c>
      <c r="U97" s="245">
        <f t="shared" ca="1" si="176"/>
        <v>89.55</v>
      </c>
      <c r="V97" s="245">
        <f t="shared" ca="1" si="177"/>
        <v>430.15</v>
      </c>
      <c r="W97" s="264"/>
      <c r="X97" s="226">
        <v>0.7</v>
      </c>
      <c r="Y97" s="158">
        <f t="shared" ca="1" si="178"/>
        <v>95.57</v>
      </c>
      <c r="Z97" s="158">
        <f t="shared" ca="1" si="178"/>
        <v>89.55</v>
      </c>
      <c r="AA97" s="158">
        <f t="shared" ca="1" si="178"/>
        <v>86.26</v>
      </c>
      <c r="AB97" s="158">
        <f t="shared" ca="1" si="178"/>
        <v>80.150000000000006</v>
      </c>
      <c r="AC97" s="158">
        <f t="shared" ca="1" si="178"/>
        <v>78.62</v>
      </c>
      <c r="AE97" s="158">
        <f t="shared" ca="1" si="179"/>
        <v>48.07</v>
      </c>
      <c r="AF97" s="158">
        <f t="shared" ca="1" si="180"/>
        <v>74.36</v>
      </c>
      <c r="AG97" s="158">
        <f t="shared" ca="1" si="181"/>
        <v>80.150000000000006</v>
      </c>
      <c r="AH97" s="158">
        <f t="shared" ca="1" si="182"/>
        <v>86.26</v>
      </c>
      <c r="AI97" s="158">
        <f t="shared" ca="1" si="183"/>
        <v>72.040000000000006</v>
      </c>
      <c r="AJ97" s="158">
        <f t="shared" ca="1" si="184"/>
        <v>78.62</v>
      </c>
      <c r="AK97" s="158">
        <f t="shared" ca="1" si="185"/>
        <v>57.5</v>
      </c>
      <c r="AL97" s="158">
        <f t="shared" ca="1" si="186"/>
        <v>95.57</v>
      </c>
      <c r="AM97" s="158">
        <f t="shared" ca="1" si="187"/>
        <v>89.55</v>
      </c>
      <c r="AN97" s="159">
        <f t="shared" ca="1" si="188"/>
        <v>477.48</v>
      </c>
      <c r="AP97" s="227">
        <f t="shared" ca="1" si="189"/>
        <v>0</v>
      </c>
      <c r="AQ97" s="227">
        <f t="shared" ca="1" si="190"/>
        <v>0</v>
      </c>
      <c r="AR97" s="227">
        <f t="shared" ca="1" si="191"/>
        <v>0</v>
      </c>
      <c r="AS97" s="227">
        <f t="shared" ca="1" si="192"/>
        <v>0</v>
      </c>
      <c r="AT97" s="227">
        <f t="shared" ca="1" si="193"/>
        <v>0</v>
      </c>
      <c r="AU97" s="227">
        <f t="shared" ca="1" si="194"/>
        <v>0</v>
      </c>
      <c r="AV97" s="227">
        <f t="shared" ca="1" si="195"/>
        <v>0</v>
      </c>
      <c r="AW97" s="227">
        <f t="shared" ca="1" si="196"/>
        <v>477.48</v>
      </c>
      <c r="AX97" s="227">
        <f t="shared" ca="1" si="197"/>
        <v>0</v>
      </c>
      <c r="AY97" s="227">
        <f t="shared" ca="1" si="198"/>
        <v>0</v>
      </c>
      <c r="AZ97" s="227">
        <f t="shared" ca="1" si="199"/>
        <v>0</v>
      </c>
      <c r="BB97" s="227">
        <f t="shared" ca="1" si="200"/>
        <v>33.65</v>
      </c>
      <c r="BC97" s="227">
        <f t="shared" ca="1" si="201"/>
        <v>52.05</v>
      </c>
      <c r="BD97" s="227">
        <f t="shared" ca="1" si="202"/>
        <v>56.11</v>
      </c>
      <c r="BE97" s="227">
        <f t="shared" ca="1" si="203"/>
        <v>60.38</v>
      </c>
      <c r="BF97" s="227">
        <f t="shared" ca="1" si="204"/>
        <v>50.43</v>
      </c>
      <c r="BG97" s="227">
        <f t="shared" ca="1" si="205"/>
        <v>55.03</v>
      </c>
      <c r="BH97" s="227">
        <f t="shared" ca="1" si="206"/>
        <v>40.25</v>
      </c>
      <c r="BI97" s="227">
        <f t="shared" ca="1" si="207"/>
        <v>66.900000000000006</v>
      </c>
      <c r="BJ97" s="227">
        <f t="shared" ca="1" si="208"/>
        <v>62.69</v>
      </c>
    </row>
    <row r="98" spans="1:62" ht="12.75" customHeight="1" x14ac:dyDescent="0.2">
      <c r="A98" s="228" t="s">
        <v>7</v>
      </c>
      <c r="B98" s="229" t="s">
        <v>18</v>
      </c>
      <c r="C98" s="230" t="s">
        <v>73</v>
      </c>
      <c r="D98" s="261">
        <v>54.41</v>
      </c>
      <c r="E98" s="245">
        <f t="shared" ca="1" si="168"/>
        <v>83.33</v>
      </c>
      <c r="F98" s="261">
        <v>38.51</v>
      </c>
      <c r="G98" s="245">
        <f t="shared" ca="1" si="169"/>
        <v>75.5</v>
      </c>
      <c r="H98" s="261">
        <v>42.08</v>
      </c>
      <c r="I98" s="245">
        <f t="shared" ca="1" si="170"/>
        <v>90.55</v>
      </c>
      <c r="J98" s="261"/>
      <c r="K98" s="245" t="str">
        <f t="shared" si="171"/>
        <v/>
      </c>
      <c r="L98" s="261">
        <v>30.46</v>
      </c>
      <c r="M98" s="245">
        <f t="shared" ca="1" si="172"/>
        <v>75.790000000000006</v>
      </c>
      <c r="N98" s="261"/>
      <c r="O98" s="245" t="str">
        <f t="shared" si="173"/>
        <v/>
      </c>
      <c r="P98" s="261"/>
      <c r="Q98" s="245" t="str">
        <f t="shared" si="174"/>
        <v/>
      </c>
      <c r="R98" s="261"/>
      <c r="S98" s="245" t="str">
        <f t="shared" si="175"/>
        <v/>
      </c>
      <c r="T98" s="261">
        <v>36.51</v>
      </c>
      <c r="U98" s="245">
        <f t="shared" ca="1" si="176"/>
        <v>80.599999999999994</v>
      </c>
      <c r="V98" s="245">
        <f t="shared" ca="1" si="177"/>
        <v>405.77</v>
      </c>
      <c r="W98" s="264"/>
      <c r="X98" s="226">
        <v>0.7</v>
      </c>
      <c r="Y98" s="158">
        <f t="shared" ca="1" si="178"/>
        <v>90.55</v>
      </c>
      <c r="Z98" s="158">
        <f t="shared" ca="1" si="178"/>
        <v>83.33</v>
      </c>
      <c r="AA98" s="158">
        <f t="shared" ca="1" si="178"/>
        <v>80.599999999999994</v>
      </c>
      <c r="AB98" s="158">
        <f t="shared" ca="1" si="178"/>
        <v>75.790000000000006</v>
      </c>
      <c r="AC98" s="158">
        <f t="shared" ca="1" si="178"/>
        <v>75.5</v>
      </c>
      <c r="AE98" s="158">
        <f t="shared" ca="1" si="179"/>
        <v>83.33</v>
      </c>
      <c r="AF98" s="158">
        <f t="shared" ca="1" si="180"/>
        <v>75.5</v>
      </c>
      <c r="AG98" s="158">
        <f t="shared" ca="1" si="181"/>
        <v>90.55</v>
      </c>
      <c r="AH98" s="158">
        <f t="shared" si="182"/>
        <v>0</v>
      </c>
      <c r="AI98" s="158">
        <f t="shared" ca="1" si="183"/>
        <v>75.790000000000006</v>
      </c>
      <c r="AJ98" s="158">
        <f t="shared" si="184"/>
        <v>0</v>
      </c>
      <c r="AK98" s="158">
        <f t="shared" si="185"/>
        <v>0</v>
      </c>
      <c r="AL98" s="158">
        <f t="shared" si="186"/>
        <v>0</v>
      </c>
      <c r="AM98" s="158">
        <f t="shared" ca="1" si="187"/>
        <v>80.599999999999994</v>
      </c>
      <c r="AN98" s="159">
        <f t="shared" ca="1" si="188"/>
        <v>284.04000000000002</v>
      </c>
      <c r="AP98" s="227">
        <f t="shared" ca="1" si="189"/>
        <v>284.04000000000002</v>
      </c>
      <c r="AQ98" s="227">
        <f t="shared" ca="1" si="190"/>
        <v>0</v>
      </c>
      <c r="AR98" s="227">
        <f t="shared" ca="1" si="191"/>
        <v>0</v>
      </c>
      <c r="AS98" s="227">
        <f t="shared" ca="1" si="192"/>
        <v>0</v>
      </c>
      <c r="AT98" s="227">
        <f t="shared" ca="1" si="193"/>
        <v>0</v>
      </c>
      <c r="AU98" s="227">
        <f t="shared" ca="1" si="194"/>
        <v>0</v>
      </c>
      <c r="AV98" s="227">
        <f t="shared" ca="1" si="195"/>
        <v>0</v>
      </c>
      <c r="AW98" s="227">
        <f t="shared" ca="1" si="196"/>
        <v>0</v>
      </c>
      <c r="AX98" s="227">
        <f t="shared" ca="1" si="197"/>
        <v>0</v>
      </c>
      <c r="AY98" s="227">
        <f t="shared" ca="1" si="198"/>
        <v>0</v>
      </c>
      <c r="AZ98" s="227">
        <f t="shared" ca="1" si="199"/>
        <v>0</v>
      </c>
      <c r="BB98" s="227">
        <f t="shared" ca="1" si="200"/>
        <v>58.33</v>
      </c>
      <c r="BC98" s="227">
        <f t="shared" ca="1" si="201"/>
        <v>52.85</v>
      </c>
      <c r="BD98" s="227">
        <f t="shared" ca="1" si="202"/>
        <v>63.39</v>
      </c>
      <c r="BE98" s="227">
        <f t="shared" si="203"/>
        <v>0</v>
      </c>
      <c r="BF98" s="227">
        <f t="shared" ca="1" si="204"/>
        <v>53.05</v>
      </c>
      <c r="BG98" s="227">
        <f t="shared" si="205"/>
        <v>0</v>
      </c>
      <c r="BH98" s="227">
        <f t="shared" si="206"/>
        <v>0</v>
      </c>
      <c r="BI98" s="227">
        <f t="shared" si="207"/>
        <v>0</v>
      </c>
      <c r="BJ98" s="227">
        <f t="shared" ca="1" si="208"/>
        <v>56.42</v>
      </c>
    </row>
    <row r="99" spans="1:62" ht="12.75" customHeight="1" x14ac:dyDescent="0.2">
      <c r="A99" s="228" t="s">
        <v>8</v>
      </c>
      <c r="B99" s="229" t="s">
        <v>331</v>
      </c>
      <c r="C99" s="230" t="s">
        <v>84</v>
      </c>
      <c r="D99" s="261"/>
      <c r="E99" s="245" t="str">
        <f t="shared" si="168"/>
        <v/>
      </c>
      <c r="F99" s="261"/>
      <c r="G99" s="245" t="str">
        <f t="shared" si="169"/>
        <v/>
      </c>
      <c r="H99" s="261"/>
      <c r="I99" s="245" t="str">
        <f t="shared" si="170"/>
        <v/>
      </c>
      <c r="J99" s="261">
        <v>41.57</v>
      </c>
      <c r="K99" s="245">
        <f t="shared" ca="1" si="171"/>
        <v>62.34</v>
      </c>
      <c r="L99" s="261">
        <v>31.11</v>
      </c>
      <c r="M99" s="245">
        <f t="shared" ca="1" si="172"/>
        <v>74.77</v>
      </c>
      <c r="N99" s="261">
        <v>64.010000000000005</v>
      </c>
      <c r="O99" s="245">
        <f t="shared" ca="1" si="173"/>
        <v>47.31</v>
      </c>
      <c r="P99" s="261">
        <v>69.56</v>
      </c>
      <c r="Q99" s="245">
        <f t="shared" ca="1" si="174"/>
        <v>47.43</v>
      </c>
      <c r="R99" s="261">
        <v>155.16</v>
      </c>
      <c r="S99" s="245">
        <f t="shared" ca="1" si="175"/>
        <v>54.65</v>
      </c>
      <c r="T99" s="261">
        <v>39.270000000000003</v>
      </c>
      <c r="U99" s="245">
        <f t="shared" ca="1" si="176"/>
        <v>75.290000000000006</v>
      </c>
      <c r="V99" s="245">
        <f t="shared" ca="1" si="177"/>
        <v>314.48</v>
      </c>
      <c r="W99" s="264"/>
      <c r="X99" s="226">
        <v>0.7</v>
      </c>
      <c r="Y99" s="158">
        <f t="shared" ca="1" si="178"/>
        <v>75.290000000000006</v>
      </c>
      <c r="Z99" s="158">
        <f t="shared" ca="1" si="178"/>
        <v>74.77</v>
      </c>
      <c r="AA99" s="158">
        <f t="shared" ca="1" si="178"/>
        <v>62.34</v>
      </c>
      <c r="AB99" s="158">
        <f t="shared" ca="1" si="178"/>
        <v>54.65</v>
      </c>
      <c r="AC99" s="158">
        <f t="shared" ca="1" si="178"/>
        <v>47.43</v>
      </c>
      <c r="AE99" s="158">
        <f t="shared" si="179"/>
        <v>0</v>
      </c>
      <c r="AF99" s="158">
        <f t="shared" si="180"/>
        <v>0</v>
      </c>
      <c r="AG99" s="158">
        <f t="shared" si="181"/>
        <v>0</v>
      </c>
      <c r="AH99" s="158">
        <f t="shared" ca="1" si="182"/>
        <v>62.34</v>
      </c>
      <c r="AI99" s="158">
        <f t="shared" ca="1" si="183"/>
        <v>74.77</v>
      </c>
      <c r="AJ99" s="158">
        <f t="shared" ca="1" si="184"/>
        <v>47.31</v>
      </c>
      <c r="AK99" s="158">
        <f t="shared" ca="1" si="185"/>
        <v>47.43</v>
      </c>
      <c r="AL99" s="158">
        <f t="shared" ca="1" si="186"/>
        <v>54.65</v>
      </c>
      <c r="AM99" s="158">
        <f t="shared" ca="1" si="187"/>
        <v>75.290000000000006</v>
      </c>
      <c r="AN99" s="159">
        <f t="shared" ca="1" si="188"/>
        <v>253.25</v>
      </c>
      <c r="AP99" s="227">
        <f t="shared" ca="1" si="189"/>
        <v>0</v>
      </c>
      <c r="AQ99" s="227">
        <f t="shared" ca="1" si="190"/>
        <v>0</v>
      </c>
      <c r="AR99" s="227">
        <f t="shared" ca="1" si="191"/>
        <v>0</v>
      </c>
      <c r="AS99" s="227">
        <f t="shared" ca="1" si="192"/>
        <v>0</v>
      </c>
      <c r="AT99" s="227">
        <f t="shared" ca="1" si="193"/>
        <v>0</v>
      </c>
      <c r="AU99" s="227">
        <f t="shared" ca="1" si="194"/>
        <v>0</v>
      </c>
      <c r="AV99" s="227">
        <f t="shared" ca="1" si="195"/>
        <v>0</v>
      </c>
      <c r="AW99" s="227">
        <f t="shared" ca="1" si="196"/>
        <v>253.25</v>
      </c>
      <c r="AX99" s="227">
        <f t="shared" ca="1" si="197"/>
        <v>0</v>
      </c>
      <c r="AY99" s="227">
        <f t="shared" ca="1" si="198"/>
        <v>0</v>
      </c>
      <c r="AZ99" s="227">
        <f t="shared" ca="1" si="199"/>
        <v>0</v>
      </c>
      <c r="BB99" s="227">
        <f t="shared" si="200"/>
        <v>0</v>
      </c>
      <c r="BC99" s="227">
        <f t="shared" si="201"/>
        <v>0</v>
      </c>
      <c r="BD99" s="227">
        <f t="shared" si="202"/>
        <v>0</v>
      </c>
      <c r="BE99" s="227">
        <f t="shared" ca="1" si="203"/>
        <v>43.64</v>
      </c>
      <c r="BF99" s="227">
        <f t="shared" ca="1" si="204"/>
        <v>52.34</v>
      </c>
      <c r="BG99" s="227">
        <f t="shared" ca="1" si="205"/>
        <v>33.119999999999997</v>
      </c>
      <c r="BH99" s="227">
        <f t="shared" ca="1" si="206"/>
        <v>33.200000000000003</v>
      </c>
      <c r="BI99" s="227">
        <f t="shared" ca="1" si="207"/>
        <v>38.26</v>
      </c>
      <c r="BJ99" s="227">
        <f t="shared" ca="1" si="208"/>
        <v>52.7</v>
      </c>
    </row>
    <row r="100" spans="1:62" ht="12.75" customHeight="1" x14ac:dyDescent="0.2">
      <c r="A100" s="228" t="s">
        <v>9</v>
      </c>
      <c r="B100" s="229" t="s">
        <v>102</v>
      </c>
      <c r="C100" s="230" t="s">
        <v>73</v>
      </c>
      <c r="D100" s="261"/>
      <c r="E100" s="245" t="str">
        <f t="shared" si="168"/>
        <v/>
      </c>
      <c r="F100" s="261">
        <v>54.5</v>
      </c>
      <c r="G100" s="245">
        <f t="shared" ca="1" si="169"/>
        <v>53.5</v>
      </c>
      <c r="H100" s="261">
        <v>69.2</v>
      </c>
      <c r="I100" s="245">
        <f t="shared" ca="1" si="170"/>
        <v>55.02</v>
      </c>
      <c r="J100" s="261">
        <v>43.28</v>
      </c>
      <c r="K100" s="245">
        <f t="shared" ca="1" si="171"/>
        <v>60.16</v>
      </c>
      <c r="L100" s="261">
        <v>42.15</v>
      </c>
      <c r="M100" s="245">
        <f t="shared" ca="1" si="172"/>
        <v>55.19</v>
      </c>
      <c r="N100" s="261"/>
      <c r="O100" s="245" t="str">
        <f t="shared" si="173"/>
        <v/>
      </c>
      <c r="P100" s="261"/>
      <c r="Q100" s="245" t="str">
        <f t="shared" si="174"/>
        <v/>
      </c>
      <c r="R100" s="261">
        <v>146.55000000000001</v>
      </c>
      <c r="S100" s="245">
        <f t="shared" ca="1" si="175"/>
        <v>57.75</v>
      </c>
      <c r="T100" s="261"/>
      <c r="U100" s="245" t="str">
        <f t="shared" si="176"/>
        <v/>
      </c>
      <c r="V100" s="245">
        <f t="shared" ca="1" si="177"/>
        <v>281.62</v>
      </c>
      <c r="W100" s="264"/>
      <c r="X100" s="226">
        <v>0.7</v>
      </c>
      <c r="Y100" s="158">
        <f t="shared" ca="1" si="178"/>
        <v>60.16</v>
      </c>
      <c r="Z100" s="158">
        <f t="shared" ca="1" si="178"/>
        <v>57.75</v>
      </c>
      <c r="AA100" s="158">
        <f t="shared" ca="1" si="178"/>
        <v>55.19</v>
      </c>
      <c r="AB100" s="158">
        <f t="shared" ca="1" si="178"/>
        <v>55.02</v>
      </c>
      <c r="AC100" s="158">
        <f t="shared" ca="1" si="178"/>
        <v>53.5</v>
      </c>
      <c r="AE100" s="158">
        <f t="shared" si="179"/>
        <v>0</v>
      </c>
      <c r="AF100" s="158">
        <f t="shared" ca="1" si="180"/>
        <v>53.5</v>
      </c>
      <c r="AG100" s="158">
        <f t="shared" ca="1" si="181"/>
        <v>55.02</v>
      </c>
      <c r="AH100" s="158">
        <f t="shared" ca="1" si="182"/>
        <v>60.16</v>
      </c>
      <c r="AI100" s="158">
        <f t="shared" ca="1" si="183"/>
        <v>55.19</v>
      </c>
      <c r="AJ100" s="158">
        <f t="shared" si="184"/>
        <v>0</v>
      </c>
      <c r="AK100" s="158">
        <f t="shared" si="185"/>
        <v>0</v>
      </c>
      <c r="AL100" s="158">
        <f t="shared" ca="1" si="186"/>
        <v>57.75</v>
      </c>
      <c r="AM100" s="158">
        <f t="shared" si="187"/>
        <v>0</v>
      </c>
      <c r="AN100" s="159">
        <f t="shared" ca="1" si="188"/>
        <v>197.13</v>
      </c>
      <c r="AP100" s="227">
        <f t="shared" ca="1" si="189"/>
        <v>197.13</v>
      </c>
      <c r="AQ100" s="227">
        <f t="shared" ca="1" si="190"/>
        <v>0</v>
      </c>
      <c r="AR100" s="227">
        <f t="shared" ca="1" si="191"/>
        <v>0</v>
      </c>
      <c r="AS100" s="227">
        <f t="shared" ca="1" si="192"/>
        <v>0</v>
      </c>
      <c r="AT100" s="227">
        <f t="shared" ca="1" si="193"/>
        <v>0</v>
      </c>
      <c r="AU100" s="227">
        <f t="shared" ca="1" si="194"/>
        <v>0</v>
      </c>
      <c r="AV100" s="227">
        <f t="shared" ca="1" si="195"/>
        <v>0</v>
      </c>
      <c r="AW100" s="227">
        <f t="shared" ca="1" si="196"/>
        <v>0</v>
      </c>
      <c r="AX100" s="227">
        <f t="shared" ca="1" si="197"/>
        <v>0</v>
      </c>
      <c r="AY100" s="227">
        <f t="shared" ca="1" si="198"/>
        <v>0</v>
      </c>
      <c r="AZ100" s="227">
        <f t="shared" ca="1" si="199"/>
        <v>0</v>
      </c>
      <c r="BB100" s="227">
        <f t="shared" si="200"/>
        <v>0</v>
      </c>
      <c r="BC100" s="227">
        <f t="shared" ca="1" si="201"/>
        <v>37.450000000000003</v>
      </c>
      <c r="BD100" s="227">
        <f t="shared" ca="1" si="202"/>
        <v>38.51</v>
      </c>
      <c r="BE100" s="227">
        <f t="shared" ca="1" si="203"/>
        <v>42.11</v>
      </c>
      <c r="BF100" s="227">
        <f t="shared" ca="1" si="204"/>
        <v>38.630000000000003</v>
      </c>
      <c r="BG100" s="227">
        <f t="shared" si="205"/>
        <v>0</v>
      </c>
      <c r="BH100" s="227">
        <f t="shared" si="206"/>
        <v>0</v>
      </c>
      <c r="BI100" s="227">
        <f t="shared" ca="1" si="207"/>
        <v>40.43</v>
      </c>
      <c r="BJ100" s="227">
        <f t="shared" si="208"/>
        <v>0</v>
      </c>
    </row>
    <row r="101" spans="1:62" s="157" customFormat="1" ht="12.75" customHeight="1" x14ac:dyDescent="0.2">
      <c r="A101" s="228" t="s">
        <v>10</v>
      </c>
      <c r="B101" s="229" t="s">
        <v>218</v>
      </c>
      <c r="C101" s="230" t="s">
        <v>84</v>
      </c>
      <c r="D101" s="261">
        <v>80.34</v>
      </c>
      <c r="E101" s="245">
        <f t="shared" ca="1" si="168"/>
        <v>56.56</v>
      </c>
      <c r="F101" s="261">
        <v>52.24</v>
      </c>
      <c r="G101" s="245">
        <f t="shared" ca="1" si="169"/>
        <v>55.98</v>
      </c>
      <c r="H101" s="261">
        <v>68.27</v>
      </c>
      <c r="I101" s="245">
        <f t="shared" ca="1" si="170"/>
        <v>55.73</v>
      </c>
      <c r="J101" s="261"/>
      <c r="K101" s="245" t="str">
        <f t="shared" si="171"/>
        <v/>
      </c>
      <c r="L101" s="261">
        <v>60.03</v>
      </c>
      <c r="M101" s="245">
        <f t="shared" ca="1" si="172"/>
        <v>38.83</v>
      </c>
      <c r="N101" s="261" t="s">
        <v>88</v>
      </c>
      <c r="O101" s="245" t="str">
        <f t="shared" si="173"/>
        <v>*</v>
      </c>
      <c r="P101" s="261">
        <v>59.15</v>
      </c>
      <c r="Q101" s="245">
        <f t="shared" ca="1" si="174"/>
        <v>55.98</v>
      </c>
      <c r="R101" s="261"/>
      <c r="S101" s="245" t="str">
        <f t="shared" si="175"/>
        <v/>
      </c>
      <c r="T101" s="261">
        <v>72.03</v>
      </c>
      <c r="U101" s="245">
        <f t="shared" ca="1" si="176"/>
        <v>41.22</v>
      </c>
      <c r="V101" s="245">
        <f t="shared" ca="1" si="177"/>
        <v>265.46999999999997</v>
      </c>
      <c r="W101" s="264"/>
      <c r="X101" s="226">
        <v>0.7</v>
      </c>
      <c r="Y101" s="157">
        <f t="shared" ca="1" si="178"/>
        <v>56.56</v>
      </c>
      <c r="Z101" s="157">
        <f t="shared" ca="1" si="178"/>
        <v>55.98</v>
      </c>
      <c r="AA101" s="157">
        <f t="shared" ca="1" si="178"/>
        <v>55.98</v>
      </c>
      <c r="AB101" s="157">
        <f t="shared" ca="1" si="178"/>
        <v>55.73</v>
      </c>
      <c r="AC101" s="157">
        <f t="shared" ca="1" si="178"/>
        <v>41.22</v>
      </c>
      <c r="AE101" s="157">
        <f t="shared" ca="1" si="179"/>
        <v>56.56</v>
      </c>
      <c r="AF101" s="157">
        <f t="shared" ca="1" si="180"/>
        <v>55.98</v>
      </c>
      <c r="AG101" s="157">
        <f t="shared" ca="1" si="181"/>
        <v>55.73</v>
      </c>
      <c r="AH101" s="157">
        <f t="shared" si="182"/>
        <v>0</v>
      </c>
      <c r="AI101" s="157">
        <f t="shared" ca="1" si="183"/>
        <v>38.83</v>
      </c>
      <c r="AJ101" s="157">
        <f t="shared" si="184"/>
        <v>0</v>
      </c>
      <c r="AK101" s="157">
        <f t="shared" ca="1" si="185"/>
        <v>55.98</v>
      </c>
      <c r="AL101" s="157">
        <f t="shared" si="186"/>
        <v>0</v>
      </c>
      <c r="AM101" s="157">
        <f t="shared" ca="1" si="187"/>
        <v>41.22</v>
      </c>
      <c r="AN101" s="159">
        <f t="shared" ca="1" si="188"/>
        <v>213.01</v>
      </c>
      <c r="AP101" s="227">
        <f t="shared" ca="1" si="189"/>
        <v>0</v>
      </c>
      <c r="AQ101" s="227">
        <f t="shared" ca="1" si="190"/>
        <v>0</v>
      </c>
      <c r="AR101" s="227">
        <f t="shared" ca="1" si="191"/>
        <v>0</v>
      </c>
      <c r="AS101" s="227">
        <f t="shared" ca="1" si="192"/>
        <v>0</v>
      </c>
      <c r="AT101" s="227">
        <f t="shared" ca="1" si="193"/>
        <v>0</v>
      </c>
      <c r="AU101" s="227">
        <f t="shared" ca="1" si="194"/>
        <v>0</v>
      </c>
      <c r="AV101" s="227">
        <f t="shared" ca="1" si="195"/>
        <v>0</v>
      </c>
      <c r="AW101" s="227">
        <f t="shared" ca="1" si="196"/>
        <v>213.01</v>
      </c>
      <c r="AX101" s="227">
        <f t="shared" ca="1" si="197"/>
        <v>0</v>
      </c>
      <c r="AY101" s="227">
        <f t="shared" ca="1" si="198"/>
        <v>0</v>
      </c>
      <c r="AZ101" s="227">
        <f t="shared" ca="1" si="199"/>
        <v>0</v>
      </c>
      <c r="BB101" s="227">
        <f t="shared" ca="1" si="200"/>
        <v>39.590000000000003</v>
      </c>
      <c r="BC101" s="227">
        <f t="shared" ca="1" si="201"/>
        <v>39.19</v>
      </c>
      <c r="BD101" s="227">
        <f t="shared" ca="1" si="202"/>
        <v>39.01</v>
      </c>
      <c r="BE101" s="227">
        <f t="shared" si="203"/>
        <v>0</v>
      </c>
      <c r="BF101" s="227">
        <f t="shared" ca="1" si="204"/>
        <v>27.18</v>
      </c>
      <c r="BG101" s="227">
        <f t="shared" si="205"/>
        <v>0</v>
      </c>
      <c r="BH101" s="227">
        <f t="shared" ca="1" si="206"/>
        <v>39.19</v>
      </c>
      <c r="BI101" s="227">
        <f t="shared" si="207"/>
        <v>0</v>
      </c>
      <c r="BJ101" s="227">
        <f t="shared" ca="1" si="208"/>
        <v>28.85</v>
      </c>
    </row>
    <row r="102" spans="1:62" ht="12.75" customHeight="1" x14ac:dyDescent="0.2">
      <c r="A102" s="228" t="s">
        <v>11</v>
      </c>
      <c r="B102" s="229" t="s">
        <v>215</v>
      </c>
      <c r="C102" s="230" t="s">
        <v>73</v>
      </c>
      <c r="D102" s="261">
        <v>45.34</v>
      </c>
      <c r="E102" s="245">
        <f t="shared" ca="1" si="168"/>
        <v>100</v>
      </c>
      <c r="F102" s="261"/>
      <c r="G102" s="245" t="str">
        <f t="shared" si="169"/>
        <v/>
      </c>
      <c r="H102" s="261"/>
      <c r="I102" s="245" t="str">
        <f t="shared" si="170"/>
        <v/>
      </c>
      <c r="J102" s="261">
        <v>50.27</v>
      </c>
      <c r="K102" s="245">
        <f t="shared" ca="1" si="171"/>
        <v>51.83</v>
      </c>
      <c r="L102" s="261"/>
      <c r="M102" s="245" t="str">
        <f t="shared" si="172"/>
        <v/>
      </c>
      <c r="N102" s="261"/>
      <c r="O102" s="245" t="str">
        <f t="shared" si="173"/>
        <v/>
      </c>
      <c r="P102" s="261">
        <v>45.16</v>
      </c>
      <c r="Q102" s="245">
        <f t="shared" ca="1" si="174"/>
        <v>73.27</v>
      </c>
      <c r="R102" s="261"/>
      <c r="S102" s="245" t="str">
        <f t="shared" si="175"/>
        <v/>
      </c>
      <c r="T102" s="261"/>
      <c r="U102" s="245" t="str">
        <f t="shared" si="176"/>
        <v/>
      </c>
      <c r="V102" s="245">
        <f t="shared" ca="1" si="177"/>
        <v>225.09999999999997</v>
      </c>
      <c r="W102" s="264"/>
      <c r="X102" s="226">
        <v>0.7</v>
      </c>
      <c r="Y102" s="158">
        <f t="shared" ca="1" si="178"/>
        <v>100</v>
      </c>
      <c r="Z102" s="158">
        <f t="shared" ca="1" si="178"/>
        <v>73.27</v>
      </c>
      <c r="AA102" s="158">
        <f t="shared" ca="1" si="178"/>
        <v>51.83</v>
      </c>
      <c r="AB102" s="158">
        <f t="shared" ca="1" si="178"/>
        <v>0</v>
      </c>
      <c r="AC102" s="158">
        <f t="shared" ca="1" si="178"/>
        <v>0</v>
      </c>
      <c r="AE102" s="158">
        <f t="shared" ca="1" si="179"/>
        <v>100</v>
      </c>
      <c r="AF102" s="158">
        <f t="shared" si="180"/>
        <v>0</v>
      </c>
      <c r="AG102" s="158">
        <f t="shared" si="181"/>
        <v>0</v>
      </c>
      <c r="AH102" s="158">
        <f t="shared" ca="1" si="182"/>
        <v>51.83</v>
      </c>
      <c r="AI102" s="158">
        <f t="shared" si="183"/>
        <v>0</v>
      </c>
      <c r="AJ102" s="158">
        <f t="shared" si="184"/>
        <v>0</v>
      </c>
      <c r="AK102" s="158">
        <f t="shared" ca="1" si="185"/>
        <v>73.27</v>
      </c>
      <c r="AL102" s="158">
        <f t="shared" si="186"/>
        <v>0</v>
      </c>
      <c r="AM102" s="158">
        <f t="shared" si="187"/>
        <v>0</v>
      </c>
      <c r="AN102" s="159">
        <f t="shared" ca="1" si="188"/>
        <v>157.57</v>
      </c>
      <c r="AP102" s="227">
        <f t="shared" ca="1" si="189"/>
        <v>157.57</v>
      </c>
      <c r="AQ102" s="227">
        <f t="shared" ca="1" si="190"/>
        <v>0</v>
      </c>
      <c r="AR102" s="227">
        <f t="shared" ca="1" si="191"/>
        <v>0</v>
      </c>
      <c r="AS102" s="227">
        <f t="shared" ca="1" si="192"/>
        <v>0</v>
      </c>
      <c r="AT102" s="227">
        <f t="shared" ca="1" si="193"/>
        <v>0</v>
      </c>
      <c r="AU102" s="227">
        <f t="shared" ca="1" si="194"/>
        <v>0</v>
      </c>
      <c r="AV102" s="227">
        <f t="shared" ca="1" si="195"/>
        <v>0</v>
      </c>
      <c r="AW102" s="227">
        <f t="shared" ca="1" si="196"/>
        <v>0</v>
      </c>
      <c r="AX102" s="227">
        <f t="shared" ca="1" si="197"/>
        <v>0</v>
      </c>
      <c r="AY102" s="227">
        <f t="shared" ca="1" si="198"/>
        <v>0</v>
      </c>
      <c r="AZ102" s="227">
        <f t="shared" ca="1" si="199"/>
        <v>0</v>
      </c>
      <c r="BB102" s="227">
        <f t="shared" ca="1" si="200"/>
        <v>70</v>
      </c>
      <c r="BC102" s="227">
        <f t="shared" si="201"/>
        <v>0</v>
      </c>
      <c r="BD102" s="227">
        <f t="shared" si="202"/>
        <v>0</v>
      </c>
      <c r="BE102" s="227">
        <f t="shared" ca="1" si="203"/>
        <v>36.28</v>
      </c>
      <c r="BF102" s="227">
        <f t="shared" si="204"/>
        <v>0</v>
      </c>
      <c r="BG102" s="227">
        <f t="shared" si="205"/>
        <v>0</v>
      </c>
      <c r="BH102" s="227">
        <f t="shared" ca="1" si="206"/>
        <v>51.29</v>
      </c>
      <c r="BI102" s="227">
        <f t="shared" si="207"/>
        <v>0</v>
      </c>
      <c r="BJ102" s="227">
        <f t="shared" si="208"/>
        <v>0</v>
      </c>
    </row>
    <row r="103" spans="1:62" ht="12.75" customHeight="1" x14ac:dyDescent="0.2">
      <c r="A103" s="241" t="s">
        <v>12</v>
      </c>
      <c r="B103" s="229" t="s">
        <v>220</v>
      </c>
      <c r="C103" s="230" t="s">
        <v>156</v>
      </c>
      <c r="D103" s="261">
        <v>144.09</v>
      </c>
      <c r="E103" s="245">
        <f t="shared" ca="1" si="168"/>
        <v>31.61</v>
      </c>
      <c r="F103" s="261"/>
      <c r="G103" s="245" t="str">
        <f t="shared" si="169"/>
        <v/>
      </c>
      <c r="H103" s="261">
        <v>65.400000000000006</v>
      </c>
      <c r="I103" s="245">
        <f t="shared" ca="1" si="170"/>
        <v>58.1</v>
      </c>
      <c r="J103" s="261">
        <v>61.32</v>
      </c>
      <c r="K103" s="245">
        <f t="shared" ca="1" si="171"/>
        <v>42.5</v>
      </c>
      <c r="L103" s="261"/>
      <c r="M103" s="245" t="str">
        <f t="shared" si="172"/>
        <v/>
      </c>
      <c r="N103" s="261">
        <v>82.27</v>
      </c>
      <c r="O103" s="245">
        <f t="shared" ca="1" si="173"/>
        <v>36.729999999999997</v>
      </c>
      <c r="P103" s="261">
        <v>76.400000000000006</v>
      </c>
      <c r="Q103" s="245">
        <f t="shared" ca="1" si="174"/>
        <v>43.26</v>
      </c>
      <c r="R103" s="261"/>
      <c r="S103" s="245" t="str">
        <f t="shared" si="175"/>
        <v/>
      </c>
      <c r="T103" s="261"/>
      <c r="U103" s="245" t="str">
        <f t="shared" si="176"/>
        <v/>
      </c>
      <c r="V103" s="245">
        <f t="shared" ca="1" si="177"/>
        <v>212.2</v>
      </c>
      <c r="W103" s="264"/>
      <c r="X103" s="226">
        <v>0.7</v>
      </c>
      <c r="Y103" s="158">
        <f t="shared" ca="1" si="178"/>
        <v>58.1</v>
      </c>
      <c r="Z103" s="158">
        <f t="shared" ca="1" si="178"/>
        <v>43.26</v>
      </c>
      <c r="AA103" s="158">
        <f t="shared" ca="1" si="178"/>
        <v>42.5</v>
      </c>
      <c r="AB103" s="158">
        <f t="shared" ca="1" si="178"/>
        <v>36.729999999999997</v>
      </c>
      <c r="AC103" s="158">
        <f t="shared" ca="1" si="178"/>
        <v>31.61</v>
      </c>
      <c r="AE103" s="158">
        <f t="shared" ca="1" si="179"/>
        <v>31.61</v>
      </c>
      <c r="AF103" s="158">
        <f t="shared" si="180"/>
        <v>0</v>
      </c>
      <c r="AG103" s="158">
        <f t="shared" ca="1" si="181"/>
        <v>58.1</v>
      </c>
      <c r="AH103" s="158">
        <f t="shared" ca="1" si="182"/>
        <v>42.5</v>
      </c>
      <c r="AI103" s="158">
        <f t="shared" si="183"/>
        <v>0</v>
      </c>
      <c r="AJ103" s="158">
        <f t="shared" ca="1" si="184"/>
        <v>36.729999999999997</v>
      </c>
      <c r="AK103" s="158">
        <f t="shared" ca="1" si="185"/>
        <v>43.26</v>
      </c>
      <c r="AL103" s="158">
        <f t="shared" si="186"/>
        <v>0</v>
      </c>
      <c r="AM103" s="158">
        <f t="shared" si="187"/>
        <v>0</v>
      </c>
      <c r="AN103" s="159">
        <f t="shared" ca="1" si="188"/>
        <v>148.54</v>
      </c>
      <c r="AP103" s="227">
        <f t="shared" ca="1" si="189"/>
        <v>0</v>
      </c>
      <c r="AQ103" s="227">
        <f t="shared" ca="1" si="190"/>
        <v>0</v>
      </c>
      <c r="AR103" s="227">
        <f t="shared" ca="1" si="191"/>
        <v>0</v>
      </c>
      <c r="AS103" s="227">
        <f t="shared" ca="1" si="192"/>
        <v>0</v>
      </c>
      <c r="AT103" s="227">
        <f t="shared" ca="1" si="193"/>
        <v>0</v>
      </c>
      <c r="AU103" s="227">
        <f t="shared" ca="1" si="194"/>
        <v>0</v>
      </c>
      <c r="AV103" s="227">
        <f t="shared" ca="1" si="195"/>
        <v>0</v>
      </c>
      <c r="AW103" s="227">
        <f t="shared" ca="1" si="196"/>
        <v>0</v>
      </c>
      <c r="AX103" s="227">
        <f t="shared" ca="1" si="197"/>
        <v>148.54</v>
      </c>
      <c r="AY103" s="227">
        <f t="shared" ca="1" si="198"/>
        <v>0</v>
      </c>
      <c r="AZ103" s="227">
        <f t="shared" ca="1" si="199"/>
        <v>0</v>
      </c>
      <c r="BB103" s="227">
        <f t="shared" ca="1" si="200"/>
        <v>22.13</v>
      </c>
      <c r="BC103" s="227">
        <f t="shared" si="201"/>
        <v>0</v>
      </c>
      <c r="BD103" s="227">
        <f t="shared" ca="1" si="202"/>
        <v>40.67</v>
      </c>
      <c r="BE103" s="227">
        <f t="shared" ca="1" si="203"/>
        <v>29.75</v>
      </c>
      <c r="BF103" s="227">
        <f t="shared" si="204"/>
        <v>0</v>
      </c>
      <c r="BG103" s="227">
        <f t="shared" ca="1" si="205"/>
        <v>25.71</v>
      </c>
      <c r="BH103" s="227">
        <f t="shared" ca="1" si="206"/>
        <v>30.28</v>
      </c>
      <c r="BI103" s="227">
        <f t="shared" si="207"/>
        <v>0</v>
      </c>
      <c r="BJ103" s="227">
        <f t="shared" si="208"/>
        <v>0</v>
      </c>
    </row>
    <row r="104" spans="1:62" ht="12.75" customHeight="1" x14ac:dyDescent="0.2">
      <c r="A104" s="228" t="s">
        <v>13</v>
      </c>
      <c r="B104" s="229" t="s">
        <v>374</v>
      </c>
      <c r="C104" s="230" t="s">
        <v>73</v>
      </c>
      <c r="D104" s="261"/>
      <c r="E104" s="245" t="str">
        <f t="shared" si="168"/>
        <v/>
      </c>
      <c r="F104" s="261"/>
      <c r="G104" s="245" t="str">
        <f t="shared" si="169"/>
        <v/>
      </c>
      <c r="H104" s="261"/>
      <c r="I104" s="245" t="str">
        <f t="shared" si="170"/>
        <v/>
      </c>
      <c r="J104" s="261"/>
      <c r="K104" s="245" t="str">
        <f t="shared" si="171"/>
        <v/>
      </c>
      <c r="L104" s="261"/>
      <c r="M104" s="245" t="str">
        <f t="shared" si="172"/>
        <v/>
      </c>
      <c r="N104" s="261"/>
      <c r="O104" s="245" t="str">
        <f t="shared" si="173"/>
        <v/>
      </c>
      <c r="P104" s="261">
        <v>59.59</v>
      </c>
      <c r="Q104" s="245">
        <f t="shared" ca="1" si="174"/>
        <v>55.29</v>
      </c>
      <c r="R104" s="261">
        <v>88.37</v>
      </c>
      <c r="S104" s="245">
        <f t="shared" ca="1" si="175"/>
        <v>95.75</v>
      </c>
      <c r="T104" s="261"/>
      <c r="U104" s="245" t="str">
        <f t="shared" si="176"/>
        <v/>
      </c>
      <c r="V104" s="245">
        <f t="shared" ca="1" si="177"/>
        <v>151.04</v>
      </c>
      <c r="W104" s="264"/>
      <c r="X104" s="226">
        <v>0.7</v>
      </c>
      <c r="Y104" s="158">
        <f t="shared" ref="Y104:AC110" ca="1" si="209">LARGE($AE104:$AM104,Y$34)</f>
        <v>95.75</v>
      </c>
      <c r="Z104" s="158">
        <f t="shared" ca="1" si="209"/>
        <v>55.29</v>
      </c>
      <c r="AA104" s="158">
        <f t="shared" ca="1" si="209"/>
        <v>0</v>
      </c>
      <c r="AB104" s="158">
        <f t="shared" ca="1" si="209"/>
        <v>0</v>
      </c>
      <c r="AC104" s="158">
        <f t="shared" ca="1" si="209"/>
        <v>0</v>
      </c>
      <c r="AE104" s="158">
        <f t="shared" si="179"/>
        <v>0</v>
      </c>
      <c r="AF104" s="158">
        <f t="shared" si="180"/>
        <v>0</v>
      </c>
      <c r="AG104" s="158">
        <f t="shared" si="181"/>
        <v>0</v>
      </c>
      <c r="AH104" s="158">
        <f t="shared" si="182"/>
        <v>0</v>
      </c>
      <c r="AI104" s="158">
        <f t="shared" si="183"/>
        <v>0</v>
      </c>
      <c r="AJ104" s="158">
        <f t="shared" si="184"/>
        <v>0</v>
      </c>
      <c r="AK104" s="158">
        <f t="shared" ca="1" si="185"/>
        <v>55.29</v>
      </c>
      <c r="AL104" s="158">
        <f t="shared" ca="1" si="186"/>
        <v>95.75</v>
      </c>
      <c r="AM104" s="158">
        <f t="shared" si="187"/>
        <v>0</v>
      </c>
      <c r="AN104" s="159">
        <f t="shared" ca="1" si="188"/>
        <v>105.73</v>
      </c>
      <c r="AP104" s="227">
        <f t="shared" ca="1" si="189"/>
        <v>105.73</v>
      </c>
      <c r="AQ104" s="227">
        <f t="shared" ca="1" si="190"/>
        <v>0</v>
      </c>
      <c r="AR104" s="227">
        <f t="shared" ca="1" si="191"/>
        <v>0</v>
      </c>
      <c r="AS104" s="227">
        <f t="shared" ca="1" si="192"/>
        <v>0</v>
      </c>
      <c r="AT104" s="227">
        <f t="shared" ca="1" si="193"/>
        <v>0</v>
      </c>
      <c r="AU104" s="227">
        <f t="shared" ca="1" si="194"/>
        <v>0</v>
      </c>
      <c r="AV104" s="227">
        <f t="shared" ca="1" si="195"/>
        <v>0</v>
      </c>
      <c r="AW104" s="227">
        <f t="shared" ca="1" si="196"/>
        <v>0</v>
      </c>
      <c r="AX104" s="227">
        <f t="shared" ca="1" si="197"/>
        <v>0</v>
      </c>
      <c r="AY104" s="227">
        <f t="shared" ca="1" si="198"/>
        <v>0</v>
      </c>
      <c r="AZ104" s="227">
        <f t="shared" ca="1" si="199"/>
        <v>0</v>
      </c>
      <c r="BB104" s="227">
        <f t="shared" si="200"/>
        <v>0</v>
      </c>
      <c r="BC104" s="227">
        <f t="shared" si="201"/>
        <v>0</v>
      </c>
      <c r="BD104" s="227">
        <f t="shared" si="202"/>
        <v>0</v>
      </c>
      <c r="BE104" s="227">
        <f t="shared" si="203"/>
        <v>0</v>
      </c>
      <c r="BF104" s="227">
        <f t="shared" si="204"/>
        <v>0</v>
      </c>
      <c r="BG104" s="227">
        <f t="shared" si="205"/>
        <v>0</v>
      </c>
      <c r="BH104" s="227">
        <f t="shared" ca="1" si="206"/>
        <v>38.700000000000003</v>
      </c>
      <c r="BI104" s="227">
        <f t="shared" ca="1" si="207"/>
        <v>67.03</v>
      </c>
      <c r="BJ104" s="227">
        <f t="shared" si="208"/>
        <v>0</v>
      </c>
    </row>
    <row r="105" spans="1:62" ht="12.75" customHeight="1" x14ac:dyDescent="0.2">
      <c r="A105" s="228" t="s">
        <v>14</v>
      </c>
      <c r="B105" s="229" t="s">
        <v>217</v>
      </c>
      <c r="C105" s="230" t="s">
        <v>84</v>
      </c>
      <c r="D105" s="261">
        <v>70.38</v>
      </c>
      <c r="E105" s="245">
        <f t="shared" ca="1" si="168"/>
        <v>64.510000000000005</v>
      </c>
      <c r="F105" s="261">
        <v>48.05</v>
      </c>
      <c r="G105" s="245">
        <f t="shared" ca="1" si="169"/>
        <v>61.01</v>
      </c>
      <c r="H105" s="261"/>
      <c r="I105" s="245" t="str">
        <f t="shared" si="170"/>
        <v/>
      </c>
      <c r="J105" s="261"/>
      <c r="K105" s="245" t="str">
        <f t="shared" si="171"/>
        <v/>
      </c>
      <c r="L105" s="261"/>
      <c r="M105" s="245" t="str">
        <f t="shared" si="172"/>
        <v/>
      </c>
      <c r="N105" s="261"/>
      <c r="O105" s="245" t="str">
        <f t="shared" si="173"/>
        <v/>
      </c>
      <c r="P105" s="261"/>
      <c r="Q105" s="245" t="str">
        <f t="shared" si="174"/>
        <v/>
      </c>
      <c r="R105" s="261"/>
      <c r="S105" s="245" t="str">
        <f t="shared" si="175"/>
        <v/>
      </c>
      <c r="T105" s="261"/>
      <c r="U105" s="245" t="str">
        <f t="shared" si="176"/>
        <v/>
      </c>
      <c r="V105" s="245">
        <f t="shared" ca="1" si="177"/>
        <v>125.52000000000001</v>
      </c>
      <c r="W105" s="264"/>
      <c r="X105" s="226">
        <v>0.7</v>
      </c>
      <c r="Y105" s="158">
        <f t="shared" ca="1" si="209"/>
        <v>64.510000000000005</v>
      </c>
      <c r="Z105" s="158">
        <f t="shared" ca="1" si="209"/>
        <v>61.01</v>
      </c>
      <c r="AA105" s="158">
        <f t="shared" ca="1" si="209"/>
        <v>0</v>
      </c>
      <c r="AB105" s="158">
        <f t="shared" ca="1" si="209"/>
        <v>0</v>
      </c>
      <c r="AC105" s="158">
        <f t="shared" ca="1" si="209"/>
        <v>0</v>
      </c>
      <c r="AE105" s="158">
        <f t="shared" ca="1" si="179"/>
        <v>64.510000000000005</v>
      </c>
      <c r="AF105" s="158">
        <f t="shared" ca="1" si="180"/>
        <v>61.01</v>
      </c>
      <c r="AG105" s="158">
        <f t="shared" si="181"/>
        <v>0</v>
      </c>
      <c r="AH105" s="158">
        <f t="shared" si="182"/>
        <v>0</v>
      </c>
      <c r="AI105" s="158">
        <f t="shared" si="183"/>
        <v>0</v>
      </c>
      <c r="AJ105" s="158">
        <f t="shared" si="184"/>
        <v>0</v>
      </c>
      <c r="AK105" s="158">
        <f t="shared" si="185"/>
        <v>0</v>
      </c>
      <c r="AL105" s="158">
        <f t="shared" si="186"/>
        <v>0</v>
      </c>
      <c r="AM105" s="158">
        <f t="shared" si="187"/>
        <v>0</v>
      </c>
      <c r="AN105" s="159">
        <f t="shared" ca="1" si="188"/>
        <v>87.86</v>
      </c>
      <c r="AP105" s="227">
        <f t="shared" ca="1" si="189"/>
        <v>0</v>
      </c>
      <c r="AQ105" s="227">
        <f t="shared" ca="1" si="190"/>
        <v>0</v>
      </c>
      <c r="AR105" s="227">
        <f t="shared" ca="1" si="191"/>
        <v>0</v>
      </c>
      <c r="AS105" s="227">
        <f t="shared" ca="1" si="192"/>
        <v>0</v>
      </c>
      <c r="AT105" s="227">
        <f t="shared" ca="1" si="193"/>
        <v>0</v>
      </c>
      <c r="AU105" s="227">
        <f t="shared" ca="1" si="194"/>
        <v>0</v>
      </c>
      <c r="AV105" s="227">
        <f t="shared" ca="1" si="195"/>
        <v>0</v>
      </c>
      <c r="AW105" s="227">
        <f t="shared" ca="1" si="196"/>
        <v>87.86</v>
      </c>
      <c r="AX105" s="227">
        <f t="shared" ca="1" si="197"/>
        <v>0</v>
      </c>
      <c r="AY105" s="227">
        <f t="shared" ca="1" si="198"/>
        <v>0</v>
      </c>
      <c r="AZ105" s="227">
        <f t="shared" ca="1" si="199"/>
        <v>0</v>
      </c>
      <c r="BB105" s="227">
        <f t="shared" ca="1" si="200"/>
        <v>45.16</v>
      </c>
      <c r="BC105" s="227">
        <f t="shared" ca="1" si="201"/>
        <v>42.71</v>
      </c>
      <c r="BD105" s="227">
        <f t="shared" si="202"/>
        <v>0</v>
      </c>
      <c r="BE105" s="227">
        <f t="shared" si="203"/>
        <v>0</v>
      </c>
      <c r="BF105" s="227">
        <f t="shared" si="204"/>
        <v>0</v>
      </c>
      <c r="BG105" s="227">
        <f t="shared" si="205"/>
        <v>0</v>
      </c>
      <c r="BH105" s="227">
        <f t="shared" si="206"/>
        <v>0</v>
      </c>
      <c r="BI105" s="227">
        <f t="shared" si="207"/>
        <v>0</v>
      </c>
      <c r="BJ105" s="227">
        <f t="shared" si="208"/>
        <v>0</v>
      </c>
    </row>
    <row r="106" spans="1:62" ht="12.75" customHeight="1" x14ac:dyDescent="0.2">
      <c r="A106" s="228" t="s">
        <v>15</v>
      </c>
      <c r="B106" s="229" t="s">
        <v>375</v>
      </c>
      <c r="C106" s="230" t="s">
        <v>126</v>
      </c>
      <c r="D106" s="261"/>
      <c r="E106" s="245" t="str">
        <f t="shared" si="168"/>
        <v/>
      </c>
      <c r="F106" s="261"/>
      <c r="G106" s="245" t="str">
        <f t="shared" si="169"/>
        <v/>
      </c>
      <c r="H106" s="261"/>
      <c r="I106" s="245" t="str">
        <f t="shared" si="170"/>
        <v/>
      </c>
      <c r="J106" s="261"/>
      <c r="K106" s="245" t="str">
        <f t="shared" si="171"/>
        <v/>
      </c>
      <c r="L106" s="261"/>
      <c r="M106" s="245" t="str">
        <f t="shared" si="172"/>
        <v/>
      </c>
      <c r="N106" s="261"/>
      <c r="O106" s="245" t="str">
        <f t="shared" si="173"/>
        <v/>
      </c>
      <c r="P106" s="261">
        <v>61.36</v>
      </c>
      <c r="Q106" s="245">
        <f t="shared" ca="1" si="174"/>
        <v>53.84</v>
      </c>
      <c r="R106" s="261">
        <v>132.31</v>
      </c>
      <c r="S106" s="245">
        <f t="shared" ca="1" si="175"/>
        <v>64.03</v>
      </c>
      <c r="T106" s="261"/>
      <c r="U106" s="245" t="str">
        <f t="shared" si="176"/>
        <v/>
      </c>
      <c r="V106" s="245">
        <f t="shared" ca="1" si="177"/>
        <v>117.87</v>
      </c>
      <c r="W106" s="264"/>
      <c r="X106" s="226">
        <v>0.7</v>
      </c>
      <c r="Y106" s="158">
        <f t="shared" ca="1" si="209"/>
        <v>64.03</v>
      </c>
      <c r="Z106" s="158">
        <f t="shared" ca="1" si="209"/>
        <v>53.84</v>
      </c>
      <c r="AA106" s="158">
        <f t="shared" ca="1" si="209"/>
        <v>0</v>
      </c>
      <c r="AB106" s="158">
        <f t="shared" ca="1" si="209"/>
        <v>0</v>
      </c>
      <c r="AC106" s="158">
        <f t="shared" ca="1" si="209"/>
        <v>0</v>
      </c>
      <c r="AE106" s="158">
        <f t="shared" si="179"/>
        <v>0</v>
      </c>
      <c r="AF106" s="158">
        <f t="shared" si="180"/>
        <v>0</v>
      </c>
      <c r="AG106" s="158">
        <f t="shared" si="181"/>
        <v>0</v>
      </c>
      <c r="AH106" s="158">
        <f t="shared" si="182"/>
        <v>0</v>
      </c>
      <c r="AI106" s="158">
        <f t="shared" si="183"/>
        <v>0</v>
      </c>
      <c r="AJ106" s="158">
        <f t="shared" si="184"/>
        <v>0</v>
      </c>
      <c r="AK106" s="158">
        <f t="shared" ca="1" si="185"/>
        <v>53.84</v>
      </c>
      <c r="AL106" s="158">
        <f t="shared" ca="1" si="186"/>
        <v>64.03</v>
      </c>
      <c r="AM106" s="158">
        <f t="shared" si="187"/>
        <v>0</v>
      </c>
      <c r="AN106" s="159">
        <f t="shared" ca="1" si="188"/>
        <v>82.51</v>
      </c>
      <c r="AP106" s="227">
        <f t="shared" ca="1" si="189"/>
        <v>0</v>
      </c>
      <c r="AQ106" s="227">
        <f t="shared" ca="1" si="190"/>
        <v>0</v>
      </c>
      <c r="AR106" s="227">
        <f t="shared" ca="1" si="191"/>
        <v>0</v>
      </c>
      <c r="AS106" s="227">
        <f t="shared" ca="1" si="192"/>
        <v>0</v>
      </c>
      <c r="AT106" s="227">
        <f t="shared" ca="1" si="193"/>
        <v>0</v>
      </c>
      <c r="AU106" s="227">
        <f t="shared" ca="1" si="194"/>
        <v>0</v>
      </c>
      <c r="AV106" s="227">
        <f t="shared" ca="1" si="195"/>
        <v>0</v>
      </c>
      <c r="AW106" s="227">
        <f t="shared" ca="1" si="196"/>
        <v>0</v>
      </c>
      <c r="AX106" s="227">
        <f t="shared" ca="1" si="197"/>
        <v>0</v>
      </c>
      <c r="AY106" s="227">
        <f t="shared" ca="1" si="198"/>
        <v>0</v>
      </c>
      <c r="AZ106" s="227">
        <f t="shared" ca="1" si="199"/>
        <v>82.51</v>
      </c>
      <c r="BB106" s="227">
        <f t="shared" si="200"/>
        <v>0</v>
      </c>
      <c r="BC106" s="227">
        <f t="shared" si="201"/>
        <v>0</v>
      </c>
      <c r="BD106" s="227">
        <f t="shared" si="202"/>
        <v>0</v>
      </c>
      <c r="BE106" s="227">
        <f t="shared" si="203"/>
        <v>0</v>
      </c>
      <c r="BF106" s="227">
        <f t="shared" si="204"/>
        <v>0</v>
      </c>
      <c r="BG106" s="227">
        <f t="shared" si="205"/>
        <v>0</v>
      </c>
      <c r="BH106" s="227">
        <f t="shared" ca="1" si="206"/>
        <v>37.69</v>
      </c>
      <c r="BI106" s="227">
        <f t="shared" ca="1" si="207"/>
        <v>44.82</v>
      </c>
      <c r="BJ106" s="227">
        <f t="shared" si="208"/>
        <v>0</v>
      </c>
    </row>
    <row r="107" spans="1:62" ht="12.75" customHeight="1" x14ac:dyDescent="0.2">
      <c r="A107" s="228" t="s">
        <v>44</v>
      </c>
      <c r="B107" s="229" t="s">
        <v>124</v>
      </c>
      <c r="C107" s="230" t="s">
        <v>82</v>
      </c>
      <c r="D107" s="261"/>
      <c r="E107" s="245" t="str">
        <f t="shared" si="168"/>
        <v/>
      </c>
      <c r="F107" s="261">
        <v>105.51</v>
      </c>
      <c r="G107" s="245">
        <f t="shared" ca="1" si="169"/>
        <v>27.71</v>
      </c>
      <c r="H107" s="261">
        <v>54.05</v>
      </c>
      <c r="I107" s="245">
        <f t="shared" ca="1" si="170"/>
        <v>70.540000000000006</v>
      </c>
      <c r="J107" s="261"/>
      <c r="K107" s="245" t="str">
        <f t="shared" si="171"/>
        <v/>
      </c>
      <c r="L107" s="261"/>
      <c r="M107" s="245" t="str">
        <f t="shared" si="172"/>
        <v/>
      </c>
      <c r="N107" s="261"/>
      <c r="O107" s="245" t="str">
        <f t="shared" si="173"/>
        <v/>
      </c>
      <c r="P107" s="261"/>
      <c r="Q107" s="245" t="str">
        <f t="shared" si="174"/>
        <v/>
      </c>
      <c r="R107" s="261"/>
      <c r="S107" s="245" t="str">
        <f t="shared" si="175"/>
        <v/>
      </c>
      <c r="T107" s="261"/>
      <c r="U107" s="245" t="str">
        <f t="shared" si="176"/>
        <v/>
      </c>
      <c r="V107" s="245">
        <f t="shared" ca="1" si="177"/>
        <v>98.25</v>
      </c>
      <c r="W107" s="264"/>
      <c r="X107" s="226">
        <v>0.7</v>
      </c>
      <c r="Y107" s="158">
        <f t="shared" ca="1" si="209"/>
        <v>70.540000000000006</v>
      </c>
      <c r="Z107" s="158">
        <f t="shared" ca="1" si="209"/>
        <v>27.71</v>
      </c>
      <c r="AA107" s="158">
        <f t="shared" ca="1" si="209"/>
        <v>0</v>
      </c>
      <c r="AB107" s="158">
        <f t="shared" ca="1" si="209"/>
        <v>0</v>
      </c>
      <c r="AC107" s="158">
        <f t="shared" ca="1" si="209"/>
        <v>0</v>
      </c>
      <c r="AE107" s="158">
        <f t="shared" si="179"/>
        <v>0</v>
      </c>
      <c r="AF107" s="158">
        <f t="shared" ca="1" si="180"/>
        <v>27.71</v>
      </c>
      <c r="AG107" s="158">
        <f t="shared" ca="1" si="181"/>
        <v>70.540000000000006</v>
      </c>
      <c r="AH107" s="158">
        <f t="shared" si="182"/>
        <v>0</v>
      </c>
      <c r="AI107" s="158">
        <f t="shared" si="183"/>
        <v>0</v>
      </c>
      <c r="AJ107" s="158">
        <f t="shared" si="184"/>
        <v>0</v>
      </c>
      <c r="AK107" s="158">
        <f t="shared" si="185"/>
        <v>0</v>
      </c>
      <c r="AL107" s="158">
        <f t="shared" si="186"/>
        <v>0</v>
      </c>
      <c r="AM107" s="158">
        <f t="shared" si="187"/>
        <v>0</v>
      </c>
      <c r="AN107" s="159">
        <f t="shared" ca="1" si="188"/>
        <v>68.78</v>
      </c>
      <c r="AP107" s="227">
        <f t="shared" ca="1" si="189"/>
        <v>0</v>
      </c>
      <c r="AQ107" s="227">
        <f t="shared" ca="1" si="190"/>
        <v>0</v>
      </c>
      <c r="AR107" s="227">
        <f t="shared" ca="1" si="191"/>
        <v>0</v>
      </c>
      <c r="AS107" s="227">
        <f t="shared" ca="1" si="192"/>
        <v>68.78</v>
      </c>
      <c r="AT107" s="227">
        <f t="shared" ca="1" si="193"/>
        <v>0</v>
      </c>
      <c r="AU107" s="227">
        <f t="shared" ca="1" si="194"/>
        <v>0</v>
      </c>
      <c r="AV107" s="227">
        <f t="shared" ca="1" si="195"/>
        <v>0</v>
      </c>
      <c r="AW107" s="227">
        <f t="shared" ca="1" si="196"/>
        <v>0</v>
      </c>
      <c r="AX107" s="227">
        <f t="shared" ca="1" si="197"/>
        <v>0</v>
      </c>
      <c r="AY107" s="227">
        <f t="shared" ca="1" si="198"/>
        <v>0</v>
      </c>
      <c r="AZ107" s="227">
        <f t="shared" ca="1" si="199"/>
        <v>0</v>
      </c>
      <c r="BB107" s="227">
        <f t="shared" si="200"/>
        <v>0</v>
      </c>
      <c r="BC107" s="227">
        <f t="shared" ca="1" si="201"/>
        <v>19.399999999999999</v>
      </c>
      <c r="BD107" s="227">
        <f t="shared" ca="1" si="202"/>
        <v>49.38</v>
      </c>
      <c r="BE107" s="227">
        <f t="shared" si="203"/>
        <v>0</v>
      </c>
      <c r="BF107" s="227">
        <f t="shared" si="204"/>
        <v>0</v>
      </c>
      <c r="BG107" s="227">
        <f t="shared" si="205"/>
        <v>0</v>
      </c>
      <c r="BH107" s="227">
        <f t="shared" si="206"/>
        <v>0</v>
      </c>
      <c r="BI107" s="227">
        <f t="shared" si="207"/>
        <v>0</v>
      </c>
      <c r="BJ107" s="227">
        <f t="shared" si="208"/>
        <v>0</v>
      </c>
    </row>
    <row r="108" spans="1:62" ht="12.75" customHeight="1" x14ac:dyDescent="0.2">
      <c r="A108" s="228" t="s">
        <v>45</v>
      </c>
      <c r="B108" s="229" t="s">
        <v>367</v>
      </c>
      <c r="C108" s="230" t="s">
        <v>82</v>
      </c>
      <c r="D108" s="261"/>
      <c r="E108" s="245" t="str">
        <f t="shared" si="168"/>
        <v/>
      </c>
      <c r="F108" s="261"/>
      <c r="G108" s="245" t="str">
        <f t="shared" si="169"/>
        <v/>
      </c>
      <c r="H108" s="261"/>
      <c r="I108" s="245" t="str">
        <f t="shared" si="170"/>
        <v/>
      </c>
      <c r="J108" s="261"/>
      <c r="K108" s="245" t="str">
        <f t="shared" si="171"/>
        <v/>
      </c>
      <c r="L108" s="261"/>
      <c r="M108" s="245" t="str">
        <f t="shared" si="172"/>
        <v/>
      </c>
      <c r="N108" s="261">
        <v>51.19</v>
      </c>
      <c r="O108" s="245">
        <f t="shared" ca="1" si="173"/>
        <v>59.01</v>
      </c>
      <c r="P108" s="261"/>
      <c r="Q108" s="245" t="str">
        <f t="shared" si="174"/>
        <v/>
      </c>
      <c r="R108" s="261"/>
      <c r="S108" s="245" t="str">
        <f t="shared" si="175"/>
        <v/>
      </c>
      <c r="T108" s="261"/>
      <c r="U108" s="245" t="str">
        <f t="shared" si="176"/>
        <v/>
      </c>
      <c r="V108" s="245">
        <f t="shared" ca="1" si="177"/>
        <v>59.01</v>
      </c>
      <c r="W108" s="264"/>
      <c r="X108" s="226">
        <v>0.7</v>
      </c>
      <c r="Y108" s="158">
        <f t="shared" ca="1" si="209"/>
        <v>59.01</v>
      </c>
      <c r="Z108" s="158">
        <f t="shared" ca="1" si="209"/>
        <v>0</v>
      </c>
      <c r="AA108" s="158">
        <f t="shared" ca="1" si="209"/>
        <v>0</v>
      </c>
      <c r="AB108" s="158">
        <f t="shared" ca="1" si="209"/>
        <v>0</v>
      </c>
      <c r="AC108" s="158">
        <f t="shared" ca="1" si="209"/>
        <v>0</v>
      </c>
      <c r="AE108" s="158">
        <f t="shared" si="179"/>
        <v>0</v>
      </c>
      <c r="AF108" s="158">
        <f t="shared" si="180"/>
        <v>0</v>
      </c>
      <c r="AG108" s="158">
        <f t="shared" si="181"/>
        <v>0</v>
      </c>
      <c r="AH108" s="158">
        <f t="shared" si="182"/>
        <v>0</v>
      </c>
      <c r="AI108" s="158">
        <f t="shared" si="183"/>
        <v>0</v>
      </c>
      <c r="AJ108" s="158">
        <f t="shared" ca="1" si="184"/>
        <v>59.01</v>
      </c>
      <c r="AK108" s="158">
        <f t="shared" si="185"/>
        <v>0</v>
      </c>
      <c r="AL108" s="158">
        <f t="shared" si="186"/>
        <v>0</v>
      </c>
      <c r="AM108" s="158">
        <f t="shared" si="187"/>
        <v>0</v>
      </c>
      <c r="AN108" s="159">
        <f t="shared" ca="1" si="188"/>
        <v>41.31</v>
      </c>
      <c r="AP108" s="227">
        <f t="shared" ca="1" si="189"/>
        <v>0</v>
      </c>
      <c r="AQ108" s="227">
        <f t="shared" ca="1" si="190"/>
        <v>0</v>
      </c>
      <c r="AR108" s="227">
        <f t="shared" ca="1" si="191"/>
        <v>0</v>
      </c>
      <c r="AS108" s="227">
        <f t="shared" ca="1" si="192"/>
        <v>41.31</v>
      </c>
      <c r="AT108" s="227">
        <f t="shared" ca="1" si="193"/>
        <v>0</v>
      </c>
      <c r="AU108" s="227">
        <f t="shared" ca="1" si="194"/>
        <v>0</v>
      </c>
      <c r="AV108" s="227">
        <f t="shared" ca="1" si="195"/>
        <v>0</v>
      </c>
      <c r="AW108" s="227">
        <f t="shared" ca="1" si="196"/>
        <v>0</v>
      </c>
      <c r="AX108" s="227">
        <f t="shared" ca="1" si="197"/>
        <v>0</v>
      </c>
      <c r="AY108" s="227">
        <f t="shared" ca="1" si="198"/>
        <v>0</v>
      </c>
      <c r="AZ108" s="227">
        <f t="shared" ca="1" si="199"/>
        <v>0</v>
      </c>
      <c r="BB108" s="227">
        <f t="shared" si="200"/>
        <v>0</v>
      </c>
      <c r="BC108" s="227">
        <f t="shared" si="201"/>
        <v>0</v>
      </c>
      <c r="BD108" s="227">
        <f t="shared" si="202"/>
        <v>0</v>
      </c>
      <c r="BE108" s="227">
        <f t="shared" si="203"/>
        <v>0</v>
      </c>
      <c r="BF108" s="227">
        <f t="shared" si="204"/>
        <v>0</v>
      </c>
      <c r="BG108" s="227">
        <f t="shared" ca="1" si="205"/>
        <v>41.31</v>
      </c>
      <c r="BH108" s="227">
        <f t="shared" si="206"/>
        <v>0</v>
      </c>
      <c r="BI108" s="227">
        <f t="shared" si="207"/>
        <v>0</v>
      </c>
      <c r="BJ108" s="227">
        <f t="shared" si="208"/>
        <v>0</v>
      </c>
    </row>
    <row r="109" spans="1:62" ht="12.75" customHeight="1" x14ac:dyDescent="0.2">
      <c r="A109" s="228" t="s">
        <v>46</v>
      </c>
      <c r="B109" s="229" t="s">
        <v>373</v>
      </c>
      <c r="C109" s="230" t="s">
        <v>84</v>
      </c>
      <c r="D109" s="261"/>
      <c r="E109" s="245" t="str">
        <f t="shared" si="168"/>
        <v/>
      </c>
      <c r="F109" s="261"/>
      <c r="G109" s="245" t="str">
        <f t="shared" si="169"/>
        <v/>
      </c>
      <c r="H109" s="261"/>
      <c r="I109" s="245" t="str">
        <f t="shared" si="170"/>
        <v/>
      </c>
      <c r="J109" s="261"/>
      <c r="K109" s="245" t="str">
        <f t="shared" si="171"/>
        <v/>
      </c>
      <c r="L109" s="261"/>
      <c r="M109" s="245" t="str">
        <f t="shared" si="172"/>
        <v/>
      </c>
      <c r="N109" s="261"/>
      <c r="O109" s="245" t="str">
        <f t="shared" si="173"/>
        <v/>
      </c>
      <c r="P109" s="261">
        <v>58.09</v>
      </c>
      <c r="Q109" s="245">
        <f t="shared" ca="1" si="174"/>
        <v>57.04</v>
      </c>
      <c r="R109" s="261"/>
      <c r="S109" s="245" t="str">
        <f t="shared" si="175"/>
        <v/>
      </c>
      <c r="T109" s="261"/>
      <c r="U109" s="245" t="str">
        <f t="shared" si="176"/>
        <v/>
      </c>
      <c r="V109" s="245">
        <f t="shared" ca="1" si="177"/>
        <v>57.04</v>
      </c>
      <c r="W109" s="264"/>
      <c r="X109" s="226">
        <v>0.7</v>
      </c>
      <c r="Y109" s="158">
        <f t="shared" ca="1" si="209"/>
        <v>57.04</v>
      </c>
      <c r="Z109" s="158">
        <f t="shared" ca="1" si="209"/>
        <v>0</v>
      </c>
      <c r="AA109" s="158">
        <f t="shared" ca="1" si="209"/>
        <v>0</v>
      </c>
      <c r="AB109" s="158">
        <f t="shared" ca="1" si="209"/>
        <v>0</v>
      </c>
      <c r="AC109" s="158">
        <f t="shared" ca="1" si="209"/>
        <v>0</v>
      </c>
      <c r="AE109" s="158">
        <f t="shared" si="179"/>
        <v>0</v>
      </c>
      <c r="AF109" s="158">
        <f t="shared" si="180"/>
        <v>0</v>
      </c>
      <c r="AG109" s="158">
        <f t="shared" si="181"/>
        <v>0</v>
      </c>
      <c r="AH109" s="158">
        <f t="shared" si="182"/>
        <v>0</v>
      </c>
      <c r="AI109" s="158">
        <f t="shared" si="183"/>
        <v>0</v>
      </c>
      <c r="AJ109" s="158">
        <f t="shared" si="184"/>
        <v>0</v>
      </c>
      <c r="AK109" s="158">
        <f t="shared" ca="1" si="185"/>
        <v>57.04</v>
      </c>
      <c r="AL109" s="158">
        <f t="shared" si="186"/>
        <v>0</v>
      </c>
      <c r="AM109" s="158">
        <f t="shared" si="187"/>
        <v>0</v>
      </c>
      <c r="AN109" s="159">
        <f t="shared" ca="1" si="188"/>
        <v>39.93</v>
      </c>
      <c r="AP109" s="227">
        <f t="shared" ca="1" si="189"/>
        <v>0</v>
      </c>
      <c r="AQ109" s="227">
        <f t="shared" ca="1" si="190"/>
        <v>0</v>
      </c>
      <c r="AR109" s="227">
        <f t="shared" ca="1" si="191"/>
        <v>0</v>
      </c>
      <c r="AS109" s="227">
        <f t="shared" ca="1" si="192"/>
        <v>0</v>
      </c>
      <c r="AT109" s="227">
        <f t="shared" ca="1" si="193"/>
        <v>0</v>
      </c>
      <c r="AU109" s="227">
        <f t="shared" ca="1" si="194"/>
        <v>0</v>
      </c>
      <c r="AV109" s="227">
        <f t="shared" ca="1" si="195"/>
        <v>0</v>
      </c>
      <c r="AW109" s="227">
        <f t="shared" ca="1" si="196"/>
        <v>39.93</v>
      </c>
      <c r="AX109" s="227">
        <f t="shared" ca="1" si="197"/>
        <v>0</v>
      </c>
      <c r="AY109" s="227">
        <f t="shared" ca="1" si="198"/>
        <v>0</v>
      </c>
      <c r="AZ109" s="227">
        <f t="shared" ca="1" si="199"/>
        <v>0</v>
      </c>
      <c r="BB109" s="227">
        <f t="shared" si="200"/>
        <v>0</v>
      </c>
      <c r="BC109" s="227">
        <f t="shared" si="201"/>
        <v>0</v>
      </c>
      <c r="BD109" s="227">
        <f t="shared" si="202"/>
        <v>0</v>
      </c>
      <c r="BE109" s="227">
        <f t="shared" si="203"/>
        <v>0</v>
      </c>
      <c r="BF109" s="227">
        <f t="shared" si="204"/>
        <v>0</v>
      </c>
      <c r="BG109" s="227">
        <f t="shared" si="205"/>
        <v>0</v>
      </c>
      <c r="BH109" s="227">
        <f t="shared" ca="1" si="206"/>
        <v>39.93</v>
      </c>
      <c r="BI109" s="227">
        <f t="shared" si="207"/>
        <v>0</v>
      </c>
      <c r="BJ109" s="227">
        <f t="shared" si="208"/>
        <v>0</v>
      </c>
    </row>
    <row r="110" spans="1:62" ht="12.75" customHeight="1" thickBot="1" x14ac:dyDescent="0.25">
      <c r="A110" s="247" t="s">
        <v>47</v>
      </c>
      <c r="B110" s="248" t="s">
        <v>221</v>
      </c>
      <c r="C110" s="249" t="s">
        <v>73</v>
      </c>
      <c r="D110" s="265" t="s">
        <v>112</v>
      </c>
      <c r="E110" s="266" t="str">
        <f t="shared" si="168"/>
        <v>*</v>
      </c>
      <c r="F110" s="265"/>
      <c r="G110" s="266" t="str">
        <f t="shared" si="169"/>
        <v/>
      </c>
      <c r="H110" s="265"/>
      <c r="I110" s="266" t="str">
        <f t="shared" si="170"/>
        <v/>
      </c>
      <c r="J110" s="265"/>
      <c r="K110" s="266" t="str">
        <f t="shared" si="171"/>
        <v/>
      </c>
      <c r="L110" s="265"/>
      <c r="M110" s="266" t="str">
        <f t="shared" si="172"/>
        <v/>
      </c>
      <c r="N110" s="265"/>
      <c r="O110" s="266" t="str">
        <f t="shared" si="173"/>
        <v/>
      </c>
      <c r="P110" s="265"/>
      <c r="Q110" s="266" t="str">
        <f t="shared" si="174"/>
        <v/>
      </c>
      <c r="R110" s="265"/>
      <c r="S110" s="266" t="str">
        <f t="shared" si="175"/>
        <v/>
      </c>
      <c r="T110" s="265"/>
      <c r="U110" s="266" t="str">
        <f t="shared" si="176"/>
        <v/>
      </c>
      <c r="V110" s="266">
        <f t="shared" si="177"/>
        <v>0</v>
      </c>
      <c r="W110" s="264"/>
      <c r="X110" s="226">
        <v>0.7</v>
      </c>
      <c r="Y110" s="158">
        <f t="shared" si="209"/>
        <v>0</v>
      </c>
      <c r="Z110" s="158">
        <f t="shared" si="209"/>
        <v>0</v>
      </c>
      <c r="AA110" s="158">
        <f t="shared" si="209"/>
        <v>0</v>
      </c>
      <c r="AB110" s="158">
        <f t="shared" si="209"/>
        <v>0</v>
      </c>
      <c r="AC110" s="158">
        <f t="shared" si="209"/>
        <v>0</v>
      </c>
      <c r="AE110" s="158">
        <f t="shared" si="179"/>
        <v>0</v>
      </c>
      <c r="AF110" s="158">
        <f t="shared" si="180"/>
        <v>0</v>
      </c>
      <c r="AG110" s="158">
        <f t="shared" si="181"/>
        <v>0</v>
      </c>
      <c r="AH110" s="158">
        <f t="shared" si="182"/>
        <v>0</v>
      </c>
      <c r="AI110" s="158">
        <f t="shared" si="183"/>
        <v>0</v>
      </c>
      <c r="AJ110" s="158">
        <f t="shared" si="184"/>
        <v>0</v>
      </c>
      <c r="AK110" s="158">
        <f t="shared" si="185"/>
        <v>0</v>
      </c>
      <c r="AL110" s="158">
        <f t="shared" si="186"/>
        <v>0</v>
      </c>
      <c r="AM110" s="158">
        <f t="shared" si="187"/>
        <v>0</v>
      </c>
      <c r="AN110" s="159">
        <f t="shared" si="188"/>
        <v>0</v>
      </c>
      <c r="AP110" s="227">
        <f t="shared" si="189"/>
        <v>0</v>
      </c>
      <c r="AQ110" s="227">
        <f t="shared" si="190"/>
        <v>0</v>
      </c>
      <c r="AR110" s="227">
        <f t="shared" si="191"/>
        <v>0</v>
      </c>
      <c r="AS110" s="227">
        <f t="shared" si="192"/>
        <v>0</v>
      </c>
      <c r="AT110" s="227">
        <f t="shared" si="193"/>
        <v>0</v>
      </c>
      <c r="AU110" s="227">
        <f t="shared" si="194"/>
        <v>0</v>
      </c>
      <c r="AV110" s="227">
        <f t="shared" si="195"/>
        <v>0</v>
      </c>
      <c r="AW110" s="227">
        <f t="shared" si="196"/>
        <v>0</v>
      </c>
      <c r="AX110" s="227">
        <f t="shared" si="197"/>
        <v>0</v>
      </c>
      <c r="AY110" s="227">
        <f t="shared" si="198"/>
        <v>0</v>
      </c>
      <c r="AZ110" s="227">
        <f t="shared" si="199"/>
        <v>0</v>
      </c>
      <c r="BB110" s="227">
        <f t="shared" si="200"/>
        <v>0</v>
      </c>
      <c r="BC110" s="227">
        <f t="shared" si="201"/>
        <v>0</v>
      </c>
      <c r="BD110" s="227">
        <f t="shared" si="202"/>
        <v>0</v>
      </c>
      <c r="BE110" s="227">
        <f t="shared" si="203"/>
        <v>0</v>
      </c>
      <c r="BF110" s="227">
        <f t="shared" si="204"/>
        <v>0</v>
      </c>
      <c r="BG110" s="227">
        <f t="shared" si="205"/>
        <v>0</v>
      </c>
      <c r="BH110" s="227">
        <f t="shared" si="206"/>
        <v>0</v>
      </c>
      <c r="BI110" s="227">
        <f t="shared" si="207"/>
        <v>0</v>
      </c>
      <c r="BJ110" s="227">
        <f t="shared" si="208"/>
        <v>0</v>
      </c>
    </row>
    <row r="111" spans="1:62" ht="13.5" thickBot="1" x14ac:dyDescent="0.25">
      <c r="A111" s="179"/>
      <c r="R111" s="332"/>
      <c r="AP111" s="227"/>
      <c r="AQ111" s="227"/>
      <c r="AR111" s="227"/>
      <c r="AS111" s="227"/>
      <c r="AT111" s="227"/>
      <c r="AU111" s="227"/>
      <c r="AV111" s="227"/>
      <c r="AW111" s="227"/>
      <c r="AX111" s="227"/>
      <c r="AY111" s="227"/>
      <c r="AZ111" s="227"/>
    </row>
    <row r="112" spans="1:62" ht="13.5" customHeight="1" x14ac:dyDescent="0.25">
      <c r="A112" s="355"/>
      <c r="B112" s="358" t="s">
        <v>25</v>
      </c>
      <c r="C112" s="361" t="s">
        <v>2</v>
      </c>
      <c r="D112" s="349" t="s">
        <v>95</v>
      </c>
      <c r="E112" s="349"/>
      <c r="F112" s="349" t="s">
        <v>145</v>
      </c>
      <c r="G112" s="349"/>
      <c r="H112" s="349" t="s">
        <v>133</v>
      </c>
      <c r="I112" s="349"/>
      <c r="J112" s="349" t="s">
        <v>135</v>
      </c>
      <c r="K112" s="349"/>
      <c r="L112" s="349" t="s">
        <v>136</v>
      </c>
      <c r="M112" s="350"/>
      <c r="N112" s="349" t="s">
        <v>149</v>
      </c>
      <c r="O112" s="349"/>
      <c r="P112" s="349" t="s">
        <v>20</v>
      </c>
      <c r="Q112" s="349"/>
      <c r="R112" s="349" t="s">
        <v>153</v>
      </c>
      <c r="S112" s="350"/>
      <c r="T112" s="349" t="s">
        <v>381</v>
      </c>
      <c r="U112" s="350"/>
      <c r="V112" s="351" t="s">
        <v>93</v>
      </c>
      <c r="W112" s="364"/>
      <c r="X112" s="364"/>
      <c r="AP112" s="227"/>
      <c r="AQ112" s="227"/>
      <c r="AR112" s="227"/>
      <c r="AS112" s="227"/>
      <c r="AT112" s="227"/>
      <c r="AU112" s="227"/>
      <c r="AV112" s="227"/>
      <c r="AW112" s="227"/>
      <c r="AX112" s="227"/>
      <c r="AY112" s="227"/>
      <c r="AZ112" s="227"/>
    </row>
    <row r="113" spans="1:62" ht="13.5" x14ac:dyDescent="0.25">
      <c r="A113" s="356"/>
      <c r="B113" s="359"/>
      <c r="C113" s="362"/>
      <c r="D113" s="348" t="s">
        <v>144</v>
      </c>
      <c r="E113" s="348"/>
      <c r="F113" s="348" t="s">
        <v>146</v>
      </c>
      <c r="G113" s="348"/>
      <c r="H113" s="348" t="s">
        <v>146</v>
      </c>
      <c r="I113" s="348"/>
      <c r="J113" s="348" t="s">
        <v>147</v>
      </c>
      <c r="K113" s="348"/>
      <c r="L113" s="348" t="s">
        <v>148</v>
      </c>
      <c r="M113" s="348"/>
      <c r="N113" s="348" t="s">
        <v>151</v>
      </c>
      <c r="O113" s="348"/>
      <c r="P113" s="348" t="s">
        <v>152</v>
      </c>
      <c r="Q113" s="348"/>
      <c r="R113" s="348" t="s">
        <v>91</v>
      </c>
      <c r="S113" s="348"/>
      <c r="T113" s="348" t="s">
        <v>382</v>
      </c>
      <c r="U113" s="348"/>
      <c r="V113" s="352"/>
      <c r="W113" s="364"/>
      <c r="X113" s="364"/>
      <c r="AP113" s="227"/>
      <c r="AQ113" s="227"/>
      <c r="AR113" s="227"/>
      <c r="AS113" s="227"/>
      <c r="AT113" s="227"/>
      <c r="AU113" s="227"/>
      <c r="AV113" s="227"/>
      <c r="AW113" s="227"/>
      <c r="AX113" s="227"/>
      <c r="AY113" s="227"/>
      <c r="AZ113" s="227"/>
    </row>
    <row r="114" spans="1:62" ht="13.5" customHeight="1" thickBot="1" x14ac:dyDescent="0.25">
      <c r="A114" s="357"/>
      <c r="B114" s="360"/>
      <c r="C114" s="363"/>
      <c r="D114" s="203" t="s">
        <v>0</v>
      </c>
      <c r="E114" s="204" t="s">
        <v>1</v>
      </c>
      <c r="F114" s="203" t="s">
        <v>0</v>
      </c>
      <c r="G114" s="204" t="s">
        <v>1</v>
      </c>
      <c r="H114" s="203" t="s">
        <v>0</v>
      </c>
      <c r="I114" s="204" t="s">
        <v>1</v>
      </c>
      <c r="J114" s="203" t="s">
        <v>0</v>
      </c>
      <c r="K114" s="204" t="s">
        <v>1</v>
      </c>
      <c r="L114" s="203" t="s">
        <v>0</v>
      </c>
      <c r="M114" s="204" t="s">
        <v>1</v>
      </c>
      <c r="N114" s="203" t="s">
        <v>0</v>
      </c>
      <c r="O114" s="204" t="s">
        <v>1</v>
      </c>
      <c r="P114" s="203" t="s">
        <v>0</v>
      </c>
      <c r="Q114" s="204" t="s">
        <v>1</v>
      </c>
      <c r="R114" s="203" t="s">
        <v>0</v>
      </c>
      <c r="S114" s="204" t="s">
        <v>1</v>
      </c>
      <c r="T114" s="203" t="s">
        <v>0</v>
      </c>
      <c r="U114" s="204" t="s">
        <v>1</v>
      </c>
      <c r="V114" s="353"/>
      <c r="W114" s="205"/>
      <c r="X114" s="206"/>
      <c r="AP114" s="227"/>
      <c r="AQ114" s="227"/>
      <c r="AR114" s="227"/>
      <c r="AS114" s="227"/>
      <c r="AT114" s="227"/>
      <c r="AU114" s="227"/>
      <c r="AV114" s="227"/>
      <c r="AW114" s="227"/>
      <c r="AX114" s="227"/>
      <c r="AY114" s="227"/>
      <c r="AZ114" s="227"/>
    </row>
    <row r="115" spans="1:62" s="215" customFormat="1" ht="13.5" hidden="1" outlineLevel="1" thickBot="1" x14ac:dyDescent="0.25">
      <c r="A115" s="209"/>
      <c r="B115" s="210">
        <f>ROW()+1</f>
        <v>116</v>
      </c>
      <c r="C115" s="211" cm="1">
        <f t="array" ref="C115">MATCH(TRUE,ISBLANK(C116:C262),0)+ROW()-1</f>
        <v>144</v>
      </c>
      <c r="D115" s="257">
        <f ca="1">MIN(INDIRECT(ADDRESS($B115,COLUMN())&amp;":"&amp;ADDRESS($C115,COLUMN())))</f>
        <v>42.12</v>
      </c>
      <c r="E115" s="326">
        <f ca="1">100*D115-40*INT(D115)</f>
        <v>2532</v>
      </c>
      <c r="F115" s="257">
        <f ca="1">MIN(INDIRECT(ADDRESS($B115,COLUMN())&amp;":"&amp;ADDRESS($C115,COLUMN())))</f>
        <v>29.1</v>
      </c>
      <c r="G115" s="326">
        <f t="shared" ref="G115" ca="1" si="210">F115*100-40*INT(F115)</f>
        <v>1750</v>
      </c>
      <c r="H115" s="257">
        <f ca="1">MIN(INDIRECT(ADDRESS($B115,COLUMN())&amp;":"&amp;ADDRESS($C115,COLUMN())))</f>
        <v>28.05</v>
      </c>
      <c r="I115" s="326">
        <f t="shared" ref="I115" ca="1" si="211">H115*100-40*INT(H115)</f>
        <v>1685</v>
      </c>
      <c r="J115" s="257">
        <f ca="1">MIN(INDIRECT(ADDRESS($B115,COLUMN())&amp;":"&amp;ADDRESS($C115,COLUMN())))</f>
        <v>28.27</v>
      </c>
      <c r="K115" s="326">
        <f t="shared" ref="K115" ca="1" si="212">J115*100-40*INT(J115)</f>
        <v>1707</v>
      </c>
      <c r="L115" s="257">
        <f ca="1">MIN(INDIRECT(ADDRESS($B115,COLUMN())&amp;":"&amp;ADDRESS($C115,COLUMN())))</f>
        <v>28.49</v>
      </c>
      <c r="M115" s="326">
        <f t="shared" ref="M115" ca="1" si="213">L115*100-40*INT(L115)</f>
        <v>1729</v>
      </c>
      <c r="N115" s="257">
        <f ca="1">MIN(INDIRECT(ADDRESS($B115,COLUMN())&amp;":"&amp;ADDRESS($C115,COLUMN())))</f>
        <v>27.58</v>
      </c>
      <c r="O115" s="326">
        <f t="shared" ref="O115" ca="1" si="214">N115*100-40*INT(N115)</f>
        <v>1678</v>
      </c>
      <c r="P115" s="257">
        <f ca="1">MIN(INDIRECT(ADDRESS($B115,COLUMN())&amp;":"&amp;ADDRESS($C115,COLUMN())))</f>
        <v>41.22</v>
      </c>
      <c r="Q115" s="326">
        <f t="shared" ref="Q115" ca="1" si="215">P115*100-40*INT(P115)</f>
        <v>2482</v>
      </c>
      <c r="R115" s="257">
        <f ca="1">MIN(INDIRECT(ADDRESS($B115,COLUMN())&amp;":"&amp;ADDRESS($C115,COLUMN())))</f>
        <v>55.47</v>
      </c>
      <c r="S115" s="326">
        <f t="shared" ref="S115" ca="1" si="216">R115*100-40*INT(R115)</f>
        <v>3347</v>
      </c>
      <c r="T115" s="257">
        <f ca="1">MIN(INDIRECT(ADDRESS($B115,COLUMN())&amp;":"&amp;ADDRESS($C115,COLUMN())))</f>
        <v>27.15</v>
      </c>
      <c r="U115" s="326">
        <f t="shared" ref="U115" ca="1" si="217">T115*100-40*INT(T115)</f>
        <v>1635</v>
      </c>
      <c r="V115" s="257"/>
      <c r="W115" s="214"/>
      <c r="X115" s="214"/>
      <c r="AN115" s="216"/>
      <c r="AP115" s="217"/>
      <c r="AQ115" s="217"/>
      <c r="AR115" s="217"/>
      <c r="AS115" s="217"/>
      <c r="AT115" s="217"/>
      <c r="AU115" s="217"/>
      <c r="AV115" s="217"/>
      <c r="AW115" s="217"/>
      <c r="AX115" s="217"/>
      <c r="AY115" s="217"/>
      <c r="AZ115" s="217"/>
    </row>
    <row r="116" spans="1:62" collapsed="1" x14ac:dyDescent="0.2">
      <c r="A116" s="218" t="s">
        <v>3</v>
      </c>
      <c r="B116" s="279" t="s">
        <v>42</v>
      </c>
      <c r="C116" s="220" t="s">
        <v>73</v>
      </c>
      <c r="D116" s="268">
        <v>42.12</v>
      </c>
      <c r="E116" s="327">
        <f t="shared" ref="E116:E144" ca="1" si="218">IF(D116="","",IF(N(D116)=0,"*",ROUND(100*E$115/(100*D116-40*INT(D116)),2)))</f>
        <v>100</v>
      </c>
      <c r="F116" s="268">
        <v>29.1</v>
      </c>
      <c r="G116" s="327">
        <f t="shared" ref="G116:G144" ca="1" si="219">IF(F116="","",IF(N(F116)=0,"*",ROUND(100*G$115/(100*F116-40*INT(F116)),2)))</f>
        <v>100</v>
      </c>
      <c r="H116" s="268">
        <v>28.05</v>
      </c>
      <c r="I116" s="327">
        <f t="shared" ref="I116:I144" ca="1" si="220">IF(H116="","",IF(N(H116)=0,"*",ROUND(100*I$115/(100*H116-40*INT(H116)),2)))</f>
        <v>100</v>
      </c>
      <c r="J116" s="268">
        <v>28.48</v>
      </c>
      <c r="K116" s="281">
        <f t="shared" ref="K116:K144" ca="1" si="221">IF(J116="","",IF(N(J116)=0,"*",ROUND(100*K$115/(100*J116-40*INT(J116)),2)))</f>
        <v>98.78</v>
      </c>
      <c r="L116" s="268">
        <v>28.49</v>
      </c>
      <c r="M116" s="327">
        <f t="shared" ref="M116:M144" ca="1" si="222">IF(L116="","",IF(N(L116)=0,"*",ROUND(100*M$115/(100*L116-40*INT(L116)),2)))</f>
        <v>100</v>
      </c>
      <c r="N116" s="268">
        <v>31.39</v>
      </c>
      <c r="O116" s="327">
        <f t="shared" ref="O116:O144" ca="1" si="223">IF(N116="","",IF(N(N116)=0,"*",ROUND(100*O$115/(100*N116-40*INT(N116)),2)))</f>
        <v>88.36</v>
      </c>
      <c r="P116" s="268"/>
      <c r="Q116" s="327" t="str">
        <f t="shared" ref="Q116:Q144" si="224">IF(P116="","",IF(N(P116)=0,"*",ROUND(100*Q$115/(100*P116-40*INT(P116)),2)))</f>
        <v/>
      </c>
      <c r="R116" s="268">
        <v>55.47</v>
      </c>
      <c r="S116" s="327">
        <f t="shared" ref="S116:S144" ca="1" si="225">IF(R116="","",IF(N(R116)=0,"*",ROUND(100*S$115/(100*R116-40*INT(R116)),2)))</f>
        <v>100</v>
      </c>
      <c r="T116" s="268">
        <v>27.15</v>
      </c>
      <c r="U116" s="281">
        <f t="shared" ref="U116:U144" ca="1" si="226">IF(T116="","",IF(N(T116)=0,"*",ROUND(100*U$115/(100*T116-40*INT(T116)),2)))</f>
        <v>100</v>
      </c>
      <c r="V116" s="327">
        <f t="shared" ref="V116:V144" ca="1" si="227">SUM(Y116:AC116)</f>
        <v>500</v>
      </c>
      <c r="W116" s="264"/>
      <c r="X116" s="226">
        <v>0.8</v>
      </c>
      <c r="Y116" s="158">
        <f t="shared" ref="Y116:AC125" ca="1" si="228">LARGE($AE116:$AM116,Y$34)</f>
        <v>100</v>
      </c>
      <c r="Z116" s="158">
        <f t="shared" ca="1" si="228"/>
        <v>100</v>
      </c>
      <c r="AA116" s="158">
        <f t="shared" ca="1" si="228"/>
        <v>100</v>
      </c>
      <c r="AB116" s="158">
        <f t="shared" ca="1" si="228"/>
        <v>100</v>
      </c>
      <c r="AC116" s="158">
        <f t="shared" ca="1" si="228"/>
        <v>100</v>
      </c>
      <c r="AE116" s="158">
        <f t="shared" ref="AE116:AE144" ca="1" si="229">N(E116)</f>
        <v>100</v>
      </c>
      <c r="AF116" s="158">
        <f t="shared" ref="AF116:AF144" ca="1" si="230">N(G116)</f>
        <v>100</v>
      </c>
      <c r="AG116" s="158">
        <f t="shared" ref="AG116:AG144" ca="1" si="231">N(I116)</f>
        <v>100</v>
      </c>
      <c r="AH116" s="158">
        <f t="shared" ref="AH116:AH144" ca="1" si="232">N(K116)</f>
        <v>98.78</v>
      </c>
      <c r="AI116" s="158">
        <f t="shared" ref="AI116:AI144" ca="1" si="233">N(M116)</f>
        <v>100</v>
      </c>
      <c r="AJ116" s="158">
        <f t="shared" ref="AJ116:AJ144" ca="1" si="234">N(O116)</f>
        <v>88.36</v>
      </c>
      <c r="AK116" s="158">
        <f t="shared" ref="AK116:AK144" si="235">N(Q116)</f>
        <v>0</v>
      </c>
      <c r="AL116" s="158">
        <f t="shared" ref="AL116:AL144" ca="1" si="236">N(S116)</f>
        <v>100</v>
      </c>
      <c r="AM116" s="158">
        <f t="shared" ref="AM116:AM144" ca="1" si="237">N(U116)</f>
        <v>100</v>
      </c>
      <c r="AN116" s="159">
        <f t="shared" ref="AN116:AN144" ca="1" si="238">ROUND(X116*SUM(E116,G116,I116,K116,M116,O116,Q116,S116,U116),2)</f>
        <v>629.71</v>
      </c>
      <c r="AP116" s="227">
        <f t="shared" ref="AP116:AP144" ca="1" si="239">IF(C116="Vihor",1,0)*AN116</f>
        <v>629.71</v>
      </c>
      <c r="AQ116" s="227">
        <f t="shared" ref="AQ116:AQ144" ca="1" si="240">IF(C116="Maksimir",1,0)*AN116</f>
        <v>0</v>
      </c>
      <c r="AR116" s="227">
        <f t="shared" ref="AR116:AR144" ca="1" si="241">IF(C116="Japetić",1,0)*AN116</f>
        <v>0</v>
      </c>
      <c r="AS116" s="227">
        <f t="shared" ref="AS116:AS144" ca="1" si="242">IF(C116="Bjelovar",1,0)*AN116</f>
        <v>0</v>
      </c>
      <c r="AT116" s="227">
        <f t="shared" ref="AT116:AT144" ca="1" si="243">IF(C116="Međimurje",1,0)*AN116</f>
        <v>0</v>
      </c>
      <c r="AU116" s="227">
        <f t="shared" ref="AU116:AU144" ca="1" si="244">IF(C116="Sova",1,0)*AN116</f>
        <v>0</v>
      </c>
      <c r="AV116" s="227">
        <f t="shared" ref="AV116:AV144" ca="1" si="245">IF(C116="Orion",1,0)*AN116</f>
        <v>0</v>
      </c>
      <c r="AW116" s="227">
        <f t="shared" ref="AW116:AW144" ca="1" si="246">IF(C116="Kapela",1,0)*AN116</f>
        <v>0</v>
      </c>
      <c r="AX116" s="227">
        <f t="shared" ref="AX116:AX144" ca="1" si="247">IF(C116="Jelen",1,0)*AN116</f>
        <v>0</v>
      </c>
      <c r="AY116" s="227">
        <f t="shared" ref="AY116:AY144" ca="1" si="248">IF(C116="Varaždin",1,0)*AN116</f>
        <v>0</v>
      </c>
      <c r="AZ116" s="227">
        <f t="shared" ref="AZ116:AZ144" ca="1" si="249">IF(C116="Ivan Merz",1,0)*AN116</f>
        <v>0</v>
      </c>
      <c r="BB116" s="227">
        <f t="shared" ref="BB116:BB144" ca="1" si="250">ROUND(N(E116)*$X116,2)</f>
        <v>80</v>
      </c>
      <c r="BC116" s="227">
        <f t="shared" ref="BC116:BC144" ca="1" si="251">ROUND(N(G116)*$X116,2)</f>
        <v>80</v>
      </c>
      <c r="BD116" s="227">
        <f t="shared" ref="BD116:BD144" ca="1" si="252">ROUND(N(I116)*$X116,2)</f>
        <v>80</v>
      </c>
      <c r="BE116" s="227">
        <f t="shared" ref="BE116:BE144" ca="1" si="253">ROUND(N(K116)*$X116,2)</f>
        <v>79.02</v>
      </c>
      <c r="BF116" s="227">
        <f t="shared" ref="BF116:BF144" ca="1" si="254">ROUND(N(M116)*$X116,2)</f>
        <v>80</v>
      </c>
      <c r="BG116" s="227">
        <f t="shared" ref="BG116:BG144" ca="1" si="255">ROUND(N(O116)*$X116,2)</f>
        <v>70.69</v>
      </c>
      <c r="BH116" s="227">
        <f t="shared" ref="BH116:BH144" si="256">ROUND(N(Q116)*$X116,2)</f>
        <v>0</v>
      </c>
      <c r="BI116" s="227">
        <f t="shared" ref="BI116:BI144" ca="1" si="257">ROUND(N(S116)*$X116,2)</f>
        <v>80</v>
      </c>
      <c r="BJ116" s="227">
        <f t="shared" ref="BJ116:BJ144" ca="1" si="258">ROUND(N(U116)*$X116,2)</f>
        <v>80</v>
      </c>
    </row>
    <row r="117" spans="1:62" x14ac:dyDescent="0.2">
      <c r="A117" s="228" t="s">
        <v>4</v>
      </c>
      <c r="B117" s="229" t="s">
        <v>31</v>
      </c>
      <c r="C117" s="230" t="s">
        <v>82</v>
      </c>
      <c r="D117" s="261">
        <v>50.42</v>
      </c>
      <c r="E117" s="235">
        <f t="shared" ca="1" si="218"/>
        <v>83.23</v>
      </c>
      <c r="F117" s="261">
        <v>35.24</v>
      </c>
      <c r="G117" s="235">
        <f t="shared" ca="1" si="219"/>
        <v>82.39</v>
      </c>
      <c r="H117" s="261">
        <v>46.5</v>
      </c>
      <c r="I117" s="235">
        <f t="shared" ca="1" si="220"/>
        <v>59.96</v>
      </c>
      <c r="J117" s="261">
        <v>30.2</v>
      </c>
      <c r="K117" s="245">
        <f t="shared" ca="1" si="221"/>
        <v>93.79</v>
      </c>
      <c r="L117" s="261">
        <v>30.53</v>
      </c>
      <c r="M117" s="245">
        <f t="shared" ca="1" si="222"/>
        <v>93.31</v>
      </c>
      <c r="N117" s="261">
        <v>27.58</v>
      </c>
      <c r="O117" s="245">
        <f t="shared" ca="1" si="223"/>
        <v>100</v>
      </c>
      <c r="P117" s="261">
        <v>44.53</v>
      </c>
      <c r="Q117" s="245">
        <f t="shared" ca="1" si="224"/>
        <v>92.16</v>
      </c>
      <c r="R117" s="261">
        <v>60.15</v>
      </c>
      <c r="S117" s="245">
        <f t="shared" ca="1" si="225"/>
        <v>92.59</v>
      </c>
      <c r="T117" s="261">
        <v>38.01</v>
      </c>
      <c r="U117" s="235">
        <f t="shared" ca="1" si="226"/>
        <v>71.680000000000007</v>
      </c>
      <c r="V117" s="245">
        <f t="shared" ca="1" si="227"/>
        <v>471.85</v>
      </c>
      <c r="W117" s="264"/>
      <c r="X117" s="226">
        <v>0.8</v>
      </c>
      <c r="Y117" s="158">
        <f t="shared" ca="1" si="228"/>
        <v>100</v>
      </c>
      <c r="Z117" s="158">
        <f t="shared" ca="1" si="228"/>
        <v>93.79</v>
      </c>
      <c r="AA117" s="158">
        <f t="shared" ca="1" si="228"/>
        <v>93.31</v>
      </c>
      <c r="AB117" s="158">
        <f t="shared" ca="1" si="228"/>
        <v>92.59</v>
      </c>
      <c r="AC117" s="158">
        <f t="shared" ca="1" si="228"/>
        <v>92.16</v>
      </c>
      <c r="AE117" s="158">
        <f t="shared" ca="1" si="229"/>
        <v>83.23</v>
      </c>
      <c r="AF117" s="158">
        <f t="shared" ca="1" si="230"/>
        <v>82.39</v>
      </c>
      <c r="AG117" s="158">
        <f t="shared" ca="1" si="231"/>
        <v>59.96</v>
      </c>
      <c r="AH117" s="158">
        <f t="shared" ca="1" si="232"/>
        <v>93.79</v>
      </c>
      <c r="AI117" s="158">
        <f t="shared" ca="1" si="233"/>
        <v>93.31</v>
      </c>
      <c r="AJ117" s="158">
        <f t="shared" ca="1" si="234"/>
        <v>100</v>
      </c>
      <c r="AK117" s="158">
        <f t="shared" ca="1" si="235"/>
        <v>92.16</v>
      </c>
      <c r="AL117" s="158">
        <f t="shared" ca="1" si="236"/>
        <v>92.59</v>
      </c>
      <c r="AM117" s="158">
        <f t="shared" ca="1" si="237"/>
        <v>71.680000000000007</v>
      </c>
      <c r="AN117" s="159">
        <f t="shared" ca="1" si="238"/>
        <v>615.29</v>
      </c>
      <c r="AP117" s="227">
        <f t="shared" ca="1" si="239"/>
        <v>0</v>
      </c>
      <c r="AQ117" s="227">
        <f t="shared" ca="1" si="240"/>
        <v>0</v>
      </c>
      <c r="AR117" s="227">
        <f t="shared" ca="1" si="241"/>
        <v>0</v>
      </c>
      <c r="AS117" s="227">
        <f t="shared" ca="1" si="242"/>
        <v>615.29</v>
      </c>
      <c r="AT117" s="227">
        <f t="shared" ca="1" si="243"/>
        <v>0</v>
      </c>
      <c r="AU117" s="227">
        <f t="shared" ca="1" si="244"/>
        <v>0</v>
      </c>
      <c r="AV117" s="227">
        <f t="shared" ca="1" si="245"/>
        <v>0</v>
      </c>
      <c r="AW117" s="227">
        <f t="shared" ca="1" si="246"/>
        <v>0</v>
      </c>
      <c r="AX117" s="227">
        <f t="shared" ca="1" si="247"/>
        <v>0</v>
      </c>
      <c r="AY117" s="227">
        <f t="shared" ca="1" si="248"/>
        <v>0</v>
      </c>
      <c r="AZ117" s="227">
        <f t="shared" ca="1" si="249"/>
        <v>0</v>
      </c>
      <c r="BB117" s="227">
        <f t="shared" ca="1" si="250"/>
        <v>66.58</v>
      </c>
      <c r="BC117" s="227">
        <f t="shared" ca="1" si="251"/>
        <v>65.91</v>
      </c>
      <c r="BD117" s="227">
        <f t="shared" ca="1" si="252"/>
        <v>47.97</v>
      </c>
      <c r="BE117" s="227">
        <f t="shared" ca="1" si="253"/>
        <v>75.03</v>
      </c>
      <c r="BF117" s="227">
        <f t="shared" ca="1" si="254"/>
        <v>74.650000000000006</v>
      </c>
      <c r="BG117" s="227">
        <f t="shared" ca="1" si="255"/>
        <v>80</v>
      </c>
      <c r="BH117" s="227">
        <f t="shared" ca="1" si="256"/>
        <v>73.73</v>
      </c>
      <c r="BI117" s="227">
        <f t="shared" ca="1" si="257"/>
        <v>74.069999999999993</v>
      </c>
      <c r="BJ117" s="227">
        <f t="shared" ca="1" si="258"/>
        <v>57.34</v>
      </c>
    </row>
    <row r="118" spans="1:62" x14ac:dyDescent="0.2">
      <c r="A118" s="228" t="s">
        <v>5</v>
      </c>
      <c r="B118" s="229" t="s">
        <v>30</v>
      </c>
      <c r="C118" s="230" t="s">
        <v>80</v>
      </c>
      <c r="D118" s="261">
        <v>60.29</v>
      </c>
      <c r="E118" s="235">
        <f t="shared" ca="1" si="218"/>
        <v>69.77</v>
      </c>
      <c r="F118" s="261">
        <v>32.39</v>
      </c>
      <c r="G118" s="245">
        <f t="shared" ca="1" si="219"/>
        <v>89.33</v>
      </c>
      <c r="H118" s="261" t="s">
        <v>88</v>
      </c>
      <c r="I118" s="235" t="str">
        <f t="shared" si="220"/>
        <v>*</v>
      </c>
      <c r="J118" s="261">
        <v>28.27</v>
      </c>
      <c r="K118" s="245">
        <f t="shared" ca="1" si="221"/>
        <v>100</v>
      </c>
      <c r="L118" s="261">
        <v>29.37</v>
      </c>
      <c r="M118" s="245">
        <f t="shared" ca="1" si="222"/>
        <v>97.3</v>
      </c>
      <c r="N118" s="261">
        <v>32.32</v>
      </c>
      <c r="O118" s="245">
        <f t="shared" ca="1" si="223"/>
        <v>85.96</v>
      </c>
      <c r="P118" s="261">
        <v>42.57</v>
      </c>
      <c r="Q118" s="245">
        <f t="shared" ca="1" si="224"/>
        <v>96.31</v>
      </c>
      <c r="R118" s="261">
        <v>88.21</v>
      </c>
      <c r="S118" s="235">
        <f t="shared" ca="1" si="225"/>
        <v>63.14</v>
      </c>
      <c r="T118" s="261">
        <v>34.119999999999997</v>
      </c>
      <c r="U118" s="235">
        <f t="shared" ca="1" si="226"/>
        <v>79.680000000000007</v>
      </c>
      <c r="V118" s="245">
        <f t="shared" ca="1" si="227"/>
        <v>468.9</v>
      </c>
      <c r="W118" s="264"/>
      <c r="X118" s="226">
        <v>0.8</v>
      </c>
      <c r="Y118" s="158">
        <f t="shared" ca="1" si="228"/>
        <v>100</v>
      </c>
      <c r="Z118" s="158">
        <f t="shared" ca="1" si="228"/>
        <v>97.3</v>
      </c>
      <c r="AA118" s="158">
        <f t="shared" ca="1" si="228"/>
        <v>96.31</v>
      </c>
      <c r="AB118" s="158">
        <f t="shared" ca="1" si="228"/>
        <v>89.33</v>
      </c>
      <c r="AC118" s="158">
        <f t="shared" ca="1" si="228"/>
        <v>85.96</v>
      </c>
      <c r="AE118" s="158">
        <f t="shared" ca="1" si="229"/>
        <v>69.77</v>
      </c>
      <c r="AF118" s="158">
        <f t="shared" ca="1" si="230"/>
        <v>89.33</v>
      </c>
      <c r="AG118" s="158">
        <f t="shared" si="231"/>
        <v>0</v>
      </c>
      <c r="AH118" s="158">
        <f t="shared" ca="1" si="232"/>
        <v>100</v>
      </c>
      <c r="AI118" s="158">
        <f t="shared" ca="1" si="233"/>
        <v>97.3</v>
      </c>
      <c r="AJ118" s="158">
        <f t="shared" ca="1" si="234"/>
        <v>85.96</v>
      </c>
      <c r="AK118" s="158">
        <f t="shared" ca="1" si="235"/>
        <v>96.31</v>
      </c>
      <c r="AL118" s="158">
        <f t="shared" ca="1" si="236"/>
        <v>63.14</v>
      </c>
      <c r="AM118" s="158">
        <f t="shared" ca="1" si="237"/>
        <v>79.680000000000007</v>
      </c>
      <c r="AN118" s="159">
        <f t="shared" ca="1" si="238"/>
        <v>545.19000000000005</v>
      </c>
      <c r="AP118" s="227">
        <f t="shared" ca="1" si="239"/>
        <v>0</v>
      </c>
      <c r="AQ118" s="227">
        <f t="shared" ca="1" si="240"/>
        <v>545.19000000000005</v>
      </c>
      <c r="AR118" s="227">
        <f t="shared" ca="1" si="241"/>
        <v>0</v>
      </c>
      <c r="AS118" s="227">
        <f t="shared" ca="1" si="242"/>
        <v>0</v>
      </c>
      <c r="AT118" s="227">
        <f t="shared" ca="1" si="243"/>
        <v>0</v>
      </c>
      <c r="AU118" s="227">
        <f t="shared" ca="1" si="244"/>
        <v>0</v>
      </c>
      <c r="AV118" s="227">
        <f t="shared" ca="1" si="245"/>
        <v>0</v>
      </c>
      <c r="AW118" s="227">
        <f t="shared" ca="1" si="246"/>
        <v>0</v>
      </c>
      <c r="AX118" s="227">
        <f t="shared" ca="1" si="247"/>
        <v>0</v>
      </c>
      <c r="AY118" s="227">
        <f t="shared" ca="1" si="248"/>
        <v>0</v>
      </c>
      <c r="AZ118" s="227">
        <f t="shared" ca="1" si="249"/>
        <v>0</v>
      </c>
      <c r="BB118" s="227">
        <f t="shared" ca="1" si="250"/>
        <v>55.82</v>
      </c>
      <c r="BC118" s="227">
        <f t="shared" ca="1" si="251"/>
        <v>71.459999999999994</v>
      </c>
      <c r="BD118" s="227">
        <f t="shared" si="252"/>
        <v>0</v>
      </c>
      <c r="BE118" s="227">
        <f t="shared" ca="1" si="253"/>
        <v>80</v>
      </c>
      <c r="BF118" s="227">
        <f t="shared" ca="1" si="254"/>
        <v>77.84</v>
      </c>
      <c r="BG118" s="227">
        <f t="shared" ca="1" si="255"/>
        <v>68.77</v>
      </c>
      <c r="BH118" s="227">
        <f t="shared" ca="1" si="256"/>
        <v>77.05</v>
      </c>
      <c r="BI118" s="227">
        <f t="shared" ca="1" si="257"/>
        <v>50.51</v>
      </c>
      <c r="BJ118" s="227">
        <f t="shared" ca="1" si="258"/>
        <v>63.74</v>
      </c>
    </row>
    <row r="119" spans="1:62" x14ac:dyDescent="0.2">
      <c r="A119" s="228" t="s">
        <v>6</v>
      </c>
      <c r="B119" s="229" t="s">
        <v>203</v>
      </c>
      <c r="C119" s="230" t="s">
        <v>73</v>
      </c>
      <c r="D119" s="261">
        <v>62.01</v>
      </c>
      <c r="E119" s="235">
        <f t="shared" ca="1" si="218"/>
        <v>68.05</v>
      </c>
      <c r="F119" s="261">
        <v>34.479999999999997</v>
      </c>
      <c r="G119" s="245">
        <f t="shared" ca="1" si="219"/>
        <v>83.81</v>
      </c>
      <c r="H119" s="261">
        <v>33.51</v>
      </c>
      <c r="I119" s="235">
        <f t="shared" ca="1" si="220"/>
        <v>82.96</v>
      </c>
      <c r="J119" s="261">
        <v>28.58</v>
      </c>
      <c r="K119" s="245">
        <f t="shared" ca="1" si="221"/>
        <v>98.22</v>
      </c>
      <c r="L119" s="261">
        <v>29.29</v>
      </c>
      <c r="M119" s="245">
        <f t="shared" ca="1" si="222"/>
        <v>97.74</v>
      </c>
      <c r="N119" s="261">
        <v>37.44</v>
      </c>
      <c r="O119" s="235">
        <f t="shared" ca="1" si="223"/>
        <v>74.12</v>
      </c>
      <c r="P119" s="261">
        <v>46.22</v>
      </c>
      <c r="Q119" s="245">
        <f t="shared" ca="1" si="224"/>
        <v>89.22</v>
      </c>
      <c r="R119" s="261">
        <v>64.03</v>
      </c>
      <c r="S119" s="245">
        <f t="shared" ca="1" si="225"/>
        <v>87.09</v>
      </c>
      <c r="T119" s="261">
        <v>35.450000000000003</v>
      </c>
      <c r="U119" s="235">
        <f t="shared" ca="1" si="226"/>
        <v>76.22</v>
      </c>
      <c r="V119" s="245">
        <f t="shared" ca="1" si="227"/>
        <v>456.08</v>
      </c>
      <c r="W119" s="264"/>
      <c r="X119" s="226">
        <v>0.8</v>
      </c>
      <c r="Y119" s="158">
        <f t="shared" ca="1" si="228"/>
        <v>98.22</v>
      </c>
      <c r="Z119" s="158">
        <f t="shared" ca="1" si="228"/>
        <v>97.74</v>
      </c>
      <c r="AA119" s="158">
        <f t="shared" ca="1" si="228"/>
        <v>89.22</v>
      </c>
      <c r="AB119" s="158">
        <f t="shared" ca="1" si="228"/>
        <v>87.09</v>
      </c>
      <c r="AC119" s="158">
        <f t="shared" ca="1" si="228"/>
        <v>83.81</v>
      </c>
      <c r="AE119" s="158">
        <f t="shared" ca="1" si="229"/>
        <v>68.05</v>
      </c>
      <c r="AF119" s="158">
        <f t="shared" ca="1" si="230"/>
        <v>83.81</v>
      </c>
      <c r="AG119" s="158">
        <f t="shared" ca="1" si="231"/>
        <v>82.96</v>
      </c>
      <c r="AH119" s="158">
        <f t="shared" ca="1" si="232"/>
        <v>98.22</v>
      </c>
      <c r="AI119" s="158">
        <f t="shared" ca="1" si="233"/>
        <v>97.74</v>
      </c>
      <c r="AJ119" s="158">
        <f t="shared" ca="1" si="234"/>
        <v>74.12</v>
      </c>
      <c r="AK119" s="158">
        <f t="shared" ca="1" si="235"/>
        <v>89.22</v>
      </c>
      <c r="AL119" s="158">
        <f t="shared" ca="1" si="236"/>
        <v>87.09</v>
      </c>
      <c r="AM119" s="158">
        <f t="shared" ca="1" si="237"/>
        <v>76.22</v>
      </c>
      <c r="AN119" s="159">
        <f t="shared" ca="1" si="238"/>
        <v>605.94000000000005</v>
      </c>
      <c r="AP119" s="227">
        <f t="shared" ca="1" si="239"/>
        <v>605.94000000000005</v>
      </c>
      <c r="AQ119" s="227">
        <f t="shared" ca="1" si="240"/>
        <v>0</v>
      </c>
      <c r="AR119" s="227">
        <f t="shared" ca="1" si="241"/>
        <v>0</v>
      </c>
      <c r="AS119" s="227">
        <f t="shared" ca="1" si="242"/>
        <v>0</v>
      </c>
      <c r="AT119" s="227">
        <f t="shared" ca="1" si="243"/>
        <v>0</v>
      </c>
      <c r="AU119" s="227">
        <f t="shared" ca="1" si="244"/>
        <v>0</v>
      </c>
      <c r="AV119" s="227">
        <f t="shared" ca="1" si="245"/>
        <v>0</v>
      </c>
      <c r="AW119" s="227">
        <f t="shared" ca="1" si="246"/>
        <v>0</v>
      </c>
      <c r="AX119" s="227">
        <f t="shared" ca="1" si="247"/>
        <v>0</v>
      </c>
      <c r="AY119" s="227">
        <f t="shared" ca="1" si="248"/>
        <v>0</v>
      </c>
      <c r="AZ119" s="227">
        <f t="shared" ca="1" si="249"/>
        <v>0</v>
      </c>
      <c r="BB119" s="227">
        <f t="shared" ca="1" si="250"/>
        <v>54.44</v>
      </c>
      <c r="BC119" s="227">
        <f t="shared" ca="1" si="251"/>
        <v>67.05</v>
      </c>
      <c r="BD119" s="227">
        <f t="shared" ca="1" si="252"/>
        <v>66.37</v>
      </c>
      <c r="BE119" s="227">
        <f t="shared" ca="1" si="253"/>
        <v>78.58</v>
      </c>
      <c r="BF119" s="227">
        <f t="shared" ca="1" si="254"/>
        <v>78.19</v>
      </c>
      <c r="BG119" s="227">
        <f t="shared" ca="1" si="255"/>
        <v>59.3</v>
      </c>
      <c r="BH119" s="227">
        <f t="shared" ca="1" si="256"/>
        <v>71.38</v>
      </c>
      <c r="BI119" s="227">
        <f t="shared" ca="1" si="257"/>
        <v>69.67</v>
      </c>
      <c r="BJ119" s="227">
        <f t="shared" ca="1" si="258"/>
        <v>60.98</v>
      </c>
    </row>
    <row r="120" spans="1:62" x14ac:dyDescent="0.2">
      <c r="A120" s="228" t="s">
        <v>7</v>
      </c>
      <c r="B120" s="229" t="s">
        <v>129</v>
      </c>
      <c r="C120" s="230" t="s">
        <v>84</v>
      </c>
      <c r="D120" s="261">
        <v>49.41</v>
      </c>
      <c r="E120" s="245">
        <f t="shared" ca="1" si="218"/>
        <v>84.94</v>
      </c>
      <c r="F120" s="261">
        <v>29.54</v>
      </c>
      <c r="G120" s="245">
        <f t="shared" ca="1" si="219"/>
        <v>97.55</v>
      </c>
      <c r="H120" s="261">
        <v>41.08</v>
      </c>
      <c r="I120" s="235">
        <f t="shared" ca="1" si="220"/>
        <v>68.27</v>
      </c>
      <c r="J120" s="261">
        <v>32.11</v>
      </c>
      <c r="K120" s="245">
        <f t="shared" ca="1" si="221"/>
        <v>88.4</v>
      </c>
      <c r="L120" s="261"/>
      <c r="M120" s="245" t="str">
        <f t="shared" si="222"/>
        <v/>
      </c>
      <c r="N120" s="261">
        <v>39.51</v>
      </c>
      <c r="O120" s="235">
        <f t="shared" ca="1" si="223"/>
        <v>70.180000000000007</v>
      </c>
      <c r="P120" s="261">
        <v>42.11</v>
      </c>
      <c r="Q120" s="245">
        <f t="shared" ca="1" si="224"/>
        <v>98.06</v>
      </c>
      <c r="R120" s="261">
        <v>83.54</v>
      </c>
      <c r="S120" s="235">
        <f t="shared" ca="1" si="225"/>
        <v>66.489999999999995</v>
      </c>
      <c r="T120" s="261">
        <v>34.409999999999997</v>
      </c>
      <c r="U120" s="245">
        <f t="shared" ca="1" si="226"/>
        <v>78.569999999999993</v>
      </c>
      <c r="V120" s="245">
        <f t="shared" ca="1" si="227"/>
        <v>447.52</v>
      </c>
      <c r="W120" s="264"/>
      <c r="X120" s="226">
        <v>0.8</v>
      </c>
      <c r="Y120" s="158">
        <f t="shared" ca="1" si="228"/>
        <v>98.06</v>
      </c>
      <c r="Z120" s="158">
        <f t="shared" ca="1" si="228"/>
        <v>97.55</v>
      </c>
      <c r="AA120" s="158">
        <f t="shared" ca="1" si="228"/>
        <v>88.4</v>
      </c>
      <c r="AB120" s="158">
        <f t="shared" ca="1" si="228"/>
        <v>84.94</v>
      </c>
      <c r="AC120" s="158">
        <f t="shared" ca="1" si="228"/>
        <v>78.569999999999993</v>
      </c>
      <c r="AE120" s="158">
        <f t="shared" ca="1" si="229"/>
        <v>84.94</v>
      </c>
      <c r="AF120" s="158">
        <f t="shared" ca="1" si="230"/>
        <v>97.55</v>
      </c>
      <c r="AG120" s="158">
        <f t="shared" ca="1" si="231"/>
        <v>68.27</v>
      </c>
      <c r="AH120" s="158">
        <f t="shared" ca="1" si="232"/>
        <v>88.4</v>
      </c>
      <c r="AI120" s="158">
        <f t="shared" si="233"/>
        <v>0</v>
      </c>
      <c r="AJ120" s="158">
        <f t="shared" ca="1" si="234"/>
        <v>70.180000000000007</v>
      </c>
      <c r="AK120" s="158">
        <f t="shared" ca="1" si="235"/>
        <v>98.06</v>
      </c>
      <c r="AL120" s="158">
        <f t="shared" ca="1" si="236"/>
        <v>66.489999999999995</v>
      </c>
      <c r="AM120" s="158">
        <f t="shared" ca="1" si="237"/>
        <v>78.569999999999993</v>
      </c>
      <c r="AN120" s="159">
        <f t="shared" ca="1" si="238"/>
        <v>521.97</v>
      </c>
      <c r="AP120" s="227">
        <f t="shared" ca="1" si="239"/>
        <v>0</v>
      </c>
      <c r="AQ120" s="227">
        <f t="shared" ca="1" si="240"/>
        <v>0</v>
      </c>
      <c r="AR120" s="227">
        <f t="shared" ca="1" si="241"/>
        <v>0</v>
      </c>
      <c r="AS120" s="227">
        <f t="shared" ca="1" si="242"/>
        <v>0</v>
      </c>
      <c r="AT120" s="227">
        <f t="shared" ca="1" si="243"/>
        <v>0</v>
      </c>
      <c r="AU120" s="227">
        <f t="shared" ca="1" si="244"/>
        <v>0</v>
      </c>
      <c r="AV120" s="227">
        <f t="shared" ca="1" si="245"/>
        <v>0</v>
      </c>
      <c r="AW120" s="227">
        <f t="shared" ca="1" si="246"/>
        <v>521.97</v>
      </c>
      <c r="AX120" s="227">
        <f t="shared" ca="1" si="247"/>
        <v>0</v>
      </c>
      <c r="AY120" s="227">
        <f t="shared" ca="1" si="248"/>
        <v>0</v>
      </c>
      <c r="AZ120" s="227">
        <f t="shared" ca="1" si="249"/>
        <v>0</v>
      </c>
      <c r="BB120" s="227">
        <f t="shared" ca="1" si="250"/>
        <v>67.95</v>
      </c>
      <c r="BC120" s="227">
        <f t="shared" ca="1" si="251"/>
        <v>78.040000000000006</v>
      </c>
      <c r="BD120" s="227">
        <f t="shared" ca="1" si="252"/>
        <v>54.62</v>
      </c>
      <c r="BE120" s="227">
        <f t="shared" ca="1" si="253"/>
        <v>70.72</v>
      </c>
      <c r="BF120" s="227">
        <f t="shared" si="254"/>
        <v>0</v>
      </c>
      <c r="BG120" s="227">
        <f t="shared" ca="1" si="255"/>
        <v>56.14</v>
      </c>
      <c r="BH120" s="227">
        <f t="shared" ca="1" si="256"/>
        <v>78.45</v>
      </c>
      <c r="BI120" s="227">
        <f t="shared" ca="1" si="257"/>
        <v>53.19</v>
      </c>
      <c r="BJ120" s="227">
        <f t="shared" ca="1" si="258"/>
        <v>62.86</v>
      </c>
    </row>
    <row r="121" spans="1:62" x14ac:dyDescent="0.2">
      <c r="A121" s="228" t="s">
        <v>8</v>
      </c>
      <c r="B121" s="229" t="s">
        <v>287</v>
      </c>
      <c r="C121" s="230" t="s">
        <v>84</v>
      </c>
      <c r="D121" s="261">
        <v>58.43</v>
      </c>
      <c r="E121" s="245">
        <f t="shared" ca="1" si="218"/>
        <v>71.87</v>
      </c>
      <c r="F121" s="261">
        <v>33.549999999999997</v>
      </c>
      <c r="G121" s="245">
        <f t="shared" ca="1" si="219"/>
        <v>86</v>
      </c>
      <c r="H121" s="261">
        <v>40.01</v>
      </c>
      <c r="I121" s="235">
        <f t="shared" ca="1" si="220"/>
        <v>70.180000000000007</v>
      </c>
      <c r="J121" s="261">
        <v>37.46</v>
      </c>
      <c r="K121" s="245">
        <f t="shared" ca="1" si="221"/>
        <v>75.33</v>
      </c>
      <c r="L121" s="261"/>
      <c r="M121" s="245" t="str">
        <f t="shared" si="222"/>
        <v/>
      </c>
      <c r="N121" s="261">
        <v>39.340000000000003</v>
      </c>
      <c r="O121" s="235">
        <f t="shared" ca="1" si="223"/>
        <v>70.680000000000007</v>
      </c>
      <c r="P121" s="261">
        <v>41.22</v>
      </c>
      <c r="Q121" s="245">
        <f t="shared" ca="1" si="224"/>
        <v>100</v>
      </c>
      <c r="R121" s="261">
        <v>87.01</v>
      </c>
      <c r="S121" s="235">
        <f t="shared" ca="1" si="225"/>
        <v>64.11</v>
      </c>
      <c r="T121" s="261">
        <v>36.549999999999997</v>
      </c>
      <c r="U121" s="245">
        <f t="shared" ca="1" si="226"/>
        <v>73.81</v>
      </c>
      <c r="V121" s="245">
        <f t="shared" ca="1" si="227"/>
        <v>407.01</v>
      </c>
      <c r="W121" s="264"/>
      <c r="X121" s="226">
        <v>0.8</v>
      </c>
      <c r="Y121" s="158">
        <f t="shared" ca="1" si="228"/>
        <v>100</v>
      </c>
      <c r="Z121" s="158">
        <f t="shared" ca="1" si="228"/>
        <v>86</v>
      </c>
      <c r="AA121" s="158">
        <f t="shared" ca="1" si="228"/>
        <v>75.33</v>
      </c>
      <c r="AB121" s="158">
        <f t="shared" ca="1" si="228"/>
        <v>73.81</v>
      </c>
      <c r="AC121" s="158">
        <f t="shared" ca="1" si="228"/>
        <v>71.87</v>
      </c>
      <c r="AE121" s="158">
        <f t="shared" ca="1" si="229"/>
        <v>71.87</v>
      </c>
      <c r="AF121" s="158">
        <f t="shared" ca="1" si="230"/>
        <v>86</v>
      </c>
      <c r="AG121" s="158">
        <f t="shared" ca="1" si="231"/>
        <v>70.180000000000007</v>
      </c>
      <c r="AH121" s="158">
        <f t="shared" ca="1" si="232"/>
        <v>75.33</v>
      </c>
      <c r="AI121" s="158">
        <f t="shared" si="233"/>
        <v>0</v>
      </c>
      <c r="AJ121" s="158">
        <f t="shared" ca="1" si="234"/>
        <v>70.680000000000007</v>
      </c>
      <c r="AK121" s="158">
        <f t="shared" ca="1" si="235"/>
        <v>100</v>
      </c>
      <c r="AL121" s="158">
        <f t="shared" ca="1" si="236"/>
        <v>64.11</v>
      </c>
      <c r="AM121" s="158">
        <f t="shared" ca="1" si="237"/>
        <v>73.81</v>
      </c>
      <c r="AN121" s="159">
        <f t="shared" ca="1" si="238"/>
        <v>489.58</v>
      </c>
      <c r="AP121" s="227">
        <f t="shared" ca="1" si="239"/>
        <v>0</v>
      </c>
      <c r="AQ121" s="227">
        <f t="shared" ca="1" si="240"/>
        <v>0</v>
      </c>
      <c r="AR121" s="227">
        <f t="shared" ca="1" si="241"/>
        <v>0</v>
      </c>
      <c r="AS121" s="227">
        <f t="shared" ca="1" si="242"/>
        <v>0</v>
      </c>
      <c r="AT121" s="227">
        <f t="shared" ca="1" si="243"/>
        <v>0</v>
      </c>
      <c r="AU121" s="227">
        <f t="shared" ca="1" si="244"/>
        <v>0</v>
      </c>
      <c r="AV121" s="227">
        <f t="shared" ca="1" si="245"/>
        <v>0</v>
      </c>
      <c r="AW121" s="227">
        <f t="shared" ca="1" si="246"/>
        <v>489.58</v>
      </c>
      <c r="AX121" s="227">
        <f t="shared" ca="1" si="247"/>
        <v>0</v>
      </c>
      <c r="AY121" s="227">
        <f t="shared" ca="1" si="248"/>
        <v>0</v>
      </c>
      <c r="AZ121" s="227">
        <f t="shared" ca="1" si="249"/>
        <v>0</v>
      </c>
      <c r="BB121" s="227">
        <f t="shared" ca="1" si="250"/>
        <v>57.5</v>
      </c>
      <c r="BC121" s="227">
        <f t="shared" ca="1" si="251"/>
        <v>68.8</v>
      </c>
      <c r="BD121" s="227">
        <f t="shared" ca="1" si="252"/>
        <v>56.14</v>
      </c>
      <c r="BE121" s="227">
        <f t="shared" ca="1" si="253"/>
        <v>60.26</v>
      </c>
      <c r="BF121" s="227">
        <f t="shared" si="254"/>
        <v>0</v>
      </c>
      <c r="BG121" s="227">
        <f t="shared" ca="1" si="255"/>
        <v>56.54</v>
      </c>
      <c r="BH121" s="227">
        <f t="shared" ca="1" si="256"/>
        <v>80</v>
      </c>
      <c r="BI121" s="227">
        <f t="shared" ca="1" si="257"/>
        <v>51.29</v>
      </c>
      <c r="BJ121" s="227">
        <f t="shared" ca="1" si="258"/>
        <v>59.05</v>
      </c>
    </row>
    <row r="122" spans="1:62" x14ac:dyDescent="0.2">
      <c r="A122" s="228" t="s">
        <v>9</v>
      </c>
      <c r="B122" s="229" t="s">
        <v>32</v>
      </c>
      <c r="C122" s="230" t="s">
        <v>80</v>
      </c>
      <c r="D122" s="261">
        <v>75.400000000000006</v>
      </c>
      <c r="E122" s="235">
        <f t="shared" ca="1" si="218"/>
        <v>55.77</v>
      </c>
      <c r="F122" s="261">
        <v>35.07</v>
      </c>
      <c r="G122" s="245">
        <f t="shared" ca="1" si="219"/>
        <v>83.06</v>
      </c>
      <c r="H122" s="261">
        <v>34.18</v>
      </c>
      <c r="I122" s="245">
        <f t="shared" ca="1" si="220"/>
        <v>81.88</v>
      </c>
      <c r="J122" s="261">
        <v>31.08</v>
      </c>
      <c r="K122" s="245">
        <f t="shared" ca="1" si="221"/>
        <v>91.38</v>
      </c>
      <c r="L122" s="261">
        <v>38.159999999999997</v>
      </c>
      <c r="M122" s="245">
        <f t="shared" ca="1" si="222"/>
        <v>75.3</v>
      </c>
      <c r="N122" s="261">
        <v>37.42</v>
      </c>
      <c r="O122" s="245">
        <f t="shared" ca="1" si="223"/>
        <v>74.180000000000007</v>
      </c>
      <c r="P122" s="261">
        <v>61.08</v>
      </c>
      <c r="Q122" s="235">
        <f t="shared" ca="1" si="224"/>
        <v>67.67</v>
      </c>
      <c r="R122" s="261"/>
      <c r="S122" s="245" t="str">
        <f t="shared" si="225"/>
        <v/>
      </c>
      <c r="T122" s="261"/>
      <c r="U122" s="245" t="str">
        <f t="shared" si="226"/>
        <v/>
      </c>
      <c r="V122" s="245">
        <f t="shared" ca="1" si="227"/>
        <v>405.8</v>
      </c>
      <c r="W122" s="264"/>
      <c r="X122" s="226">
        <v>0.8</v>
      </c>
      <c r="Y122" s="158">
        <f t="shared" ca="1" si="228"/>
        <v>91.38</v>
      </c>
      <c r="Z122" s="158">
        <f t="shared" ca="1" si="228"/>
        <v>83.06</v>
      </c>
      <c r="AA122" s="158">
        <f t="shared" ca="1" si="228"/>
        <v>81.88</v>
      </c>
      <c r="AB122" s="158">
        <f t="shared" ca="1" si="228"/>
        <v>75.3</v>
      </c>
      <c r="AC122" s="158">
        <f t="shared" ca="1" si="228"/>
        <v>74.180000000000007</v>
      </c>
      <c r="AE122" s="158">
        <f t="shared" ca="1" si="229"/>
        <v>55.77</v>
      </c>
      <c r="AF122" s="158">
        <f t="shared" ca="1" si="230"/>
        <v>83.06</v>
      </c>
      <c r="AG122" s="158">
        <f t="shared" ca="1" si="231"/>
        <v>81.88</v>
      </c>
      <c r="AH122" s="158">
        <f t="shared" ca="1" si="232"/>
        <v>91.38</v>
      </c>
      <c r="AI122" s="158">
        <f t="shared" ca="1" si="233"/>
        <v>75.3</v>
      </c>
      <c r="AJ122" s="158">
        <f t="shared" ca="1" si="234"/>
        <v>74.180000000000007</v>
      </c>
      <c r="AK122" s="158">
        <f t="shared" ca="1" si="235"/>
        <v>67.67</v>
      </c>
      <c r="AL122" s="158">
        <f t="shared" si="236"/>
        <v>0</v>
      </c>
      <c r="AM122" s="158">
        <f t="shared" si="237"/>
        <v>0</v>
      </c>
      <c r="AN122" s="159">
        <f t="shared" ca="1" si="238"/>
        <v>423.39</v>
      </c>
      <c r="AP122" s="227">
        <f t="shared" ca="1" si="239"/>
        <v>0</v>
      </c>
      <c r="AQ122" s="227">
        <f t="shared" ca="1" si="240"/>
        <v>423.39</v>
      </c>
      <c r="AR122" s="227">
        <f t="shared" ca="1" si="241"/>
        <v>0</v>
      </c>
      <c r="AS122" s="227">
        <f t="shared" ca="1" si="242"/>
        <v>0</v>
      </c>
      <c r="AT122" s="227">
        <f t="shared" ca="1" si="243"/>
        <v>0</v>
      </c>
      <c r="AU122" s="227">
        <f t="shared" ca="1" si="244"/>
        <v>0</v>
      </c>
      <c r="AV122" s="227">
        <f t="shared" ca="1" si="245"/>
        <v>0</v>
      </c>
      <c r="AW122" s="227">
        <f t="shared" ca="1" si="246"/>
        <v>0</v>
      </c>
      <c r="AX122" s="227">
        <f t="shared" ca="1" si="247"/>
        <v>0</v>
      </c>
      <c r="AY122" s="227">
        <f t="shared" ca="1" si="248"/>
        <v>0</v>
      </c>
      <c r="AZ122" s="227">
        <f t="shared" ca="1" si="249"/>
        <v>0</v>
      </c>
      <c r="BB122" s="227">
        <f t="shared" ca="1" si="250"/>
        <v>44.62</v>
      </c>
      <c r="BC122" s="227">
        <f t="shared" ca="1" si="251"/>
        <v>66.45</v>
      </c>
      <c r="BD122" s="227">
        <f t="shared" ca="1" si="252"/>
        <v>65.5</v>
      </c>
      <c r="BE122" s="227">
        <f t="shared" ca="1" si="253"/>
        <v>73.099999999999994</v>
      </c>
      <c r="BF122" s="227">
        <f t="shared" ca="1" si="254"/>
        <v>60.24</v>
      </c>
      <c r="BG122" s="227">
        <f t="shared" ca="1" si="255"/>
        <v>59.34</v>
      </c>
      <c r="BH122" s="227">
        <f t="shared" ca="1" si="256"/>
        <v>54.14</v>
      </c>
      <c r="BI122" s="227">
        <f t="shared" si="257"/>
        <v>0</v>
      </c>
      <c r="BJ122" s="227">
        <f t="shared" si="258"/>
        <v>0</v>
      </c>
    </row>
    <row r="123" spans="1:62" x14ac:dyDescent="0.2">
      <c r="A123" s="228" t="s">
        <v>10</v>
      </c>
      <c r="B123" s="229" t="s">
        <v>33</v>
      </c>
      <c r="C123" s="230" t="s">
        <v>97</v>
      </c>
      <c r="D123" s="261"/>
      <c r="E123" s="245" t="str">
        <f t="shared" si="218"/>
        <v/>
      </c>
      <c r="F123" s="261">
        <v>45.44</v>
      </c>
      <c r="G123" s="245">
        <f t="shared" ca="1" si="219"/>
        <v>63.78</v>
      </c>
      <c r="H123" s="261">
        <v>33.49</v>
      </c>
      <c r="I123" s="245">
        <f t="shared" ca="1" si="220"/>
        <v>83.05</v>
      </c>
      <c r="J123" s="261">
        <v>32.26</v>
      </c>
      <c r="K123" s="245">
        <f t="shared" ca="1" si="221"/>
        <v>87.72</v>
      </c>
      <c r="L123" s="261"/>
      <c r="M123" s="245" t="str">
        <f t="shared" si="222"/>
        <v/>
      </c>
      <c r="N123" s="261"/>
      <c r="O123" s="245" t="str">
        <f t="shared" si="223"/>
        <v/>
      </c>
      <c r="P123" s="261">
        <v>62.59</v>
      </c>
      <c r="Q123" s="245">
        <f t="shared" ca="1" si="224"/>
        <v>65.680000000000007</v>
      </c>
      <c r="R123" s="261">
        <v>61.41</v>
      </c>
      <c r="S123" s="245">
        <f t="shared" ca="1" si="225"/>
        <v>90.44</v>
      </c>
      <c r="T123" s="261"/>
      <c r="U123" s="245" t="str">
        <f t="shared" si="226"/>
        <v/>
      </c>
      <c r="V123" s="245">
        <f t="shared" ca="1" si="227"/>
        <v>390.66999999999996</v>
      </c>
      <c r="W123" s="264"/>
      <c r="X123" s="226">
        <v>0.8</v>
      </c>
      <c r="Y123" s="158">
        <f t="shared" ca="1" si="228"/>
        <v>90.44</v>
      </c>
      <c r="Z123" s="158">
        <f t="shared" ca="1" si="228"/>
        <v>87.72</v>
      </c>
      <c r="AA123" s="158">
        <f t="shared" ca="1" si="228"/>
        <v>83.05</v>
      </c>
      <c r="AB123" s="158">
        <f t="shared" ca="1" si="228"/>
        <v>65.680000000000007</v>
      </c>
      <c r="AC123" s="158">
        <f t="shared" ca="1" si="228"/>
        <v>63.78</v>
      </c>
      <c r="AE123" s="158">
        <f t="shared" si="229"/>
        <v>0</v>
      </c>
      <c r="AF123" s="158">
        <f t="shared" ca="1" si="230"/>
        <v>63.78</v>
      </c>
      <c r="AG123" s="158">
        <f t="shared" ca="1" si="231"/>
        <v>83.05</v>
      </c>
      <c r="AH123" s="158">
        <f t="shared" ca="1" si="232"/>
        <v>87.72</v>
      </c>
      <c r="AI123" s="158">
        <f t="shared" si="233"/>
        <v>0</v>
      </c>
      <c r="AJ123" s="158">
        <f t="shared" si="234"/>
        <v>0</v>
      </c>
      <c r="AK123" s="158">
        <f t="shared" ca="1" si="235"/>
        <v>65.680000000000007</v>
      </c>
      <c r="AL123" s="158">
        <f t="shared" ca="1" si="236"/>
        <v>90.44</v>
      </c>
      <c r="AM123" s="158">
        <f t="shared" si="237"/>
        <v>0</v>
      </c>
      <c r="AN123" s="159">
        <f t="shared" ca="1" si="238"/>
        <v>312.54000000000002</v>
      </c>
      <c r="AP123" s="227">
        <f t="shared" ca="1" si="239"/>
        <v>0</v>
      </c>
      <c r="AQ123" s="227">
        <f t="shared" ca="1" si="240"/>
        <v>0</v>
      </c>
      <c r="AR123" s="227">
        <f t="shared" ca="1" si="241"/>
        <v>0</v>
      </c>
      <c r="AS123" s="227">
        <f t="shared" ca="1" si="242"/>
        <v>0</v>
      </c>
      <c r="AT123" s="227">
        <f t="shared" ca="1" si="243"/>
        <v>0</v>
      </c>
      <c r="AU123" s="227">
        <f t="shared" ca="1" si="244"/>
        <v>0</v>
      </c>
      <c r="AV123" s="227">
        <f t="shared" ca="1" si="245"/>
        <v>312.54000000000002</v>
      </c>
      <c r="AW123" s="227">
        <f t="shared" ca="1" si="246"/>
        <v>0</v>
      </c>
      <c r="AX123" s="227">
        <f t="shared" ca="1" si="247"/>
        <v>0</v>
      </c>
      <c r="AY123" s="227">
        <f t="shared" ca="1" si="248"/>
        <v>0</v>
      </c>
      <c r="AZ123" s="227">
        <f t="shared" ca="1" si="249"/>
        <v>0</v>
      </c>
      <c r="BB123" s="227">
        <f t="shared" si="250"/>
        <v>0</v>
      </c>
      <c r="BC123" s="227">
        <f t="shared" ca="1" si="251"/>
        <v>51.02</v>
      </c>
      <c r="BD123" s="227">
        <f t="shared" ca="1" si="252"/>
        <v>66.44</v>
      </c>
      <c r="BE123" s="227">
        <f t="shared" ca="1" si="253"/>
        <v>70.180000000000007</v>
      </c>
      <c r="BF123" s="227">
        <f t="shared" si="254"/>
        <v>0</v>
      </c>
      <c r="BG123" s="227">
        <f t="shared" si="255"/>
        <v>0</v>
      </c>
      <c r="BH123" s="227">
        <f t="shared" ca="1" si="256"/>
        <v>52.54</v>
      </c>
      <c r="BI123" s="227">
        <f t="shared" ca="1" si="257"/>
        <v>72.349999999999994</v>
      </c>
      <c r="BJ123" s="227">
        <f t="shared" si="258"/>
        <v>0</v>
      </c>
    </row>
    <row r="124" spans="1:62" x14ac:dyDescent="0.2">
      <c r="A124" s="241" t="s">
        <v>15</v>
      </c>
      <c r="B124" s="229" t="s">
        <v>202</v>
      </c>
      <c r="C124" s="230" t="s">
        <v>156</v>
      </c>
      <c r="D124" s="261">
        <v>56.32</v>
      </c>
      <c r="E124" s="245">
        <f t="shared" ca="1" si="218"/>
        <v>74.650000000000006</v>
      </c>
      <c r="F124" s="261">
        <v>53.06</v>
      </c>
      <c r="G124" s="235">
        <f t="shared" ca="1" si="219"/>
        <v>54.93</v>
      </c>
      <c r="H124" s="261">
        <v>49.31</v>
      </c>
      <c r="I124" s="245">
        <f t="shared" ca="1" si="220"/>
        <v>56.71</v>
      </c>
      <c r="J124" s="261">
        <v>31.06</v>
      </c>
      <c r="K124" s="245">
        <f t="shared" ca="1" si="221"/>
        <v>91.48</v>
      </c>
      <c r="L124" s="261"/>
      <c r="M124" s="245" t="str">
        <f t="shared" si="222"/>
        <v/>
      </c>
      <c r="N124" s="261">
        <v>41.21</v>
      </c>
      <c r="O124" s="245">
        <f t="shared" ca="1" si="223"/>
        <v>67.63</v>
      </c>
      <c r="P124" s="261">
        <v>50.22</v>
      </c>
      <c r="Q124" s="245">
        <f t="shared" ca="1" si="224"/>
        <v>82.13</v>
      </c>
      <c r="R124" s="261"/>
      <c r="S124" s="245" t="str">
        <f t="shared" si="225"/>
        <v/>
      </c>
      <c r="T124" s="261"/>
      <c r="U124" s="245" t="str">
        <f t="shared" si="226"/>
        <v/>
      </c>
      <c r="V124" s="245">
        <f ca="1">SUM(Y124:AC124)</f>
        <v>372.59999999999997</v>
      </c>
      <c r="W124" s="264"/>
      <c r="X124" s="226">
        <v>0.8</v>
      </c>
      <c r="Y124" s="158">
        <f t="shared" ca="1" si="228"/>
        <v>91.48</v>
      </c>
      <c r="Z124" s="158">
        <f t="shared" ca="1" si="228"/>
        <v>82.13</v>
      </c>
      <c r="AA124" s="158">
        <f t="shared" ca="1" si="228"/>
        <v>74.650000000000006</v>
      </c>
      <c r="AB124" s="158">
        <f t="shared" ca="1" si="228"/>
        <v>67.63</v>
      </c>
      <c r="AC124" s="158">
        <f t="shared" ca="1" si="228"/>
        <v>56.71</v>
      </c>
      <c r="AE124" s="158">
        <f ca="1">N(E124)</f>
        <v>74.650000000000006</v>
      </c>
      <c r="AF124" s="158">
        <f ca="1">N(G124)</f>
        <v>54.93</v>
      </c>
      <c r="AG124" s="158">
        <f ca="1">N(I124)</f>
        <v>56.71</v>
      </c>
      <c r="AH124" s="158">
        <f ca="1">N(K124)</f>
        <v>91.48</v>
      </c>
      <c r="AI124" s="158">
        <f>N(M124)</f>
        <v>0</v>
      </c>
      <c r="AJ124" s="158">
        <f ca="1">N(O124)</f>
        <v>67.63</v>
      </c>
      <c r="AK124" s="158">
        <f ca="1">N(Q124)</f>
        <v>82.13</v>
      </c>
      <c r="AL124" s="158">
        <f>N(S124)</f>
        <v>0</v>
      </c>
      <c r="AM124" s="158">
        <f>N(U124)</f>
        <v>0</v>
      </c>
      <c r="AN124" s="159">
        <f ca="1">ROUND(X124*SUM(E124,G124,I124,K124,M124,O124,Q124,S124,U124),2)</f>
        <v>342.02</v>
      </c>
      <c r="AP124" s="227">
        <f ca="1">IF(C124="Vihor",1,0)*AN124</f>
        <v>0</v>
      </c>
      <c r="AQ124" s="227">
        <f ca="1">IF(C124="Maksimir",1,0)*AN124</f>
        <v>0</v>
      </c>
      <c r="AR124" s="227">
        <f ca="1">IF(C124="Japetić",1,0)*AN124</f>
        <v>0</v>
      </c>
      <c r="AS124" s="227">
        <f ca="1">IF(C124="Bjelovar",1,0)*AN124</f>
        <v>0</v>
      </c>
      <c r="AT124" s="227">
        <f ca="1">IF(C124="Međimurje",1,0)*AN124</f>
        <v>0</v>
      </c>
      <c r="AU124" s="227">
        <f ca="1">IF(C124="Sova",1,0)*AN124</f>
        <v>0</v>
      </c>
      <c r="AV124" s="227">
        <f ca="1">IF(C124="Orion",1,0)*AN124</f>
        <v>0</v>
      </c>
      <c r="AW124" s="227">
        <f ca="1">IF(C124="Kapela",1,0)*AN124</f>
        <v>0</v>
      </c>
      <c r="AX124" s="227">
        <f ca="1">IF(C124="Jelen",1,0)*AN124</f>
        <v>342.02</v>
      </c>
      <c r="AY124" s="227">
        <f ca="1">IF(C124="Varaždin",1,0)*AN124</f>
        <v>0</v>
      </c>
      <c r="AZ124" s="227">
        <f ca="1">IF(C124="Ivan Merz",1,0)*AN124</f>
        <v>0</v>
      </c>
      <c r="BB124" s="227">
        <f t="shared" ca="1" si="250"/>
        <v>59.72</v>
      </c>
      <c r="BC124" s="227">
        <f t="shared" ca="1" si="251"/>
        <v>43.94</v>
      </c>
      <c r="BD124" s="227">
        <f t="shared" ca="1" si="252"/>
        <v>45.37</v>
      </c>
      <c r="BE124" s="227">
        <f t="shared" ca="1" si="253"/>
        <v>73.180000000000007</v>
      </c>
      <c r="BF124" s="227">
        <f t="shared" si="254"/>
        <v>0</v>
      </c>
      <c r="BG124" s="227">
        <f t="shared" ca="1" si="255"/>
        <v>54.1</v>
      </c>
      <c r="BH124" s="227">
        <f t="shared" ca="1" si="256"/>
        <v>65.7</v>
      </c>
      <c r="BI124" s="227">
        <f t="shared" si="257"/>
        <v>0</v>
      </c>
      <c r="BJ124" s="227">
        <f t="shared" si="258"/>
        <v>0</v>
      </c>
    </row>
    <row r="125" spans="1:62" x14ac:dyDescent="0.2">
      <c r="A125" s="228" t="s">
        <v>11</v>
      </c>
      <c r="B125" s="229" t="s">
        <v>205</v>
      </c>
      <c r="C125" s="230" t="s">
        <v>84</v>
      </c>
      <c r="D125" s="261">
        <v>67.319999999999993</v>
      </c>
      <c r="E125" s="245">
        <f t="shared" ca="1" si="218"/>
        <v>62.49</v>
      </c>
      <c r="F125" s="261">
        <v>38.020000000000003</v>
      </c>
      <c r="G125" s="245">
        <f t="shared" ca="1" si="219"/>
        <v>76.69</v>
      </c>
      <c r="H125" s="261">
        <v>38.15</v>
      </c>
      <c r="I125" s="245">
        <f t="shared" ca="1" si="220"/>
        <v>73.42</v>
      </c>
      <c r="J125" s="261">
        <v>32.47</v>
      </c>
      <c r="K125" s="245">
        <f t="shared" ca="1" si="221"/>
        <v>86.78</v>
      </c>
      <c r="L125" s="261"/>
      <c r="M125" s="245" t="str">
        <f t="shared" si="222"/>
        <v/>
      </c>
      <c r="N125" s="261"/>
      <c r="O125" s="245" t="str">
        <f t="shared" si="223"/>
        <v/>
      </c>
      <c r="P125" s="261"/>
      <c r="Q125" s="245" t="str">
        <f t="shared" si="224"/>
        <v/>
      </c>
      <c r="R125" s="261"/>
      <c r="S125" s="245" t="str">
        <f t="shared" si="225"/>
        <v/>
      </c>
      <c r="T125" s="261">
        <v>38.5</v>
      </c>
      <c r="U125" s="245">
        <f t="shared" ca="1" si="226"/>
        <v>70.17</v>
      </c>
      <c r="V125" s="245">
        <f ca="1">SUM(Y125:AC125)</f>
        <v>369.55</v>
      </c>
      <c r="W125" s="264"/>
      <c r="X125" s="226">
        <v>0.8</v>
      </c>
      <c r="Y125" s="158">
        <f t="shared" ca="1" si="228"/>
        <v>86.78</v>
      </c>
      <c r="Z125" s="158">
        <f t="shared" ca="1" si="228"/>
        <v>76.69</v>
      </c>
      <c r="AA125" s="158">
        <f t="shared" ca="1" si="228"/>
        <v>73.42</v>
      </c>
      <c r="AB125" s="158">
        <f t="shared" ca="1" si="228"/>
        <v>70.17</v>
      </c>
      <c r="AC125" s="158">
        <f t="shared" ca="1" si="228"/>
        <v>62.49</v>
      </c>
      <c r="AE125" s="158">
        <f ca="1">N(E125)</f>
        <v>62.49</v>
      </c>
      <c r="AF125" s="158">
        <f ca="1">N(G125)</f>
        <v>76.69</v>
      </c>
      <c r="AG125" s="158">
        <f ca="1">N(I125)</f>
        <v>73.42</v>
      </c>
      <c r="AH125" s="158">
        <f ca="1">N(K125)</f>
        <v>86.78</v>
      </c>
      <c r="AI125" s="158">
        <f>N(M125)</f>
        <v>0</v>
      </c>
      <c r="AJ125" s="158">
        <f>N(O125)</f>
        <v>0</v>
      </c>
      <c r="AK125" s="158">
        <f>N(Q125)</f>
        <v>0</v>
      </c>
      <c r="AL125" s="158">
        <f>N(S125)</f>
        <v>0</v>
      </c>
      <c r="AM125" s="158">
        <f ca="1">N(U125)</f>
        <v>70.17</v>
      </c>
      <c r="AN125" s="159">
        <f ca="1">ROUND(X125*SUM(E125,G125,I125,K125,M125,O125,Q125,S125,U125),2)</f>
        <v>295.64</v>
      </c>
      <c r="AP125" s="227">
        <f ca="1">IF(C125="Vihor",1,0)*AN125</f>
        <v>0</v>
      </c>
      <c r="AQ125" s="227">
        <f ca="1">IF(C125="Maksimir",1,0)*AN125</f>
        <v>0</v>
      </c>
      <c r="AR125" s="227">
        <f ca="1">IF(C125="Japetić",1,0)*AN125</f>
        <v>0</v>
      </c>
      <c r="AS125" s="227">
        <f ca="1">IF(C125="Bjelovar",1,0)*AN125</f>
        <v>0</v>
      </c>
      <c r="AT125" s="227">
        <f ca="1">IF(C125="Međimurje",1,0)*AN125</f>
        <v>0</v>
      </c>
      <c r="AU125" s="227">
        <f ca="1">IF(C125="Sova",1,0)*AN125</f>
        <v>0</v>
      </c>
      <c r="AV125" s="227">
        <f ca="1">IF(C125="Orion",1,0)*AN125</f>
        <v>0</v>
      </c>
      <c r="AW125" s="227">
        <f ca="1">IF(C125="Kapela",1,0)*AN125</f>
        <v>295.64</v>
      </c>
      <c r="AX125" s="227">
        <f ca="1">IF(C125="Jelen",1,0)*AN125</f>
        <v>0</v>
      </c>
      <c r="AY125" s="227">
        <f ca="1">IF(C125="Varaždin",1,0)*AN125</f>
        <v>0</v>
      </c>
      <c r="AZ125" s="227">
        <f ca="1">IF(C125="Ivan Merz",1,0)*AN125</f>
        <v>0</v>
      </c>
      <c r="BB125" s="227">
        <f t="shared" ca="1" si="250"/>
        <v>49.99</v>
      </c>
      <c r="BC125" s="227">
        <f t="shared" ca="1" si="251"/>
        <v>61.35</v>
      </c>
      <c r="BD125" s="227">
        <f t="shared" ca="1" si="252"/>
        <v>58.74</v>
      </c>
      <c r="BE125" s="227">
        <f t="shared" ca="1" si="253"/>
        <v>69.42</v>
      </c>
      <c r="BF125" s="227">
        <f t="shared" si="254"/>
        <v>0</v>
      </c>
      <c r="BG125" s="227">
        <f t="shared" si="255"/>
        <v>0</v>
      </c>
      <c r="BH125" s="227">
        <f t="shared" si="256"/>
        <v>0</v>
      </c>
      <c r="BI125" s="227">
        <f t="shared" si="257"/>
        <v>0</v>
      </c>
      <c r="BJ125" s="227">
        <f t="shared" ca="1" si="258"/>
        <v>56.14</v>
      </c>
    </row>
    <row r="126" spans="1:62" x14ac:dyDescent="0.2">
      <c r="A126" s="228" t="s">
        <v>12</v>
      </c>
      <c r="B126" s="229" t="s">
        <v>302</v>
      </c>
      <c r="C126" s="230" t="s">
        <v>84</v>
      </c>
      <c r="D126" s="261"/>
      <c r="E126" s="245" t="str">
        <f t="shared" si="218"/>
        <v/>
      </c>
      <c r="F126" s="261">
        <v>46.33</v>
      </c>
      <c r="G126" s="245">
        <f t="shared" ca="1" si="219"/>
        <v>62.66</v>
      </c>
      <c r="H126" s="261">
        <v>43.28</v>
      </c>
      <c r="I126" s="245">
        <f t="shared" ca="1" si="220"/>
        <v>64.61</v>
      </c>
      <c r="J126" s="261">
        <v>31.21</v>
      </c>
      <c r="K126" s="245">
        <f t="shared" ca="1" si="221"/>
        <v>90.75</v>
      </c>
      <c r="L126" s="261"/>
      <c r="M126" s="245" t="str">
        <f t="shared" si="222"/>
        <v/>
      </c>
      <c r="N126" s="261">
        <v>36</v>
      </c>
      <c r="O126" s="245">
        <f t="shared" ca="1" si="223"/>
        <v>77.69</v>
      </c>
      <c r="P126" s="261">
        <v>57.52</v>
      </c>
      <c r="Q126" s="245">
        <f t="shared" ca="1" si="224"/>
        <v>71.489999999999995</v>
      </c>
      <c r="R126" s="261"/>
      <c r="S126" s="245" t="str">
        <f t="shared" si="225"/>
        <v/>
      </c>
      <c r="T126" s="261">
        <v>49.47</v>
      </c>
      <c r="U126" s="235">
        <f t="shared" ca="1" si="226"/>
        <v>54.74</v>
      </c>
      <c r="V126" s="245">
        <f ca="1">SUM(Y126:AC126)</f>
        <v>367.20000000000005</v>
      </c>
      <c r="W126" s="264"/>
      <c r="X126" s="226">
        <v>0.8</v>
      </c>
      <c r="Y126" s="158">
        <f t="shared" ref="Y126:AC135" ca="1" si="259">LARGE($AE126:$AM126,Y$34)</f>
        <v>90.75</v>
      </c>
      <c r="Z126" s="158">
        <f t="shared" ca="1" si="259"/>
        <v>77.69</v>
      </c>
      <c r="AA126" s="158">
        <f t="shared" ca="1" si="259"/>
        <v>71.489999999999995</v>
      </c>
      <c r="AB126" s="158">
        <f t="shared" ca="1" si="259"/>
        <v>64.61</v>
      </c>
      <c r="AC126" s="158">
        <f t="shared" ca="1" si="259"/>
        <v>62.66</v>
      </c>
      <c r="AE126" s="158">
        <f>N(E126)</f>
        <v>0</v>
      </c>
      <c r="AF126" s="158">
        <f ca="1">N(G126)</f>
        <v>62.66</v>
      </c>
      <c r="AG126" s="158">
        <f ca="1">N(I126)</f>
        <v>64.61</v>
      </c>
      <c r="AH126" s="158">
        <f ca="1">N(K126)</f>
        <v>90.75</v>
      </c>
      <c r="AI126" s="158">
        <f>N(M126)</f>
        <v>0</v>
      </c>
      <c r="AJ126" s="158">
        <f ca="1">N(O126)</f>
        <v>77.69</v>
      </c>
      <c r="AK126" s="158">
        <f ca="1">N(Q126)</f>
        <v>71.489999999999995</v>
      </c>
      <c r="AL126" s="158">
        <f>N(S126)</f>
        <v>0</v>
      </c>
      <c r="AM126" s="158">
        <f ca="1">N(U126)</f>
        <v>54.74</v>
      </c>
      <c r="AN126" s="159">
        <f ca="1">ROUND(X126*SUM(E126,G126,I126,K126,M126,O126,Q126,S126,U126),2)</f>
        <v>337.55</v>
      </c>
      <c r="AP126" s="227">
        <f ca="1">IF(C126="Vihor",1,0)*AN126</f>
        <v>0</v>
      </c>
      <c r="AQ126" s="227">
        <f ca="1">IF(C126="Maksimir",1,0)*AN126</f>
        <v>0</v>
      </c>
      <c r="AR126" s="227">
        <f ca="1">IF(C126="Japetić",1,0)*AN126</f>
        <v>0</v>
      </c>
      <c r="AS126" s="227">
        <f ca="1">IF(C126="Bjelovar",1,0)*AN126</f>
        <v>0</v>
      </c>
      <c r="AT126" s="227">
        <f ca="1">IF(C126="Međimurje",1,0)*AN126</f>
        <v>0</v>
      </c>
      <c r="AU126" s="227">
        <f ca="1">IF(C126="Sova",1,0)*AN126</f>
        <v>0</v>
      </c>
      <c r="AV126" s="227">
        <f ca="1">IF(C126="Orion",1,0)*AN126</f>
        <v>0</v>
      </c>
      <c r="AW126" s="227">
        <f ca="1">IF(C126="Kapela",1,0)*AN126</f>
        <v>337.55</v>
      </c>
      <c r="AX126" s="227">
        <f ca="1">IF(C126="Jelen",1,0)*AN126</f>
        <v>0</v>
      </c>
      <c r="AY126" s="227">
        <f ca="1">IF(C126="Varaždin",1,0)*AN126</f>
        <v>0</v>
      </c>
      <c r="AZ126" s="227">
        <f ca="1">IF(C126="Ivan Merz",1,0)*AN126</f>
        <v>0</v>
      </c>
      <c r="BB126" s="227">
        <f t="shared" si="250"/>
        <v>0</v>
      </c>
      <c r="BC126" s="227">
        <f t="shared" ca="1" si="251"/>
        <v>50.13</v>
      </c>
      <c r="BD126" s="227">
        <f t="shared" ca="1" si="252"/>
        <v>51.69</v>
      </c>
      <c r="BE126" s="227">
        <f t="shared" ca="1" si="253"/>
        <v>72.599999999999994</v>
      </c>
      <c r="BF126" s="227">
        <f t="shared" si="254"/>
        <v>0</v>
      </c>
      <c r="BG126" s="227">
        <f t="shared" ca="1" si="255"/>
        <v>62.15</v>
      </c>
      <c r="BH126" s="227">
        <f t="shared" ca="1" si="256"/>
        <v>57.19</v>
      </c>
      <c r="BI126" s="227">
        <f t="shared" si="257"/>
        <v>0</v>
      </c>
      <c r="BJ126" s="227">
        <f t="shared" ca="1" si="258"/>
        <v>43.79</v>
      </c>
    </row>
    <row r="127" spans="1:62" x14ac:dyDescent="0.2">
      <c r="A127" s="228" t="s">
        <v>13</v>
      </c>
      <c r="B127" s="229" t="s">
        <v>206</v>
      </c>
      <c r="C127" s="230" t="s">
        <v>80</v>
      </c>
      <c r="D127" s="261">
        <v>70.44</v>
      </c>
      <c r="E127" s="235">
        <f t="shared" ca="1" si="218"/>
        <v>59.66</v>
      </c>
      <c r="F127" s="261">
        <v>39.54</v>
      </c>
      <c r="G127" s="245">
        <f t="shared" ca="1" si="219"/>
        <v>73.099999999999994</v>
      </c>
      <c r="H127" s="261">
        <v>38.14</v>
      </c>
      <c r="I127" s="245">
        <f t="shared" ca="1" si="220"/>
        <v>73.45</v>
      </c>
      <c r="J127" s="261">
        <v>35.26</v>
      </c>
      <c r="K127" s="245">
        <f t="shared" ca="1" si="221"/>
        <v>80.290000000000006</v>
      </c>
      <c r="L127" s="261"/>
      <c r="M127" s="245" t="str">
        <f t="shared" si="222"/>
        <v/>
      </c>
      <c r="N127" s="261">
        <v>45.28</v>
      </c>
      <c r="O127" s="235">
        <f t="shared" ca="1" si="223"/>
        <v>61.51</v>
      </c>
      <c r="P127" s="261">
        <v>60.38</v>
      </c>
      <c r="Q127" s="245">
        <f t="shared" ca="1" si="224"/>
        <v>68.22</v>
      </c>
      <c r="R127" s="261">
        <v>98.36</v>
      </c>
      <c r="S127" s="235">
        <f t="shared" ca="1" si="225"/>
        <v>56.58</v>
      </c>
      <c r="T127" s="261">
        <v>41.45</v>
      </c>
      <c r="U127" s="245">
        <f t="shared" ca="1" si="226"/>
        <v>65.27</v>
      </c>
      <c r="V127" s="245">
        <f ca="1">SUM(Y127:AC127)</f>
        <v>360.33</v>
      </c>
      <c r="W127" s="264"/>
      <c r="X127" s="226">
        <v>0.8</v>
      </c>
      <c r="Y127" s="158">
        <f t="shared" ca="1" si="259"/>
        <v>80.290000000000006</v>
      </c>
      <c r="Z127" s="158">
        <f t="shared" ca="1" si="259"/>
        <v>73.45</v>
      </c>
      <c r="AA127" s="158">
        <f t="shared" ca="1" si="259"/>
        <v>73.099999999999994</v>
      </c>
      <c r="AB127" s="158">
        <f t="shared" ca="1" si="259"/>
        <v>68.22</v>
      </c>
      <c r="AC127" s="158">
        <f t="shared" ca="1" si="259"/>
        <v>65.27</v>
      </c>
      <c r="AE127" s="158">
        <f ca="1">N(E127)</f>
        <v>59.66</v>
      </c>
      <c r="AF127" s="158">
        <f ca="1">N(G127)</f>
        <v>73.099999999999994</v>
      </c>
      <c r="AG127" s="158">
        <f ca="1">N(I127)</f>
        <v>73.45</v>
      </c>
      <c r="AH127" s="158">
        <f ca="1">N(K127)</f>
        <v>80.290000000000006</v>
      </c>
      <c r="AI127" s="158">
        <f>N(M127)</f>
        <v>0</v>
      </c>
      <c r="AJ127" s="158">
        <f ca="1">N(O127)</f>
        <v>61.51</v>
      </c>
      <c r="AK127" s="158">
        <f ca="1">N(Q127)</f>
        <v>68.22</v>
      </c>
      <c r="AL127" s="158">
        <f ca="1">N(S127)</f>
        <v>56.58</v>
      </c>
      <c r="AM127" s="158">
        <f ca="1">N(U127)</f>
        <v>65.27</v>
      </c>
      <c r="AN127" s="159">
        <f ca="1">ROUND(X127*SUM(E127,G127,I127,K127,M127,O127,Q127,S127,U127),2)</f>
        <v>430.46</v>
      </c>
      <c r="AP127" s="227">
        <f ca="1">IF(C127="Vihor",1,0)*AN127</f>
        <v>0</v>
      </c>
      <c r="AQ127" s="227">
        <f ca="1">IF(C127="Maksimir",1,0)*AN127</f>
        <v>430.46</v>
      </c>
      <c r="AR127" s="227">
        <f ca="1">IF(C127="Japetić",1,0)*AN127</f>
        <v>0</v>
      </c>
      <c r="AS127" s="227">
        <f ca="1">IF(C127="Bjelovar",1,0)*AN127</f>
        <v>0</v>
      </c>
      <c r="AT127" s="227">
        <f ca="1">IF(C127="Međimurje",1,0)*AN127</f>
        <v>0</v>
      </c>
      <c r="AU127" s="227">
        <f ca="1">IF(C127="Sova",1,0)*AN127</f>
        <v>0</v>
      </c>
      <c r="AV127" s="227">
        <f ca="1">IF(C127="Orion",1,0)*AN127</f>
        <v>0</v>
      </c>
      <c r="AW127" s="227">
        <f ca="1">IF(C127="Kapela",1,0)*AN127</f>
        <v>0</v>
      </c>
      <c r="AX127" s="227">
        <f ca="1">IF(C127="Jelen",1,0)*AN127</f>
        <v>0</v>
      </c>
      <c r="AY127" s="227">
        <f ca="1">IF(C127="Varaždin",1,0)*AN127</f>
        <v>0</v>
      </c>
      <c r="AZ127" s="227">
        <f ca="1">IF(C127="Ivan Merz",1,0)*AN127</f>
        <v>0</v>
      </c>
      <c r="BB127" s="227">
        <f t="shared" ca="1" si="250"/>
        <v>47.73</v>
      </c>
      <c r="BC127" s="227">
        <f t="shared" ca="1" si="251"/>
        <v>58.48</v>
      </c>
      <c r="BD127" s="227">
        <f t="shared" ca="1" si="252"/>
        <v>58.76</v>
      </c>
      <c r="BE127" s="227">
        <f t="shared" ca="1" si="253"/>
        <v>64.23</v>
      </c>
      <c r="BF127" s="227">
        <f t="shared" si="254"/>
        <v>0</v>
      </c>
      <c r="BG127" s="227">
        <f t="shared" ca="1" si="255"/>
        <v>49.21</v>
      </c>
      <c r="BH127" s="227">
        <f t="shared" ca="1" si="256"/>
        <v>54.58</v>
      </c>
      <c r="BI127" s="227">
        <f t="shared" ca="1" si="257"/>
        <v>45.26</v>
      </c>
      <c r="BJ127" s="227">
        <f t="shared" ca="1" si="258"/>
        <v>52.22</v>
      </c>
    </row>
    <row r="128" spans="1:62" x14ac:dyDescent="0.2">
      <c r="A128" s="228" t="s">
        <v>14</v>
      </c>
      <c r="B128" s="229" t="s">
        <v>213</v>
      </c>
      <c r="C128" s="230" t="s">
        <v>84</v>
      </c>
      <c r="D128" s="261">
        <v>124.3</v>
      </c>
      <c r="E128" s="235">
        <f t="shared" ca="1" si="218"/>
        <v>33.9</v>
      </c>
      <c r="F128" s="261">
        <v>40</v>
      </c>
      <c r="G128" s="245">
        <f t="shared" ca="1" si="219"/>
        <v>72.92</v>
      </c>
      <c r="H128" s="261"/>
      <c r="I128" s="245" t="str">
        <f t="shared" si="220"/>
        <v/>
      </c>
      <c r="J128" s="261">
        <v>42.29</v>
      </c>
      <c r="K128" s="245">
        <f t="shared" ca="1" si="221"/>
        <v>66.97</v>
      </c>
      <c r="L128" s="261"/>
      <c r="M128" s="245" t="str">
        <f t="shared" si="222"/>
        <v/>
      </c>
      <c r="N128" s="261">
        <v>55.54</v>
      </c>
      <c r="O128" s="235">
        <f t="shared" ca="1" si="223"/>
        <v>50.03</v>
      </c>
      <c r="P128" s="261">
        <v>44.23</v>
      </c>
      <c r="Q128" s="245">
        <f t="shared" ca="1" si="224"/>
        <v>93.2</v>
      </c>
      <c r="R128" s="261">
        <v>95.03</v>
      </c>
      <c r="S128" s="245">
        <f t="shared" ca="1" si="225"/>
        <v>58.69</v>
      </c>
      <c r="T128" s="261">
        <v>39.479999999999997</v>
      </c>
      <c r="U128" s="245">
        <f t="shared" ca="1" si="226"/>
        <v>68.47</v>
      </c>
      <c r="V128" s="245">
        <f ca="1">SUM(Y128:AC128)</f>
        <v>360.25</v>
      </c>
      <c r="W128" s="264"/>
      <c r="X128" s="226">
        <v>0.8</v>
      </c>
      <c r="Y128" s="158">
        <f t="shared" ca="1" si="259"/>
        <v>93.2</v>
      </c>
      <c r="Z128" s="158">
        <f t="shared" ca="1" si="259"/>
        <v>72.92</v>
      </c>
      <c r="AA128" s="158">
        <f t="shared" ca="1" si="259"/>
        <v>68.47</v>
      </c>
      <c r="AB128" s="158">
        <f t="shared" ca="1" si="259"/>
        <v>66.97</v>
      </c>
      <c r="AC128" s="158">
        <f t="shared" ca="1" si="259"/>
        <v>58.69</v>
      </c>
      <c r="AE128" s="158">
        <f ca="1">N(E128)</f>
        <v>33.9</v>
      </c>
      <c r="AF128" s="158">
        <f ca="1">N(G128)</f>
        <v>72.92</v>
      </c>
      <c r="AG128" s="158">
        <f>N(I128)</f>
        <v>0</v>
      </c>
      <c r="AH128" s="158">
        <f ca="1">N(K128)</f>
        <v>66.97</v>
      </c>
      <c r="AI128" s="158">
        <f>N(M128)</f>
        <v>0</v>
      </c>
      <c r="AJ128" s="158">
        <f ca="1">N(O128)</f>
        <v>50.03</v>
      </c>
      <c r="AK128" s="158">
        <f ca="1">N(Q128)</f>
        <v>93.2</v>
      </c>
      <c r="AL128" s="158">
        <f ca="1">N(S128)</f>
        <v>58.69</v>
      </c>
      <c r="AM128" s="158">
        <f ca="1">N(U128)</f>
        <v>68.47</v>
      </c>
      <c r="AN128" s="159">
        <f ca="1">ROUND(X128*SUM(E128,G128,I128,K128,M128,O128,Q128,S128,U128),2)</f>
        <v>355.34</v>
      </c>
      <c r="AP128" s="227">
        <f ca="1">IF(C128="Vihor",1,0)*AN128</f>
        <v>0</v>
      </c>
      <c r="AQ128" s="227">
        <f ca="1">IF(C128="Maksimir",1,0)*AN128</f>
        <v>0</v>
      </c>
      <c r="AR128" s="227">
        <f ca="1">IF(C128="Japetić",1,0)*AN128</f>
        <v>0</v>
      </c>
      <c r="AS128" s="227">
        <f ca="1">IF(C128="Bjelovar",1,0)*AN128</f>
        <v>0</v>
      </c>
      <c r="AT128" s="227">
        <f ca="1">IF(C128="Međimurje",1,0)*AN128</f>
        <v>0</v>
      </c>
      <c r="AU128" s="227">
        <f ca="1">IF(C128="Sova",1,0)*AN128</f>
        <v>0</v>
      </c>
      <c r="AV128" s="227">
        <f ca="1">IF(C128="Orion",1,0)*AN128</f>
        <v>0</v>
      </c>
      <c r="AW128" s="227">
        <f ca="1">IF(C128="Kapela",1,0)*AN128</f>
        <v>355.34</v>
      </c>
      <c r="AX128" s="227">
        <f ca="1">IF(C128="Jelen",1,0)*AN128</f>
        <v>0</v>
      </c>
      <c r="AY128" s="227">
        <f ca="1">IF(C128="Varaždin",1,0)*AN128</f>
        <v>0</v>
      </c>
      <c r="AZ128" s="227">
        <f ca="1">IF(C128="Ivan Merz",1,0)*AN128</f>
        <v>0</v>
      </c>
      <c r="BB128" s="227">
        <f t="shared" ca="1" si="250"/>
        <v>27.12</v>
      </c>
      <c r="BC128" s="227">
        <f t="shared" ca="1" si="251"/>
        <v>58.34</v>
      </c>
      <c r="BD128" s="227">
        <f t="shared" si="252"/>
        <v>0</v>
      </c>
      <c r="BE128" s="227">
        <f t="shared" ca="1" si="253"/>
        <v>53.58</v>
      </c>
      <c r="BF128" s="227">
        <f t="shared" si="254"/>
        <v>0</v>
      </c>
      <c r="BG128" s="227">
        <f t="shared" ca="1" si="255"/>
        <v>40.020000000000003</v>
      </c>
      <c r="BH128" s="227">
        <f t="shared" ca="1" si="256"/>
        <v>74.56</v>
      </c>
      <c r="BI128" s="227">
        <f t="shared" ca="1" si="257"/>
        <v>46.95</v>
      </c>
      <c r="BJ128" s="227">
        <f t="shared" ca="1" si="258"/>
        <v>54.78</v>
      </c>
    </row>
    <row r="129" spans="1:62" x14ac:dyDescent="0.2">
      <c r="A129" s="228" t="s">
        <v>44</v>
      </c>
      <c r="B129" s="229" t="s">
        <v>211</v>
      </c>
      <c r="C129" s="230" t="s">
        <v>73</v>
      </c>
      <c r="D129" s="261">
        <v>91.48</v>
      </c>
      <c r="E129" s="235">
        <f t="shared" ca="1" si="218"/>
        <v>45.97</v>
      </c>
      <c r="F129" s="261">
        <v>49.07</v>
      </c>
      <c r="G129" s="245">
        <f t="shared" ca="1" si="219"/>
        <v>59.38</v>
      </c>
      <c r="H129" s="261"/>
      <c r="I129" s="245" t="str">
        <f t="shared" si="220"/>
        <v/>
      </c>
      <c r="J129" s="261">
        <v>45.57</v>
      </c>
      <c r="K129" s="245">
        <f t="shared" ca="1" si="221"/>
        <v>61.92</v>
      </c>
      <c r="L129" s="261"/>
      <c r="M129" s="245" t="str">
        <f t="shared" si="222"/>
        <v/>
      </c>
      <c r="N129" s="261">
        <v>43.4</v>
      </c>
      <c r="O129" s="245">
        <f t="shared" ca="1" si="223"/>
        <v>64.05</v>
      </c>
      <c r="P129" s="261">
        <v>59.17</v>
      </c>
      <c r="Q129" s="245">
        <f t="shared" ca="1" si="224"/>
        <v>69.78</v>
      </c>
      <c r="R129" s="261">
        <v>87.21</v>
      </c>
      <c r="S129" s="245">
        <f t="shared" ca="1" si="225"/>
        <v>63.86</v>
      </c>
      <c r="T129" s="261">
        <v>46.2</v>
      </c>
      <c r="U129" s="235">
        <f t="shared" ca="1" si="226"/>
        <v>58.81</v>
      </c>
      <c r="V129" s="245">
        <f t="shared" ca="1" si="227"/>
        <v>318.99</v>
      </c>
      <c r="W129" s="264"/>
      <c r="X129" s="226">
        <v>0.8</v>
      </c>
      <c r="Y129" s="158">
        <f t="shared" ca="1" si="259"/>
        <v>69.78</v>
      </c>
      <c r="Z129" s="158">
        <f t="shared" ca="1" si="259"/>
        <v>64.05</v>
      </c>
      <c r="AA129" s="158">
        <f t="shared" ca="1" si="259"/>
        <v>63.86</v>
      </c>
      <c r="AB129" s="158">
        <f t="shared" ca="1" si="259"/>
        <v>61.92</v>
      </c>
      <c r="AC129" s="158">
        <f t="shared" ca="1" si="259"/>
        <v>59.38</v>
      </c>
      <c r="AE129" s="158">
        <f t="shared" ca="1" si="229"/>
        <v>45.97</v>
      </c>
      <c r="AF129" s="158">
        <f t="shared" ca="1" si="230"/>
        <v>59.38</v>
      </c>
      <c r="AG129" s="158">
        <f t="shared" si="231"/>
        <v>0</v>
      </c>
      <c r="AH129" s="158">
        <f t="shared" ca="1" si="232"/>
        <v>61.92</v>
      </c>
      <c r="AI129" s="158">
        <f t="shared" si="233"/>
        <v>0</v>
      </c>
      <c r="AJ129" s="158">
        <f t="shared" ca="1" si="234"/>
        <v>64.05</v>
      </c>
      <c r="AK129" s="158">
        <f t="shared" ca="1" si="235"/>
        <v>69.78</v>
      </c>
      <c r="AL129" s="158">
        <f t="shared" ca="1" si="236"/>
        <v>63.86</v>
      </c>
      <c r="AM129" s="158">
        <f t="shared" ca="1" si="237"/>
        <v>58.81</v>
      </c>
      <c r="AN129" s="159">
        <f t="shared" ca="1" si="238"/>
        <v>339.02</v>
      </c>
      <c r="AP129" s="227">
        <f t="shared" ca="1" si="239"/>
        <v>339.02</v>
      </c>
      <c r="AQ129" s="227">
        <f t="shared" ca="1" si="240"/>
        <v>0</v>
      </c>
      <c r="AR129" s="227">
        <f t="shared" ca="1" si="241"/>
        <v>0</v>
      </c>
      <c r="AS129" s="227">
        <f t="shared" ca="1" si="242"/>
        <v>0</v>
      </c>
      <c r="AT129" s="227">
        <f t="shared" ca="1" si="243"/>
        <v>0</v>
      </c>
      <c r="AU129" s="227">
        <f t="shared" ca="1" si="244"/>
        <v>0</v>
      </c>
      <c r="AV129" s="227">
        <f t="shared" ca="1" si="245"/>
        <v>0</v>
      </c>
      <c r="AW129" s="227">
        <f t="shared" ca="1" si="246"/>
        <v>0</v>
      </c>
      <c r="AX129" s="227">
        <f t="shared" ca="1" si="247"/>
        <v>0</v>
      </c>
      <c r="AY129" s="227">
        <f t="shared" ca="1" si="248"/>
        <v>0</v>
      </c>
      <c r="AZ129" s="227">
        <f t="shared" ca="1" si="249"/>
        <v>0</v>
      </c>
      <c r="BB129" s="227">
        <f t="shared" ca="1" si="250"/>
        <v>36.78</v>
      </c>
      <c r="BC129" s="227">
        <f t="shared" ca="1" si="251"/>
        <v>47.5</v>
      </c>
      <c r="BD129" s="227">
        <f t="shared" si="252"/>
        <v>0</v>
      </c>
      <c r="BE129" s="227">
        <f t="shared" ca="1" si="253"/>
        <v>49.54</v>
      </c>
      <c r="BF129" s="227">
        <f t="shared" si="254"/>
        <v>0</v>
      </c>
      <c r="BG129" s="227">
        <f t="shared" ca="1" si="255"/>
        <v>51.24</v>
      </c>
      <c r="BH129" s="227">
        <f t="shared" ca="1" si="256"/>
        <v>55.82</v>
      </c>
      <c r="BI129" s="227">
        <f t="shared" ca="1" si="257"/>
        <v>51.09</v>
      </c>
      <c r="BJ129" s="227">
        <f t="shared" ca="1" si="258"/>
        <v>47.05</v>
      </c>
    </row>
    <row r="130" spans="1:62" x14ac:dyDescent="0.2">
      <c r="A130" s="228" t="s">
        <v>45</v>
      </c>
      <c r="B130" s="229" t="s">
        <v>207</v>
      </c>
      <c r="C130" s="230" t="s">
        <v>84</v>
      </c>
      <c r="D130" s="261">
        <v>73.59</v>
      </c>
      <c r="E130" s="245">
        <f t="shared" ca="1" si="218"/>
        <v>57.04</v>
      </c>
      <c r="F130" s="261">
        <v>65.2</v>
      </c>
      <c r="G130" s="235">
        <f t="shared" ca="1" si="219"/>
        <v>44.64</v>
      </c>
      <c r="H130" s="261">
        <v>79.12</v>
      </c>
      <c r="I130" s="235">
        <f t="shared" ca="1" si="220"/>
        <v>35.46</v>
      </c>
      <c r="J130" s="261">
        <v>50.34</v>
      </c>
      <c r="K130" s="245">
        <f t="shared" ca="1" si="221"/>
        <v>56.26</v>
      </c>
      <c r="L130" s="261">
        <v>51.41</v>
      </c>
      <c r="M130" s="235">
        <f t="shared" ca="1" si="222"/>
        <v>55.76</v>
      </c>
      <c r="N130" s="261">
        <v>44.59</v>
      </c>
      <c r="O130" s="245">
        <f t="shared" ca="1" si="223"/>
        <v>62.17</v>
      </c>
      <c r="P130" s="261">
        <v>54.4</v>
      </c>
      <c r="Q130" s="245">
        <f t="shared" ca="1" si="224"/>
        <v>75.67</v>
      </c>
      <c r="R130" s="261">
        <v>96.08</v>
      </c>
      <c r="S130" s="245">
        <f t="shared" ca="1" si="225"/>
        <v>58.03</v>
      </c>
      <c r="T130" s="261">
        <v>50.33</v>
      </c>
      <c r="U130" s="235">
        <f t="shared" ca="1" si="226"/>
        <v>53.91</v>
      </c>
      <c r="V130" s="245">
        <f t="shared" ca="1" si="227"/>
        <v>309.17</v>
      </c>
      <c r="W130" s="264"/>
      <c r="X130" s="226">
        <v>0.8</v>
      </c>
      <c r="Y130" s="158">
        <f t="shared" ca="1" si="259"/>
        <v>75.67</v>
      </c>
      <c r="Z130" s="158">
        <f t="shared" ca="1" si="259"/>
        <v>62.17</v>
      </c>
      <c r="AA130" s="158">
        <f t="shared" ca="1" si="259"/>
        <v>58.03</v>
      </c>
      <c r="AB130" s="158">
        <f t="shared" ca="1" si="259"/>
        <v>57.04</v>
      </c>
      <c r="AC130" s="158">
        <f t="shared" ca="1" si="259"/>
        <v>56.26</v>
      </c>
      <c r="AE130" s="158">
        <f t="shared" ca="1" si="229"/>
        <v>57.04</v>
      </c>
      <c r="AF130" s="158">
        <f t="shared" ca="1" si="230"/>
        <v>44.64</v>
      </c>
      <c r="AG130" s="158">
        <f t="shared" ca="1" si="231"/>
        <v>35.46</v>
      </c>
      <c r="AH130" s="158">
        <f t="shared" ca="1" si="232"/>
        <v>56.26</v>
      </c>
      <c r="AI130" s="158">
        <f t="shared" ca="1" si="233"/>
        <v>55.76</v>
      </c>
      <c r="AJ130" s="158">
        <f t="shared" ca="1" si="234"/>
        <v>62.17</v>
      </c>
      <c r="AK130" s="158">
        <f t="shared" ca="1" si="235"/>
        <v>75.67</v>
      </c>
      <c r="AL130" s="158">
        <f t="shared" ca="1" si="236"/>
        <v>58.03</v>
      </c>
      <c r="AM130" s="158">
        <f t="shared" ca="1" si="237"/>
        <v>53.91</v>
      </c>
      <c r="AN130" s="159">
        <f t="shared" ca="1" si="238"/>
        <v>399.15</v>
      </c>
      <c r="AP130" s="227">
        <f t="shared" ca="1" si="239"/>
        <v>0</v>
      </c>
      <c r="AQ130" s="227">
        <f t="shared" ca="1" si="240"/>
        <v>0</v>
      </c>
      <c r="AR130" s="227">
        <f t="shared" ca="1" si="241"/>
        <v>0</v>
      </c>
      <c r="AS130" s="227">
        <f t="shared" ca="1" si="242"/>
        <v>0</v>
      </c>
      <c r="AT130" s="227">
        <f t="shared" ca="1" si="243"/>
        <v>0</v>
      </c>
      <c r="AU130" s="227">
        <f t="shared" ca="1" si="244"/>
        <v>0</v>
      </c>
      <c r="AV130" s="227">
        <f t="shared" ca="1" si="245"/>
        <v>0</v>
      </c>
      <c r="AW130" s="227">
        <f t="shared" ca="1" si="246"/>
        <v>399.15</v>
      </c>
      <c r="AX130" s="227">
        <f t="shared" ca="1" si="247"/>
        <v>0</v>
      </c>
      <c r="AY130" s="227">
        <f t="shared" ca="1" si="248"/>
        <v>0</v>
      </c>
      <c r="AZ130" s="227">
        <f t="shared" ca="1" si="249"/>
        <v>0</v>
      </c>
      <c r="BB130" s="227">
        <f t="shared" ca="1" si="250"/>
        <v>45.63</v>
      </c>
      <c r="BC130" s="227">
        <f t="shared" ca="1" si="251"/>
        <v>35.71</v>
      </c>
      <c r="BD130" s="227">
        <f t="shared" ca="1" si="252"/>
        <v>28.37</v>
      </c>
      <c r="BE130" s="227">
        <f t="shared" ca="1" si="253"/>
        <v>45.01</v>
      </c>
      <c r="BF130" s="227">
        <f t="shared" ca="1" si="254"/>
        <v>44.61</v>
      </c>
      <c r="BG130" s="227">
        <f t="shared" ca="1" si="255"/>
        <v>49.74</v>
      </c>
      <c r="BH130" s="227">
        <f t="shared" ca="1" si="256"/>
        <v>60.54</v>
      </c>
      <c r="BI130" s="227">
        <f t="shared" ca="1" si="257"/>
        <v>46.42</v>
      </c>
      <c r="BJ130" s="227">
        <f t="shared" ca="1" si="258"/>
        <v>43.13</v>
      </c>
    </row>
    <row r="131" spans="1:62" x14ac:dyDescent="0.2">
      <c r="A131" s="228" t="s">
        <v>46</v>
      </c>
      <c r="B131" s="229" t="s">
        <v>208</v>
      </c>
      <c r="C131" s="230" t="s">
        <v>84</v>
      </c>
      <c r="D131" s="261">
        <v>81.44</v>
      </c>
      <c r="E131" s="235">
        <f t="shared" ca="1" si="218"/>
        <v>51.63</v>
      </c>
      <c r="F131" s="261">
        <v>45.08</v>
      </c>
      <c r="G131" s="245">
        <f t="shared" ca="1" si="219"/>
        <v>64.62</v>
      </c>
      <c r="H131" s="261"/>
      <c r="I131" s="245" t="str">
        <f t="shared" si="220"/>
        <v/>
      </c>
      <c r="J131" s="261" t="s">
        <v>88</v>
      </c>
      <c r="K131" s="245" t="str">
        <f t="shared" si="221"/>
        <v>*</v>
      </c>
      <c r="L131" s="261">
        <v>39.590000000000003</v>
      </c>
      <c r="M131" s="245">
        <f t="shared" ca="1" si="222"/>
        <v>72.069999999999993</v>
      </c>
      <c r="N131" s="261">
        <v>45.33</v>
      </c>
      <c r="O131" s="245">
        <f t="shared" ca="1" si="223"/>
        <v>61.4</v>
      </c>
      <c r="P131" s="261">
        <v>87.48</v>
      </c>
      <c r="Q131" s="235">
        <f t="shared" ca="1" si="224"/>
        <v>47.11</v>
      </c>
      <c r="R131" s="261">
        <v>105.47</v>
      </c>
      <c r="S131" s="245">
        <f t="shared" ca="1" si="225"/>
        <v>52.73</v>
      </c>
      <c r="T131" s="261">
        <v>47.31</v>
      </c>
      <c r="U131" s="245">
        <f t="shared" ca="1" si="226"/>
        <v>57.35</v>
      </c>
      <c r="V131" s="245">
        <f t="shared" ca="1" si="227"/>
        <v>308.17</v>
      </c>
      <c r="W131" s="264"/>
      <c r="X131" s="226">
        <v>0.8</v>
      </c>
      <c r="Y131" s="158">
        <f t="shared" ca="1" si="259"/>
        <v>72.069999999999993</v>
      </c>
      <c r="Z131" s="158">
        <f t="shared" ca="1" si="259"/>
        <v>64.62</v>
      </c>
      <c r="AA131" s="158">
        <f t="shared" ca="1" si="259"/>
        <v>61.4</v>
      </c>
      <c r="AB131" s="158">
        <f t="shared" ca="1" si="259"/>
        <v>57.35</v>
      </c>
      <c r="AC131" s="158">
        <f t="shared" ca="1" si="259"/>
        <v>52.73</v>
      </c>
      <c r="AE131" s="158">
        <f t="shared" ca="1" si="229"/>
        <v>51.63</v>
      </c>
      <c r="AF131" s="158">
        <f t="shared" ca="1" si="230"/>
        <v>64.62</v>
      </c>
      <c r="AG131" s="158">
        <f t="shared" si="231"/>
        <v>0</v>
      </c>
      <c r="AH131" s="158">
        <f t="shared" si="232"/>
        <v>0</v>
      </c>
      <c r="AI131" s="158">
        <f t="shared" ca="1" si="233"/>
        <v>72.069999999999993</v>
      </c>
      <c r="AJ131" s="158">
        <f t="shared" ca="1" si="234"/>
        <v>61.4</v>
      </c>
      <c r="AK131" s="158">
        <f t="shared" ca="1" si="235"/>
        <v>47.11</v>
      </c>
      <c r="AL131" s="158">
        <f t="shared" ca="1" si="236"/>
        <v>52.73</v>
      </c>
      <c r="AM131" s="158">
        <f t="shared" ca="1" si="237"/>
        <v>57.35</v>
      </c>
      <c r="AN131" s="159">
        <f t="shared" ca="1" si="238"/>
        <v>325.52999999999997</v>
      </c>
      <c r="AP131" s="227">
        <f t="shared" ca="1" si="239"/>
        <v>0</v>
      </c>
      <c r="AQ131" s="227">
        <f t="shared" ca="1" si="240"/>
        <v>0</v>
      </c>
      <c r="AR131" s="227">
        <f t="shared" ca="1" si="241"/>
        <v>0</v>
      </c>
      <c r="AS131" s="227">
        <f t="shared" ca="1" si="242"/>
        <v>0</v>
      </c>
      <c r="AT131" s="227">
        <f t="shared" ca="1" si="243"/>
        <v>0</v>
      </c>
      <c r="AU131" s="227">
        <f t="shared" ca="1" si="244"/>
        <v>0</v>
      </c>
      <c r="AV131" s="227">
        <f t="shared" ca="1" si="245"/>
        <v>0</v>
      </c>
      <c r="AW131" s="227">
        <f t="shared" ca="1" si="246"/>
        <v>325.52999999999997</v>
      </c>
      <c r="AX131" s="227">
        <f t="shared" ca="1" si="247"/>
        <v>0</v>
      </c>
      <c r="AY131" s="227">
        <f t="shared" ca="1" si="248"/>
        <v>0</v>
      </c>
      <c r="AZ131" s="227">
        <f t="shared" ca="1" si="249"/>
        <v>0</v>
      </c>
      <c r="BB131" s="227">
        <f t="shared" ca="1" si="250"/>
        <v>41.3</v>
      </c>
      <c r="BC131" s="227">
        <f t="shared" ca="1" si="251"/>
        <v>51.7</v>
      </c>
      <c r="BD131" s="227">
        <f t="shared" si="252"/>
        <v>0</v>
      </c>
      <c r="BE131" s="227">
        <f t="shared" si="253"/>
        <v>0</v>
      </c>
      <c r="BF131" s="227">
        <f t="shared" ca="1" si="254"/>
        <v>57.66</v>
      </c>
      <c r="BG131" s="227">
        <f t="shared" ca="1" si="255"/>
        <v>49.12</v>
      </c>
      <c r="BH131" s="227">
        <f t="shared" ca="1" si="256"/>
        <v>37.69</v>
      </c>
      <c r="BI131" s="227">
        <f t="shared" ca="1" si="257"/>
        <v>42.18</v>
      </c>
      <c r="BJ131" s="227">
        <f t="shared" ca="1" si="258"/>
        <v>45.88</v>
      </c>
    </row>
    <row r="132" spans="1:62" x14ac:dyDescent="0.2">
      <c r="A132" s="228" t="s">
        <v>47</v>
      </c>
      <c r="B132" s="229" t="s">
        <v>51</v>
      </c>
      <c r="C132" s="230" t="s">
        <v>82</v>
      </c>
      <c r="D132" s="261"/>
      <c r="E132" s="245" t="str">
        <f t="shared" si="218"/>
        <v/>
      </c>
      <c r="F132" s="261"/>
      <c r="G132" s="245" t="str">
        <f t="shared" si="219"/>
        <v/>
      </c>
      <c r="H132" s="261"/>
      <c r="I132" s="245" t="str">
        <f t="shared" si="220"/>
        <v/>
      </c>
      <c r="J132" s="261">
        <v>38.130000000000003</v>
      </c>
      <c r="K132" s="245">
        <f t="shared" ca="1" si="221"/>
        <v>74.44</v>
      </c>
      <c r="L132" s="261"/>
      <c r="M132" s="245" t="str">
        <f t="shared" si="222"/>
        <v/>
      </c>
      <c r="N132" s="261">
        <v>40.270000000000003</v>
      </c>
      <c r="O132" s="245">
        <f t="shared" ca="1" si="223"/>
        <v>69.14</v>
      </c>
      <c r="P132" s="261">
        <v>56.04</v>
      </c>
      <c r="Q132" s="245">
        <f t="shared" ca="1" si="224"/>
        <v>73.78</v>
      </c>
      <c r="R132" s="261"/>
      <c r="S132" s="245" t="str">
        <f t="shared" si="225"/>
        <v/>
      </c>
      <c r="T132" s="261">
        <v>44.13</v>
      </c>
      <c r="U132" s="245">
        <f t="shared" ca="1" si="226"/>
        <v>61.63</v>
      </c>
      <c r="V132" s="245">
        <f t="shared" ca="1" si="227"/>
        <v>278.99</v>
      </c>
      <c r="W132" s="264"/>
      <c r="X132" s="226">
        <v>0.8</v>
      </c>
      <c r="Y132" s="158">
        <f t="shared" ca="1" si="259"/>
        <v>74.44</v>
      </c>
      <c r="Z132" s="158">
        <f t="shared" ca="1" si="259"/>
        <v>73.78</v>
      </c>
      <c r="AA132" s="158">
        <f t="shared" ca="1" si="259"/>
        <v>69.14</v>
      </c>
      <c r="AB132" s="158">
        <f t="shared" ca="1" si="259"/>
        <v>61.63</v>
      </c>
      <c r="AC132" s="158">
        <f t="shared" ca="1" si="259"/>
        <v>0</v>
      </c>
      <c r="AE132" s="158">
        <f t="shared" si="229"/>
        <v>0</v>
      </c>
      <c r="AF132" s="158">
        <f t="shared" si="230"/>
        <v>0</v>
      </c>
      <c r="AG132" s="158">
        <f t="shared" si="231"/>
        <v>0</v>
      </c>
      <c r="AH132" s="158">
        <f t="shared" ca="1" si="232"/>
        <v>74.44</v>
      </c>
      <c r="AI132" s="158">
        <f t="shared" si="233"/>
        <v>0</v>
      </c>
      <c r="AJ132" s="158">
        <f t="shared" ca="1" si="234"/>
        <v>69.14</v>
      </c>
      <c r="AK132" s="158">
        <f t="shared" ca="1" si="235"/>
        <v>73.78</v>
      </c>
      <c r="AL132" s="158">
        <f t="shared" si="236"/>
        <v>0</v>
      </c>
      <c r="AM132" s="158">
        <f t="shared" ca="1" si="237"/>
        <v>61.63</v>
      </c>
      <c r="AN132" s="159">
        <f t="shared" ca="1" si="238"/>
        <v>223.19</v>
      </c>
      <c r="AP132" s="227">
        <f t="shared" ca="1" si="239"/>
        <v>0</v>
      </c>
      <c r="AQ132" s="227">
        <f t="shared" ca="1" si="240"/>
        <v>0</v>
      </c>
      <c r="AR132" s="227">
        <f t="shared" ca="1" si="241"/>
        <v>0</v>
      </c>
      <c r="AS132" s="227">
        <f t="shared" ca="1" si="242"/>
        <v>223.19</v>
      </c>
      <c r="AT132" s="227">
        <f t="shared" ca="1" si="243"/>
        <v>0</v>
      </c>
      <c r="AU132" s="227">
        <f t="shared" ca="1" si="244"/>
        <v>0</v>
      </c>
      <c r="AV132" s="227">
        <f t="shared" ca="1" si="245"/>
        <v>0</v>
      </c>
      <c r="AW132" s="227">
        <f t="shared" ca="1" si="246"/>
        <v>0</v>
      </c>
      <c r="AX132" s="227">
        <f t="shared" ca="1" si="247"/>
        <v>0</v>
      </c>
      <c r="AY132" s="227">
        <f t="shared" ca="1" si="248"/>
        <v>0</v>
      </c>
      <c r="AZ132" s="227">
        <f t="shared" ca="1" si="249"/>
        <v>0</v>
      </c>
      <c r="BB132" s="227">
        <f t="shared" si="250"/>
        <v>0</v>
      </c>
      <c r="BC132" s="227">
        <f t="shared" si="251"/>
        <v>0</v>
      </c>
      <c r="BD132" s="227">
        <f t="shared" si="252"/>
        <v>0</v>
      </c>
      <c r="BE132" s="227">
        <f t="shared" ca="1" si="253"/>
        <v>59.55</v>
      </c>
      <c r="BF132" s="227">
        <f t="shared" si="254"/>
        <v>0</v>
      </c>
      <c r="BG132" s="227">
        <f t="shared" ca="1" si="255"/>
        <v>55.31</v>
      </c>
      <c r="BH132" s="227">
        <f t="shared" ca="1" si="256"/>
        <v>59.02</v>
      </c>
      <c r="BI132" s="227">
        <f t="shared" si="257"/>
        <v>0</v>
      </c>
      <c r="BJ132" s="227">
        <f t="shared" ca="1" si="258"/>
        <v>49.3</v>
      </c>
    </row>
    <row r="133" spans="1:62" x14ac:dyDescent="0.2">
      <c r="A133" s="241" t="s">
        <v>48</v>
      </c>
      <c r="B133" s="229" t="s">
        <v>201</v>
      </c>
      <c r="C133" s="230" t="s">
        <v>83</v>
      </c>
      <c r="D133" s="261">
        <v>52.45</v>
      </c>
      <c r="E133" s="245">
        <f t="shared" ca="1" si="218"/>
        <v>80</v>
      </c>
      <c r="F133" s="261">
        <v>33.549999999999997</v>
      </c>
      <c r="G133" s="245">
        <f t="shared" ca="1" si="219"/>
        <v>86</v>
      </c>
      <c r="H133" s="261"/>
      <c r="I133" s="235" t="str">
        <f t="shared" si="220"/>
        <v/>
      </c>
      <c r="J133" s="261"/>
      <c r="K133" s="235" t="str">
        <f t="shared" si="221"/>
        <v/>
      </c>
      <c r="L133" s="261"/>
      <c r="M133" s="235" t="str">
        <f t="shared" si="222"/>
        <v/>
      </c>
      <c r="N133" s="261">
        <v>32.299999999999997</v>
      </c>
      <c r="O133" s="245">
        <f t="shared" ca="1" si="223"/>
        <v>86.05</v>
      </c>
      <c r="P133" s="261"/>
      <c r="Q133" s="235" t="str">
        <f t="shared" si="224"/>
        <v/>
      </c>
      <c r="R133" s="261"/>
      <c r="S133" s="235" t="str">
        <f t="shared" si="225"/>
        <v/>
      </c>
      <c r="T133" s="261"/>
      <c r="U133" s="235" t="str">
        <f t="shared" si="226"/>
        <v/>
      </c>
      <c r="V133" s="245">
        <f t="shared" ca="1" si="227"/>
        <v>252.05</v>
      </c>
      <c r="W133" s="264"/>
      <c r="X133" s="226">
        <v>0.8</v>
      </c>
      <c r="Y133" s="158">
        <f t="shared" ca="1" si="259"/>
        <v>86.05</v>
      </c>
      <c r="Z133" s="158">
        <f t="shared" ca="1" si="259"/>
        <v>86</v>
      </c>
      <c r="AA133" s="158">
        <f t="shared" ca="1" si="259"/>
        <v>80</v>
      </c>
      <c r="AB133" s="158">
        <f t="shared" ca="1" si="259"/>
        <v>0</v>
      </c>
      <c r="AC133" s="158">
        <f t="shared" ca="1" si="259"/>
        <v>0</v>
      </c>
      <c r="AE133" s="158">
        <f t="shared" ca="1" si="229"/>
        <v>80</v>
      </c>
      <c r="AF133" s="158">
        <f t="shared" ca="1" si="230"/>
        <v>86</v>
      </c>
      <c r="AG133" s="158">
        <f t="shared" si="231"/>
        <v>0</v>
      </c>
      <c r="AH133" s="158">
        <f t="shared" si="232"/>
        <v>0</v>
      </c>
      <c r="AI133" s="158">
        <f t="shared" si="233"/>
        <v>0</v>
      </c>
      <c r="AJ133" s="158">
        <f t="shared" ca="1" si="234"/>
        <v>86.05</v>
      </c>
      <c r="AK133" s="158">
        <f t="shared" si="235"/>
        <v>0</v>
      </c>
      <c r="AL133" s="158">
        <f t="shared" si="236"/>
        <v>0</v>
      </c>
      <c r="AM133" s="158">
        <f t="shared" si="237"/>
        <v>0</v>
      </c>
      <c r="AN133" s="159">
        <f t="shared" ca="1" si="238"/>
        <v>201.64</v>
      </c>
      <c r="AP133" s="227">
        <f t="shared" ca="1" si="239"/>
        <v>0</v>
      </c>
      <c r="AQ133" s="227">
        <f t="shared" ca="1" si="240"/>
        <v>0</v>
      </c>
      <c r="AR133" s="227">
        <f t="shared" ca="1" si="241"/>
        <v>0</v>
      </c>
      <c r="AS133" s="227">
        <f t="shared" ca="1" si="242"/>
        <v>0</v>
      </c>
      <c r="AT133" s="227">
        <f t="shared" ca="1" si="243"/>
        <v>201.64</v>
      </c>
      <c r="AU133" s="227">
        <f t="shared" ca="1" si="244"/>
        <v>0</v>
      </c>
      <c r="AV133" s="227">
        <f t="shared" ca="1" si="245"/>
        <v>0</v>
      </c>
      <c r="AW133" s="227">
        <f t="shared" ca="1" si="246"/>
        <v>0</v>
      </c>
      <c r="AX133" s="227">
        <f t="shared" ca="1" si="247"/>
        <v>0</v>
      </c>
      <c r="AY133" s="227">
        <f t="shared" ca="1" si="248"/>
        <v>0</v>
      </c>
      <c r="AZ133" s="227">
        <f t="shared" ca="1" si="249"/>
        <v>0</v>
      </c>
      <c r="BB133" s="227">
        <f t="shared" ca="1" si="250"/>
        <v>64</v>
      </c>
      <c r="BC133" s="227">
        <f t="shared" ca="1" si="251"/>
        <v>68.8</v>
      </c>
      <c r="BD133" s="227">
        <f t="shared" si="252"/>
        <v>0</v>
      </c>
      <c r="BE133" s="227">
        <f t="shared" si="253"/>
        <v>0</v>
      </c>
      <c r="BF133" s="227">
        <f t="shared" si="254"/>
        <v>0</v>
      </c>
      <c r="BG133" s="227">
        <f t="shared" ca="1" si="255"/>
        <v>68.84</v>
      </c>
      <c r="BH133" s="227">
        <f t="shared" si="256"/>
        <v>0</v>
      </c>
      <c r="BI133" s="227">
        <f t="shared" si="257"/>
        <v>0</v>
      </c>
      <c r="BJ133" s="227">
        <f t="shared" si="258"/>
        <v>0</v>
      </c>
    </row>
    <row r="134" spans="1:62" x14ac:dyDescent="0.2">
      <c r="A134" s="241" t="s">
        <v>354</v>
      </c>
      <c r="B134" s="229" t="s">
        <v>210</v>
      </c>
      <c r="C134" s="230" t="s">
        <v>156</v>
      </c>
      <c r="D134" s="261">
        <v>82.2</v>
      </c>
      <c r="E134" s="245">
        <f t="shared" ca="1" si="218"/>
        <v>51.26</v>
      </c>
      <c r="F134" s="261">
        <v>79.28</v>
      </c>
      <c r="G134" s="245">
        <f t="shared" ca="1" si="219"/>
        <v>36.700000000000003</v>
      </c>
      <c r="H134" s="261">
        <v>76.06</v>
      </c>
      <c r="I134" s="245">
        <f t="shared" ca="1" si="220"/>
        <v>36.9</v>
      </c>
      <c r="J134" s="261"/>
      <c r="K134" s="245" t="str">
        <f t="shared" si="221"/>
        <v/>
      </c>
      <c r="L134" s="261"/>
      <c r="M134" s="245" t="str">
        <f t="shared" si="222"/>
        <v/>
      </c>
      <c r="N134" s="261">
        <v>78.349999999999994</v>
      </c>
      <c r="O134" s="245">
        <f t="shared" ca="1" si="223"/>
        <v>35.590000000000003</v>
      </c>
      <c r="P134" s="261"/>
      <c r="Q134" s="245" t="str">
        <f t="shared" si="224"/>
        <v/>
      </c>
      <c r="R134" s="261"/>
      <c r="S134" s="245" t="str">
        <f t="shared" si="225"/>
        <v/>
      </c>
      <c r="T134" s="261"/>
      <c r="U134" s="245" t="str">
        <f t="shared" si="226"/>
        <v/>
      </c>
      <c r="V134" s="245">
        <f t="shared" ca="1" si="227"/>
        <v>160.44999999999999</v>
      </c>
      <c r="W134" s="264"/>
      <c r="X134" s="226">
        <v>0.8</v>
      </c>
      <c r="Y134" s="158">
        <f t="shared" ca="1" si="259"/>
        <v>51.26</v>
      </c>
      <c r="Z134" s="158">
        <f t="shared" ca="1" si="259"/>
        <v>36.9</v>
      </c>
      <c r="AA134" s="158">
        <f t="shared" ca="1" si="259"/>
        <v>36.700000000000003</v>
      </c>
      <c r="AB134" s="158">
        <f t="shared" ca="1" si="259"/>
        <v>35.590000000000003</v>
      </c>
      <c r="AC134" s="158">
        <f t="shared" ca="1" si="259"/>
        <v>0</v>
      </c>
      <c r="AE134" s="158">
        <f t="shared" ca="1" si="229"/>
        <v>51.26</v>
      </c>
      <c r="AF134" s="158">
        <f t="shared" ca="1" si="230"/>
        <v>36.700000000000003</v>
      </c>
      <c r="AG134" s="158">
        <f t="shared" ca="1" si="231"/>
        <v>36.9</v>
      </c>
      <c r="AH134" s="158">
        <f t="shared" si="232"/>
        <v>0</v>
      </c>
      <c r="AI134" s="158">
        <f t="shared" si="233"/>
        <v>0</v>
      </c>
      <c r="AJ134" s="158">
        <f t="shared" ca="1" si="234"/>
        <v>35.590000000000003</v>
      </c>
      <c r="AK134" s="158">
        <f t="shared" si="235"/>
        <v>0</v>
      </c>
      <c r="AL134" s="158">
        <f t="shared" si="236"/>
        <v>0</v>
      </c>
      <c r="AM134" s="158">
        <f t="shared" si="237"/>
        <v>0</v>
      </c>
      <c r="AN134" s="159">
        <f t="shared" ca="1" si="238"/>
        <v>128.36000000000001</v>
      </c>
      <c r="AP134" s="227">
        <f t="shared" ca="1" si="239"/>
        <v>0</v>
      </c>
      <c r="AQ134" s="227">
        <f t="shared" ca="1" si="240"/>
        <v>0</v>
      </c>
      <c r="AR134" s="227">
        <f t="shared" ca="1" si="241"/>
        <v>0</v>
      </c>
      <c r="AS134" s="227">
        <f t="shared" ca="1" si="242"/>
        <v>0</v>
      </c>
      <c r="AT134" s="227">
        <f t="shared" ca="1" si="243"/>
        <v>0</v>
      </c>
      <c r="AU134" s="227">
        <f t="shared" ca="1" si="244"/>
        <v>0</v>
      </c>
      <c r="AV134" s="227">
        <f t="shared" ca="1" si="245"/>
        <v>0</v>
      </c>
      <c r="AW134" s="227">
        <f t="shared" ca="1" si="246"/>
        <v>0</v>
      </c>
      <c r="AX134" s="227">
        <f t="shared" ca="1" si="247"/>
        <v>128.36000000000001</v>
      </c>
      <c r="AY134" s="227">
        <f t="shared" ca="1" si="248"/>
        <v>0</v>
      </c>
      <c r="AZ134" s="227">
        <f t="shared" ca="1" si="249"/>
        <v>0</v>
      </c>
      <c r="BB134" s="227">
        <f t="shared" ca="1" si="250"/>
        <v>41.01</v>
      </c>
      <c r="BC134" s="227">
        <f t="shared" ca="1" si="251"/>
        <v>29.36</v>
      </c>
      <c r="BD134" s="227">
        <f t="shared" ca="1" si="252"/>
        <v>29.52</v>
      </c>
      <c r="BE134" s="227">
        <f t="shared" si="253"/>
        <v>0</v>
      </c>
      <c r="BF134" s="227">
        <f t="shared" si="254"/>
        <v>0</v>
      </c>
      <c r="BG134" s="227">
        <f t="shared" ca="1" si="255"/>
        <v>28.47</v>
      </c>
      <c r="BH134" s="227">
        <f t="shared" si="256"/>
        <v>0</v>
      </c>
      <c r="BI134" s="227">
        <f t="shared" si="257"/>
        <v>0</v>
      </c>
      <c r="BJ134" s="227">
        <f t="shared" si="258"/>
        <v>0</v>
      </c>
    </row>
    <row r="135" spans="1:62" x14ac:dyDescent="0.2">
      <c r="A135" s="228" t="s">
        <v>355</v>
      </c>
      <c r="B135" s="229" t="s">
        <v>346</v>
      </c>
      <c r="C135" s="230" t="s">
        <v>84</v>
      </c>
      <c r="D135" s="261"/>
      <c r="E135" s="245" t="str">
        <f t="shared" si="218"/>
        <v/>
      </c>
      <c r="F135" s="261"/>
      <c r="G135" s="245" t="str">
        <f t="shared" si="219"/>
        <v/>
      </c>
      <c r="H135" s="261"/>
      <c r="I135" s="245" t="str">
        <f t="shared" si="220"/>
        <v/>
      </c>
      <c r="J135" s="261"/>
      <c r="K135" s="245" t="str">
        <f t="shared" si="221"/>
        <v/>
      </c>
      <c r="L135" s="261">
        <v>84.31</v>
      </c>
      <c r="M135" s="245">
        <f t="shared" ca="1" si="222"/>
        <v>34.1</v>
      </c>
      <c r="N135" s="261">
        <v>65.05</v>
      </c>
      <c r="O135" s="245">
        <f t="shared" ca="1" si="223"/>
        <v>42.97</v>
      </c>
      <c r="P135" s="261"/>
      <c r="Q135" s="245" t="str">
        <f t="shared" si="224"/>
        <v/>
      </c>
      <c r="R135" s="261">
        <v>168.12</v>
      </c>
      <c r="S135" s="245">
        <f t="shared" ca="1" si="225"/>
        <v>33.159999999999997</v>
      </c>
      <c r="T135" s="261">
        <v>72.25</v>
      </c>
      <c r="U135" s="245">
        <f t="shared" ca="1" si="226"/>
        <v>37.630000000000003</v>
      </c>
      <c r="V135" s="245">
        <f t="shared" ca="1" si="227"/>
        <v>147.85999999999999</v>
      </c>
      <c r="W135" s="264"/>
      <c r="X135" s="226">
        <v>0.8</v>
      </c>
      <c r="Y135" s="158">
        <f t="shared" ca="1" si="259"/>
        <v>42.97</v>
      </c>
      <c r="Z135" s="158">
        <f t="shared" ca="1" si="259"/>
        <v>37.630000000000003</v>
      </c>
      <c r="AA135" s="158">
        <f t="shared" ca="1" si="259"/>
        <v>34.1</v>
      </c>
      <c r="AB135" s="158">
        <f t="shared" ca="1" si="259"/>
        <v>33.159999999999997</v>
      </c>
      <c r="AC135" s="158">
        <f t="shared" ca="1" si="259"/>
        <v>0</v>
      </c>
      <c r="AE135" s="158">
        <f t="shared" si="229"/>
        <v>0</v>
      </c>
      <c r="AF135" s="158">
        <f t="shared" si="230"/>
        <v>0</v>
      </c>
      <c r="AG135" s="158">
        <f t="shared" si="231"/>
        <v>0</v>
      </c>
      <c r="AH135" s="158">
        <f t="shared" si="232"/>
        <v>0</v>
      </c>
      <c r="AI135" s="158">
        <f t="shared" ca="1" si="233"/>
        <v>34.1</v>
      </c>
      <c r="AJ135" s="158">
        <f t="shared" ca="1" si="234"/>
        <v>42.97</v>
      </c>
      <c r="AK135" s="158">
        <f t="shared" si="235"/>
        <v>0</v>
      </c>
      <c r="AL135" s="158">
        <f t="shared" ca="1" si="236"/>
        <v>33.159999999999997</v>
      </c>
      <c r="AM135" s="158">
        <f t="shared" ca="1" si="237"/>
        <v>37.630000000000003</v>
      </c>
      <c r="AN135" s="159">
        <f t="shared" ca="1" si="238"/>
        <v>118.29</v>
      </c>
      <c r="AP135" s="227">
        <f t="shared" ca="1" si="239"/>
        <v>0</v>
      </c>
      <c r="AQ135" s="227">
        <f t="shared" ca="1" si="240"/>
        <v>0</v>
      </c>
      <c r="AR135" s="227">
        <f t="shared" ca="1" si="241"/>
        <v>0</v>
      </c>
      <c r="AS135" s="227">
        <f t="shared" ca="1" si="242"/>
        <v>0</v>
      </c>
      <c r="AT135" s="227">
        <f t="shared" ca="1" si="243"/>
        <v>0</v>
      </c>
      <c r="AU135" s="227">
        <f t="shared" ca="1" si="244"/>
        <v>0</v>
      </c>
      <c r="AV135" s="227">
        <f t="shared" ca="1" si="245"/>
        <v>0</v>
      </c>
      <c r="AW135" s="227">
        <f t="shared" ca="1" si="246"/>
        <v>118.29</v>
      </c>
      <c r="AX135" s="227">
        <f t="shared" ca="1" si="247"/>
        <v>0</v>
      </c>
      <c r="AY135" s="227">
        <f t="shared" ca="1" si="248"/>
        <v>0</v>
      </c>
      <c r="AZ135" s="227">
        <f t="shared" ca="1" si="249"/>
        <v>0</v>
      </c>
      <c r="BB135" s="227">
        <f t="shared" si="250"/>
        <v>0</v>
      </c>
      <c r="BC135" s="227">
        <f t="shared" si="251"/>
        <v>0</v>
      </c>
      <c r="BD135" s="227">
        <f t="shared" si="252"/>
        <v>0</v>
      </c>
      <c r="BE135" s="227">
        <f t="shared" si="253"/>
        <v>0</v>
      </c>
      <c r="BF135" s="227">
        <f t="shared" ca="1" si="254"/>
        <v>27.28</v>
      </c>
      <c r="BG135" s="227">
        <f t="shared" ca="1" si="255"/>
        <v>34.380000000000003</v>
      </c>
      <c r="BH135" s="227">
        <f t="shared" si="256"/>
        <v>0</v>
      </c>
      <c r="BI135" s="227">
        <f t="shared" ca="1" si="257"/>
        <v>26.53</v>
      </c>
      <c r="BJ135" s="227">
        <f t="shared" ca="1" si="258"/>
        <v>30.1</v>
      </c>
    </row>
    <row r="136" spans="1:62" x14ac:dyDescent="0.2">
      <c r="A136" s="228" t="s">
        <v>356</v>
      </c>
      <c r="B136" s="229" t="s">
        <v>209</v>
      </c>
      <c r="C136" s="230" t="s">
        <v>82</v>
      </c>
      <c r="D136" s="261">
        <v>82.04</v>
      </c>
      <c r="E136" s="245">
        <f t="shared" ca="1" si="218"/>
        <v>51.42</v>
      </c>
      <c r="F136" s="261"/>
      <c r="G136" s="245" t="str">
        <f t="shared" si="219"/>
        <v/>
      </c>
      <c r="H136" s="261"/>
      <c r="I136" s="245" t="str">
        <f t="shared" si="220"/>
        <v/>
      </c>
      <c r="J136" s="261"/>
      <c r="K136" s="245" t="str">
        <f t="shared" si="221"/>
        <v/>
      </c>
      <c r="L136" s="261"/>
      <c r="M136" s="245" t="str">
        <f t="shared" si="222"/>
        <v/>
      </c>
      <c r="N136" s="261">
        <v>87.4</v>
      </c>
      <c r="O136" s="245">
        <f t="shared" ca="1" si="223"/>
        <v>31.9</v>
      </c>
      <c r="P136" s="261"/>
      <c r="Q136" s="245" t="str">
        <f t="shared" si="224"/>
        <v/>
      </c>
      <c r="R136" s="261"/>
      <c r="S136" s="245" t="str">
        <f t="shared" si="225"/>
        <v/>
      </c>
      <c r="T136" s="261">
        <v>42.21</v>
      </c>
      <c r="U136" s="245">
        <f t="shared" ca="1" si="226"/>
        <v>64.34</v>
      </c>
      <c r="V136" s="245">
        <f t="shared" ca="1" si="227"/>
        <v>147.66</v>
      </c>
      <c r="W136" s="264"/>
      <c r="X136" s="226">
        <v>0.8</v>
      </c>
      <c r="Y136" s="158">
        <f t="shared" ref="Y136:AC144" ca="1" si="260">LARGE($AE136:$AM136,Y$34)</f>
        <v>64.34</v>
      </c>
      <c r="Z136" s="158">
        <f t="shared" ca="1" si="260"/>
        <v>51.42</v>
      </c>
      <c r="AA136" s="158">
        <f t="shared" ca="1" si="260"/>
        <v>31.9</v>
      </c>
      <c r="AB136" s="158">
        <f t="shared" ca="1" si="260"/>
        <v>0</v>
      </c>
      <c r="AC136" s="158">
        <f t="shared" ca="1" si="260"/>
        <v>0</v>
      </c>
      <c r="AE136" s="158">
        <f t="shared" ca="1" si="229"/>
        <v>51.42</v>
      </c>
      <c r="AF136" s="158">
        <f t="shared" si="230"/>
        <v>0</v>
      </c>
      <c r="AG136" s="158">
        <f t="shared" si="231"/>
        <v>0</v>
      </c>
      <c r="AH136" s="158">
        <f t="shared" si="232"/>
        <v>0</v>
      </c>
      <c r="AI136" s="158">
        <f t="shared" si="233"/>
        <v>0</v>
      </c>
      <c r="AJ136" s="158">
        <f t="shared" ca="1" si="234"/>
        <v>31.9</v>
      </c>
      <c r="AK136" s="158">
        <f t="shared" si="235"/>
        <v>0</v>
      </c>
      <c r="AL136" s="158">
        <f t="shared" si="236"/>
        <v>0</v>
      </c>
      <c r="AM136" s="158">
        <f t="shared" ca="1" si="237"/>
        <v>64.34</v>
      </c>
      <c r="AN136" s="159">
        <f t="shared" ca="1" si="238"/>
        <v>118.13</v>
      </c>
      <c r="AP136" s="227">
        <f t="shared" ca="1" si="239"/>
        <v>0</v>
      </c>
      <c r="AQ136" s="227">
        <f t="shared" ca="1" si="240"/>
        <v>0</v>
      </c>
      <c r="AR136" s="227">
        <f t="shared" ca="1" si="241"/>
        <v>0</v>
      </c>
      <c r="AS136" s="227">
        <f t="shared" ca="1" si="242"/>
        <v>118.13</v>
      </c>
      <c r="AT136" s="227">
        <f t="shared" ca="1" si="243"/>
        <v>0</v>
      </c>
      <c r="AU136" s="227">
        <f t="shared" ca="1" si="244"/>
        <v>0</v>
      </c>
      <c r="AV136" s="227">
        <f t="shared" ca="1" si="245"/>
        <v>0</v>
      </c>
      <c r="AW136" s="227">
        <f t="shared" ca="1" si="246"/>
        <v>0</v>
      </c>
      <c r="AX136" s="227">
        <f t="shared" ca="1" si="247"/>
        <v>0</v>
      </c>
      <c r="AY136" s="227">
        <f t="shared" ca="1" si="248"/>
        <v>0</v>
      </c>
      <c r="AZ136" s="227">
        <f t="shared" ca="1" si="249"/>
        <v>0</v>
      </c>
      <c r="BB136" s="227">
        <f t="shared" ca="1" si="250"/>
        <v>41.14</v>
      </c>
      <c r="BC136" s="227">
        <f t="shared" si="251"/>
        <v>0</v>
      </c>
      <c r="BD136" s="227">
        <f t="shared" si="252"/>
        <v>0</v>
      </c>
      <c r="BE136" s="227">
        <f t="shared" si="253"/>
        <v>0</v>
      </c>
      <c r="BF136" s="227">
        <f t="shared" si="254"/>
        <v>0</v>
      </c>
      <c r="BG136" s="227">
        <f t="shared" ca="1" si="255"/>
        <v>25.52</v>
      </c>
      <c r="BH136" s="227">
        <f t="shared" si="256"/>
        <v>0</v>
      </c>
      <c r="BI136" s="227">
        <f t="shared" si="257"/>
        <v>0</v>
      </c>
      <c r="BJ136" s="227">
        <f t="shared" ca="1" si="258"/>
        <v>51.47</v>
      </c>
    </row>
    <row r="137" spans="1:62" x14ac:dyDescent="0.2">
      <c r="A137" s="228" t="s">
        <v>357</v>
      </c>
      <c r="B137" s="229" t="s">
        <v>303</v>
      </c>
      <c r="C137" s="230" t="s">
        <v>126</v>
      </c>
      <c r="D137" s="261"/>
      <c r="E137" s="245" t="str">
        <f t="shared" si="218"/>
        <v/>
      </c>
      <c r="F137" s="261">
        <v>64.239999999999995</v>
      </c>
      <c r="G137" s="245">
        <f t="shared" ca="1" si="219"/>
        <v>45.29</v>
      </c>
      <c r="H137" s="261">
        <v>79.16</v>
      </c>
      <c r="I137" s="245">
        <f t="shared" ca="1" si="220"/>
        <v>35.43</v>
      </c>
      <c r="J137" s="261"/>
      <c r="K137" s="245" t="str">
        <f t="shared" si="221"/>
        <v/>
      </c>
      <c r="L137" s="261"/>
      <c r="M137" s="245" t="str">
        <f t="shared" si="222"/>
        <v/>
      </c>
      <c r="N137" s="261"/>
      <c r="O137" s="245" t="str">
        <f t="shared" si="223"/>
        <v/>
      </c>
      <c r="P137" s="261"/>
      <c r="Q137" s="245" t="str">
        <f t="shared" si="224"/>
        <v/>
      </c>
      <c r="R137" s="261"/>
      <c r="S137" s="245" t="str">
        <f t="shared" si="225"/>
        <v/>
      </c>
      <c r="T137" s="261">
        <v>49.08</v>
      </c>
      <c r="U137" s="245">
        <f t="shared" ca="1" si="226"/>
        <v>55.46</v>
      </c>
      <c r="V137" s="245">
        <f t="shared" ca="1" si="227"/>
        <v>136.18</v>
      </c>
      <c r="W137" s="264"/>
      <c r="X137" s="226">
        <v>0.8</v>
      </c>
      <c r="Y137" s="158">
        <f t="shared" ca="1" si="260"/>
        <v>55.46</v>
      </c>
      <c r="Z137" s="158">
        <f t="shared" ca="1" si="260"/>
        <v>45.29</v>
      </c>
      <c r="AA137" s="158">
        <f t="shared" ca="1" si="260"/>
        <v>35.43</v>
      </c>
      <c r="AB137" s="158">
        <f t="shared" ca="1" si="260"/>
        <v>0</v>
      </c>
      <c r="AC137" s="158">
        <f t="shared" ca="1" si="260"/>
        <v>0</v>
      </c>
      <c r="AE137" s="158">
        <f t="shared" si="229"/>
        <v>0</v>
      </c>
      <c r="AF137" s="158">
        <f t="shared" ca="1" si="230"/>
        <v>45.29</v>
      </c>
      <c r="AG137" s="158">
        <f t="shared" ca="1" si="231"/>
        <v>35.43</v>
      </c>
      <c r="AH137" s="158">
        <f t="shared" si="232"/>
        <v>0</v>
      </c>
      <c r="AI137" s="158">
        <f t="shared" si="233"/>
        <v>0</v>
      </c>
      <c r="AJ137" s="158">
        <f t="shared" si="234"/>
        <v>0</v>
      </c>
      <c r="AK137" s="158">
        <f t="shared" si="235"/>
        <v>0</v>
      </c>
      <c r="AL137" s="158">
        <f t="shared" si="236"/>
        <v>0</v>
      </c>
      <c r="AM137" s="158">
        <f t="shared" ca="1" si="237"/>
        <v>55.46</v>
      </c>
      <c r="AN137" s="159">
        <f t="shared" ca="1" si="238"/>
        <v>108.94</v>
      </c>
      <c r="AP137" s="227">
        <f t="shared" ca="1" si="239"/>
        <v>0</v>
      </c>
      <c r="AQ137" s="227">
        <f t="shared" ca="1" si="240"/>
        <v>0</v>
      </c>
      <c r="AR137" s="227">
        <f t="shared" ca="1" si="241"/>
        <v>0</v>
      </c>
      <c r="AS137" s="227">
        <f t="shared" ca="1" si="242"/>
        <v>0</v>
      </c>
      <c r="AT137" s="227">
        <f t="shared" ca="1" si="243"/>
        <v>0</v>
      </c>
      <c r="AU137" s="227">
        <f t="shared" ca="1" si="244"/>
        <v>0</v>
      </c>
      <c r="AV137" s="227">
        <f t="shared" ca="1" si="245"/>
        <v>0</v>
      </c>
      <c r="AW137" s="227">
        <f t="shared" ca="1" si="246"/>
        <v>0</v>
      </c>
      <c r="AX137" s="227">
        <f t="shared" ca="1" si="247"/>
        <v>0</v>
      </c>
      <c r="AY137" s="227">
        <f t="shared" ca="1" si="248"/>
        <v>0</v>
      </c>
      <c r="AZ137" s="227">
        <f t="shared" ca="1" si="249"/>
        <v>108.94</v>
      </c>
      <c r="BB137" s="227">
        <f t="shared" si="250"/>
        <v>0</v>
      </c>
      <c r="BC137" s="227">
        <f t="shared" ca="1" si="251"/>
        <v>36.229999999999997</v>
      </c>
      <c r="BD137" s="227">
        <f t="shared" ca="1" si="252"/>
        <v>28.34</v>
      </c>
      <c r="BE137" s="227">
        <f t="shared" si="253"/>
        <v>0</v>
      </c>
      <c r="BF137" s="227">
        <f t="shared" si="254"/>
        <v>0</v>
      </c>
      <c r="BG137" s="227">
        <f t="shared" si="255"/>
        <v>0</v>
      </c>
      <c r="BH137" s="227">
        <f t="shared" si="256"/>
        <v>0</v>
      </c>
      <c r="BI137" s="227">
        <f t="shared" si="257"/>
        <v>0</v>
      </c>
      <c r="BJ137" s="227">
        <f t="shared" ca="1" si="258"/>
        <v>44.37</v>
      </c>
    </row>
    <row r="138" spans="1:62" x14ac:dyDescent="0.2">
      <c r="A138" s="228" t="s">
        <v>89</v>
      </c>
      <c r="B138" s="229" t="s">
        <v>212</v>
      </c>
      <c r="C138" s="230" t="s">
        <v>80</v>
      </c>
      <c r="D138" s="261">
        <v>104.45</v>
      </c>
      <c r="E138" s="245">
        <f t="shared" ca="1" si="218"/>
        <v>40.29</v>
      </c>
      <c r="F138" s="261"/>
      <c r="G138" s="245" t="str">
        <f t="shared" si="219"/>
        <v/>
      </c>
      <c r="H138" s="261">
        <v>86.38</v>
      </c>
      <c r="I138" s="245">
        <f t="shared" ca="1" si="220"/>
        <v>32.42</v>
      </c>
      <c r="J138" s="261">
        <v>56.41</v>
      </c>
      <c r="K138" s="245">
        <f t="shared" ca="1" si="221"/>
        <v>50.19</v>
      </c>
      <c r="L138" s="261"/>
      <c r="M138" s="245" t="str">
        <f t="shared" si="222"/>
        <v/>
      </c>
      <c r="N138" s="261"/>
      <c r="O138" s="245" t="str">
        <f t="shared" si="223"/>
        <v/>
      </c>
      <c r="P138" s="261" t="s">
        <v>88</v>
      </c>
      <c r="Q138" s="245" t="str">
        <f t="shared" si="224"/>
        <v>*</v>
      </c>
      <c r="R138" s="261"/>
      <c r="S138" s="245" t="str">
        <f t="shared" si="225"/>
        <v/>
      </c>
      <c r="T138" s="261"/>
      <c r="U138" s="245" t="str">
        <f t="shared" si="226"/>
        <v/>
      </c>
      <c r="V138" s="245">
        <f t="shared" ca="1" si="227"/>
        <v>122.89999999999999</v>
      </c>
      <c r="W138" s="264"/>
      <c r="X138" s="226">
        <v>0.8</v>
      </c>
      <c r="Y138" s="158">
        <f t="shared" ca="1" si="260"/>
        <v>50.19</v>
      </c>
      <c r="Z138" s="158">
        <f t="shared" ca="1" si="260"/>
        <v>40.29</v>
      </c>
      <c r="AA138" s="158">
        <f t="shared" ca="1" si="260"/>
        <v>32.42</v>
      </c>
      <c r="AB138" s="158">
        <f t="shared" ca="1" si="260"/>
        <v>0</v>
      </c>
      <c r="AC138" s="158">
        <f t="shared" ca="1" si="260"/>
        <v>0</v>
      </c>
      <c r="AE138" s="158">
        <f t="shared" ca="1" si="229"/>
        <v>40.29</v>
      </c>
      <c r="AF138" s="158">
        <f t="shared" si="230"/>
        <v>0</v>
      </c>
      <c r="AG138" s="158">
        <f t="shared" ca="1" si="231"/>
        <v>32.42</v>
      </c>
      <c r="AH138" s="158">
        <f t="shared" ca="1" si="232"/>
        <v>50.19</v>
      </c>
      <c r="AI138" s="158">
        <f t="shared" si="233"/>
        <v>0</v>
      </c>
      <c r="AJ138" s="158">
        <f t="shared" si="234"/>
        <v>0</v>
      </c>
      <c r="AK138" s="158">
        <f t="shared" si="235"/>
        <v>0</v>
      </c>
      <c r="AL138" s="158">
        <f t="shared" si="236"/>
        <v>0</v>
      </c>
      <c r="AM138" s="158">
        <f t="shared" si="237"/>
        <v>0</v>
      </c>
      <c r="AN138" s="159">
        <f t="shared" ca="1" si="238"/>
        <v>98.32</v>
      </c>
      <c r="AP138" s="227">
        <f t="shared" ca="1" si="239"/>
        <v>0</v>
      </c>
      <c r="AQ138" s="227">
        <f t="shared" ca="1" si="240"/>
        <v>98.32</v>
      </c>
      <c r="AR138" s="227">
        <f t="shared" ca="1" si="241"/>
        <v>0</v>
      </c>
      <c r="AS138" s="227">
        <f t="shared" ca="1" si="242"/>
        <v>0</v>
      </c>
      <c r="AT138" s="227">
        <f t="shared" ca="1" si="243"/>
        <v>0</v>
      </c>
      <c r="AU138" s="227">
        <f t="shared" ca="1" si="244"/>
        <v>0</v>
      </c>
      <c r="AV138" s="227">
        <f t="shared" ca="1" si="245"/>
        <v>0</v>
      </c>
      <c r="AW138" s="227">
        <f t="shared" ca="1" si="246"/>
        <v>0</v>
      </c>
      <c r="AX138" s="227">
        <f t="shared" ca="1" si="247"/>
        <v>0</v>
      </c>
      <c r="AY138" s="227">
        <f t="shared" ca="1" si="248"/>
        <v>0</v>
      </c>
      <c r="AZ138" s="227">
        <f t="shared" ca="1" si="249"/>
        <v>0</v>
      </c>
      <c r="BB138" s="227">
        <f t="shared" ca="1" si="250"/>
        <v>32.229999999999997</v>
      </c>
      <c r="BC138" s="227">
        <f t="shared" si="251"/>
        <v>0</v>
      </c>
      <c r="BD138" s="227">
        <f t="shared" ca="1" si="252"/>
        <v>25.94</v>
      </c>
      <c r="BE138" s="227">
        <f t="shared" ca="1" si="253"/>
        <v>40.15</v>
      </c>
      <c r="BF138" s="227">
        <f t="shared" si="254"/>
        <v>0</v>
      </c>
      <c r="BG138" s="227">
        <f t="shared" si="255"/>
        <v>0</v>
      </c>
      <c r="BH138" s="227">
        <f t="shared" si="256"/>
        <v>0</v>
      </c>
      <c r="BI138" s="227">
        <f t="shared" si="257"/>
        <v>0</v>
      </c>
      <c r="BJ138" s="227">
        <f t="shared" si="258"/>
        <v>0</v>
      </c>
    </row>
    <row r="139" spans="1:62" x14ac:dyDescent="0.2">
      <c r="A139" s="228" t="s">
        <v>90</v>
      </c>
      <c r="B139" s="229" t="s">
        <v>204</v>
      </c>
      <c r="C139" s="230" t="s">
        <v>73</v>
      </c>
      <c r="D139" s="261">
        <v>66.55</v>
      </c>
      <c r="E139" s="245">
        <f t="shared" ca="1" si="218"/>
        <v>63.06</v>
      </c>
      <c r="F139" s="261"/>
      <c r="G139" s="245" t="str">
        <f t="shared" si="219"/>
        <v/>
      </c>
      <c r="H139" s="261"/>
      <c r="I139" s="245" t="str">
        <f t="shared" si="220"/>
        <v/>
      </c>
      <c r="J139" s="261"/>
      <c r="K139" s="245" t="str">
        <f t="shared" si="221"/>
        <v/>
      </c>
      <c r="L139" s="261"/>
      <c r="M139" s="245" t="str">
        <f t="shared" si="222"/>
        <v/>
      </c>
      <c r="N139" s="261"/>
      <c r="O139" s="245" t="str">
        <f t="shared" si="223"/>
        <v/>
      </c>
      <c r="P139" s="261">
        <v>96.06</v>
      </c>
      <c r="Q139" s="245">
        <f t="shared" ca="1" si="224"/>
        <v>43.05</v>
      </c>
      <c r="R139" s="261"/>
      <c r="S139" s="245" t="str">
        <f t="shared" si="225"/>
        <v/>
      </c>
      <c r="T139" s="261"/>
      <c r="U139" s="245" t="str">
        <f t="shared" si="226"/>
        <v/>
      </c>
      <c r="V139" s="245">
        <f t="shared" ca="1" si="227"/>
        <v>106.11</v>
      </c>
      <c r="W139" s="264"/>
      <c r="X139" s="226">
        <v>0.8</v>
      </c>
      <c r="Y139" s="158">
        <f t="shared" ca="1" si="260"/>
        <v>63.06</v>
      </c>
      <c r="Z139" s="158">
        <f t="shared" ca="1" si="260"/>
        <v>43.05</v>
      </c>
      <c r="AA139" s="158">
        <f t="shared" ca="1" si="260"/>
        <v>0</v>
      </c>
      <c r="AB139" s="158">
        <f t="shared" ca="1" si="260"/>
        <v>0</v>
      </c>
      <c r="AC139" s="158">
        <f t="shared" ca="1" si="260"/>
        <v>0</v>
      </c>
      <c r="AE139" s="158">
        <f t="shared" ca="1" si="229"/>
        <v>63.06</v>
      </c>
      <c r="AF139" s="158">
        <f t="shared" si="230"/>
        <v>0</v>
      </c>
      <c r="AG139" s="158">
        <f t="shared" si="231"/>
        <v>0</v>
      </c>
      <c r="AH139" s="158">
        <f t="shared" si="232"/>
        <v>0</v>
      </c>
      <c r="AI139" s="158">
        <f t="shared" si="233"/>
        <v>0</v>
      </c>
      <c r="AJ139" s="158">
        <f t="shared" si="234"/>
        <v>0</v>
      </c>
      <c r="AK139" s="158">
        <f t="shared" ca="1" si="235"/>
        <v>43.05</v>
      </c>
      <c r="AL139" s="158">
        <f t="shared" si="236"/>
        <v>0</v>
      </c>
      <c r="AM139" s="158">
        <f t="shared" si="237"/>
        <v>0</v>
      </c>
      <c r="AN139" s="159">
        <f t="shared" ca="1" si="238"/>
        <v>84.89</v>
      </c>
      <c r="AP139" s="227">
        <f t="shared" ca="1" si="239"/>
        <v>84.89</v>
      </c>
      <c r="AQ139" s="227">
        <f t="shared" ca="1" si="240"/>
        <v>0</v>
      </c>
      <c r="AR139" s="227">
        <f t="shared" ca="1" si="241"/>
        <v>0</v>
      </c>
      <c r="AS139" s="227">
        <f t="shared" ca="1" si="242"/>
        <v>0</v>
      </c>
      <c r="AT139" s="227">
        <f t="shared" ca="1" si="243"/>
        <v>0</v>
      </c>
      <c r="AU139" s="227">
        <f t="shared" ca="1" si="244"/>
        <v>0</v>
      </c>
      <c r="AV139" s="227">
        <f t="shared" ca="1" si="245"/>
        <v>0</v>
      </c>
      <c r="AW139" s="227">
        <f t="shared" ca="1" si="246"/>
        <v>0</v>
      </c>
      <c r="AX139" s="227">
        <f t="shared" ca="1" si="247"/>
        <v>0</v>
      </c>
      <c r="AY139" s="227">
        <f t="shared" ca="1" si="248"/>
        <v>0</v>
      </c>
      <c r="AZ139" s="227">
        <f t="shared" ca="1" si="249"/>
        <v>0</v>
      </c>
      <c r="BB139" s="227">
        <f t="shared" ca="1" si="250"/>
        <v>50.45</v>
      </c>
      <c r="BC139" s="227">
        <f t="shared" si="251"/>
        <v>0</v>
      </c>
      <c r="BD139" s="227">
        <f t="shared" si="252"/>
        <v>0</v>
      </c>
      <c r="BE139" s="227">
        <f t="shared" si="253"/>
        <v>0</v>
      </c>
      <c r="BF139" s="227">
        <f t="shared" si="254"/>
        <v>0</v>
      </c>
      <c r="BG139" s="227">
        <f t="shared" si="255"/>
        <v>0</v>
      </c>
      <c r="BH139" s="227">
        <f t="shared" ca="1" si="256"/>
        <v>34.44</v>
      </c>
      <c r="BI139" s="227">
        <f t="shared" si="257"/>
        <v>0</v>
      </c>
      <c r="BJ139" s="227">
        <f t="shared" si="258"/>
        <v>0</v>
      </c>
    </row>
    <row r="140" spans="1:62" x14ac:dyDescent="0.2">
      <c r="A140" s="228" t="s">
        <v>358</v>
      </c>
      <c r="B140" s="229" t="s">
        <v>43</v>
      </c>
      <c r="C140" s="230" t="s">
        <v>83</v>
      </c>
      <c r="D140" s="261"/>
      <c r="E140" s="245" t="str">
        <f t="shared" si="218"/>
        <v/>
      </c>
      <c r="F140" s="261">
        <v>37.25</v>
      </c>
      <c r="G140" s="245">
        <f t="shared" ca="1" si="219"/>
        <v>77.95</v>
      </c>
      <c r="H140" s="261"/>
      <c r="I140" s="245" t="str">
        <f t="shared" si="220"/>
        <v/>
      </c>
      <c r="J140" s="261"/>
      <c r="K140" s="245" t="str">
        <f t="shared" si="221"/>
        <v/>
      </c>
      <c r="L140" s="261"/>
      <c r="M140" s="245" t="str">
        <f t="shared" si="222"/>
        <v/>
      </c>
      <c r="N140" s="261"/>
      <c r="O140" s="245" t="str">
        <f t="shared" si="223"/>
        <v/>
      </c>
      <c r="P140" s="261"/>
      <c r="Q140" s="245" t="str">
        <f t="shared" si="224"/>
        <v/>
      </c>
      <c r="R140" s="261"/>
      <c r="S140" s="245" t="str">
        <f t="shared" si="225"/>
        <v/>
      </c>
      <c r="T140" s="261"/>
      <c r="U140" s="245" t="str">
        <f t="shared" si="226"/>
        <v/>
      </c>
      <c r="V140" s="245">
        <f t="shared" ca="1" si="227"/>
        <v>77.95</v>
      </c>
      <c r="W140" s="264"/>
      <c r="X140" s="226">
        <v>0.8</v>
      </c>
      <c r="Y140" s="158">
        <f t="shared" ca="1" si="260"/>
        <v>77.95</v>
      </c>
      <c r="Z140" s="158">
        <f t="shared" ca="1" si="260"/>
        <v>0</v>
      </c>
      <c r="AA140" s="158">
        <f t="shared" ca="1" si="260"/>
        <v>0</v>
      </c>
      <c r="AB140" s="158">
        <f t="shared" ca="1" si="260"/>
        <v>0</v>
      </c>
      <c r="AC140" s="158">
        <f t="shared" ca="1" si="260"/>
        <v>0</v>
      </c>
      <c r="AE140" s="158">
        <f t="shared" si="229"/>
        <v>0</v>
      </c>
      <c r="AF140" s="158">
        <f t="shared" ca="1" si="230"/>
        <v>77.95</v>
      </c>
      <c r="AG140" s="158">
        <f t="shared" si="231"/>
        <v>0</v>
      </c>
      <c r="AH140" s="158">
        <f t="shared" si="232"/>
        <v>0</v>
      </c>
      <c r="AI140" s="158">
        <f t="shared" si="233"/>
        <v>0</v>
      </c>
      <c r="AJ140" s="158">
        <f t="shared" si="234"/>
        <v>0</v>
      </c>
      <c r="AK140" s="158">
        <f t="shared" si="235"/>
        <v>0</v>
      </c>
      <c r="AL140" s="158">
        <f t="shared" si="236"/>
        <v>0</v>
      </c>
      <c r="AM140" s="158">
        <f t="shared" si="237"/>
        <v>0</v>
      </c>
      <c r="AN140" s="159">
        <f t="shared" ca="1" si="238"/>
        <v>62.36</v>
      </c>
      <c r="AP140" s="227">
        <f t="shared" ca="1" si="239"/>
        <v>0</v>
      </c>
      <c r="AQ140" s="227">
        <f t="shared" ca="1" si="240"/>
        <v>0</v>
      </c>
      <c r="AR140" s="227">
        <f t="shared" ca="1" si="241"/>
        <v>0</v>
      </c>
      <c r="AS140" s="227">
        <f t="shared" ca="1" si="242"/>
        <v>0</v>
      </c>
      <c r="AT140" s="227">
        <f t="shared" ca="1" si="243"/>
        <v>62.36</v>
      </c>
      <c r="AU140" s="227">
        <f t="shared" ca="1" si="244"/>
        <v>0</v>
      </c>
      <c r="AV140" s="227">
        <f t="shared" ca="1" si="245"/>
        <v>0</v>
      </c>
      <c r="AW140" s="227">
        <f t="shared" ca="1" si="246"/>
        <v>0</v>
      </c>
      <c r="AX140" s="227">
        <f t="shared" ca="1" si="247"/>
        <v>0</v>
      </c>
      <c r="AY140" s="227">
        <f t="shared" ca="1" si="248"/>
        <v>0</v>
      </c>
      <c r="AZ140" s="227">
        <f t="shared" ca="1" si="249"/>
        <v>0</v>
      </c>
      <c r="BB140" s="227">
        <f t="shared" si="250"/>
        <v>0</v>
      </c>
      <c r="BC140" s="227">
        <f t="shared" ca="1" si="251"/>
        <v>62.36</v>
      </c>
      <c r="BD140" s="227">
        <f t="shared" si="252"/>
        <v>0</v>
      </c>
      <c r="BE140" s="227">
        <f t="shared" si="253"/>
        <v>0</v>
      </c>
      <c r="BF140" s="227">
        <f t="shared" si="254"/>
        <v>0</v>
      </c>
      <c r="BG140" s="227">
        <f t="shared" si="255"/>
        <v>0</v>
      </c>
      <c r="BH140" s="227">
        <f t="shared" si="256"/>
        <v>0</v>
      </c>
      <c r="BI140" s="227">
        <f t="shared" si="257"/>
        <v>0</v>
      </c>
      <c r="BJ140" s="227">
        <f t="shared" si="258"/>
        <v>0</v>
      </c>
    </row>
    <row r="141" spans="1:62" x14ac:dyDescent="0.2">
      <c r="A141" s="228" t="s">
        <v>359</v>
      </c>
      <c r="B141" s="229" t="s">
        <v>345</v>
      </c>
      <c r="C141" s="230" t="s">
        <v>285</v>
      </c>
      <c r="D141" s="261"/>
      <c r="E141" s="245" t="str">
        <f t="shared" si="218"/>
        <v/>
      </c>
      <c r="F141" s="261"/>
      <c r="G141" s="245" t="str">
        <f t="shared" si="219"/>
        <v/>
      </c>
      <c r="H141" s="261"/>
      <c r="I141" s="245" t="str">
        <f t="shared" si="220"/>
        <v/>
      </c>
      <c r="J141" s="261"/>
      <c r="K141" s="245" t="str">
        <f t="shared" si="221"/>
        <v/>
      </c>
      <c r="L141" s="261">
        <v>37.090000000000003</v>
      </c>
      <c r="M141" s="245">
        <f t="shared" ca="1" si="222"/>
        <v>77.569999999999993</v>
      </c>
      <c r="N141" s="261"/>
      <c r="O141" s="245" t="str">
        <f t="shared" si="223"/>
        <v/>
      </c>
      <c r="P141" s="261"/>
      <c r="Q141" s="245" t="str">
        <f t="shared" si="224"/>
        <v/>
      </c>
      <c r="R141" s="261"/>
      <c r="S141" s="245" t="str">
        <f t="shared" si="225"/>
        <v/>
      </c>
      <c r="T141" s="261"/>
      <c r="U141" s="245" t="str">
        <f t="shared" si="226"/>
        <v/>
      </c>
      <c r="V141" s="245">
        <f t="shared" ca="1" si="227"/>
        <v>77.569999999999993</v>
      </c>
      <c r="W141" s="264"/>
      <c r="X141" s="226">
        <v>0.8</v>
      </c>
      <c r="Y141" s="158">
        <f t="shared" ca="1" si="260"/>
        <v>77.569999999999993</v>
      </c>
      <c r="Z141" s="158">
        <f t="shared" ca="1" si="260"/>
        <v>0</v>
      </c>
      <c r="AA141" s="158">
        <f t="shared" ca="1" si="260"/>
        <v>0</v>
      </c>
      <c r="AB141" s="158">
        <f t="shared" ca="1" si="260"/>
        <v>0</v>
      </c>
      <c r="AC141" s="158">
        <f t="shared" ca="1" si="260"/>
        <v>0</v>
      </c>
      <c r="AE141" s="158">
        <f t="shared" si="229"/>
        <v>0</v>
      </c>
      <c r="AF141" s="158">
        <f t="shared" si="230"/>
        <v>0</v>
      </c>
      <c r="AG141" s="158">
        <f t="shared" si="231"/>
        <v>0</v>
      </c>
      <c r="AH141" s="158">
        <f t="shared" si="232"/>
        <v>0</v>
      </c>
      <c r="AI141" s="158">
        <f t="shared" ca="1" si="233"/>
        <v>77.569999999999993</v>
      </c>
      <c r="AJ141" s="158">
        <f t="shared" si="234"/>
        <v>0</v>
      </c>
      <c r="AK141" s="158">
        <f t="shared" si="235"/>
        <v>0</v>
      </c>
      <c r="AL141" s="158">
        <f t="shared" si="236"/>
        <v>0</v>
      </c>
      <c r="AM141" s="158">
        <f t="shared" si="237"/>
        <v>0</v>
      </c>
      <c r="AN141" s="159">
        <f t="shared" ca="1" si="238"/>
        <v>62.06</v>
      </c>
      <c r="AP141" s="227">
        <f t="shared" ca="1" si="239"/>
        <v>0</v>
      </c>
      <c r="AQ141" s="227">
        <f t="shared" ca="1" si="240"/>
        <v>0</v>
      </c>
      <c r="AR141" s="227">
        <f t="shared" ca="1" si="241"/>
        <v>0</v>
      </c>
      <c r="AS141" s="227">
        <f t="shared" ca="1" si="242"/>
        <v>0</v>
      </c>
      <c r="AT141" s="227">
        <f t="shared" ca="1" si="243"/>
        <v>0</v>
      </c>
      <c r="AU141" s="227">
        <f t="shared" ca="1" si="244"/>
        <v>0</v>
      </c>
      <c r="AV141" s="227">
        <f t="shared" ca="1" si="245"/>
        <v>0</v>
      </c>
      <c r="AW141" s="227">
        <f t="shared" ca="1" si="246"/>
        <v>0</v>
      </c>
      <c r="AX141" s="227">
        <f t="shared" ca="1" si="247"/>
        <v>0</v>
      </c>
      <c r="AY141" s="227">
        <f t="shared" ca="1" si="248"/>
        <v>62.06</v>
      </c>
      <c r="AZ141" s="227">
        <f t="shared" ca="1" si="249"/>
        <v>0</v>
      </c>
      <c r="BB141" s="227">
        <f t="shared" si="250"/>
        <v>0</v>
      </c>
      <c r="BC141" s="227">
        <f t="shared" si="251"/>
        <v>0</v>
      </c>
      <c r="BD141" s="227">
        <f t="shared" si="252"/>
        <v>0</v>
      </c>
      <c r="BE141" s="227">
        <f t="shared" si="253"/>
        <v>0</v>
      </c>
      <c r="BF141" s="227">
        <f t="shared" ca="1" si="254"/>
        <v>62.06</v>
      </c>
      <c r="BG141" s="227">
        <f t="shared" si="255"/>
        <v>0</v>
      </c>
      <c r="BH141" s="227">
        <f t="shared" si="256"/>
        <v>0</v>
      </c>
      <c r="BI141" s="227">
        <f t="shared" si="257"/>
        <v>0</v>
      </c>
      <c r="BJ141" s="227">
        <f t="shared" si="258"/>
        <v>0</v>
      </c>
    </row>
    <row r="142" spans="1:62" x14ac:dyDescent="0.2">
      <c r="A142" s="228" t="s">
        <v>360</v>
      </c>
      <c r="B142" s="229" t="s">
        <v>389</v>
      </c>
      <c r="C142" s="230" t="s">
        <v>83</v>
      </c>
      <c r="D142" s="261"/>
      <c r="E142" s="245" t="str">
        <f t="shared" si="218"/>
        <v/>
      </c>
      <c r="F142" s="261"/>
      <c r="G142" s="245" t="str">
        <f t="shared" si="219"/>
        <v/>
      </c>
      <c r="H142" s="261"/>
      <c r="I142" s="245" t="str">
        <f t="shared" si="220"/>
        <v/>
      </c>
      <c r="J142" s="261"/>
      <c r="K142" s="245" t="str">
        <f t="shared" si="221"/>
        <v/>
      </c>
      <c r="L142" s="261"/>
      <c r="M142" s="245" t="str">
        <f t="shared" si="222"/>
        <v/>
      </c>
      <c r="N142" s="261"/>
      <c r="O142" s="245" t="str">
        <f t="shared" si="223"/>
        <v/>
      </c>
      <c r="P142" s="261"/>
      <c r="Q142" s="245" t="str">
        <f t="shared" si="224"/>
        <v/>
      </c>
      <c r="R142" s="261">
        <v>91.2</v>
      </c>
      <c r="S142" s="245">
        <f t="shared" ca="1" si="225"/>
        <v>61.08</v>
      </c>
      <c r="T142" s="261"/>
      <c r="U142" s="245" t="str">
        <f t="shared" si="226"/>
        <v/>
      </c>
      <c r="V142" s="245">
        <f t="shared" ca="1" si="227"/>
        <v>61.08</v>
      </c>
      <c r="W142" s="264"/>
      <c r="X142" s="226">
        <v>0.8</v>
      </c>
      <c r="Y142" s="158">
        <f t="shared" ca="1" si="260"/>
        <v>61.08</v>
      </c>
      <c r="Z142" s="158">
        <f t="shared" ca="1" si="260"/>
        <v>0</v>
      </c>
      <c r="AA142" s="158">
        <f t="shared" ca="1" si="260"/>
        <v>0</v>
      </c>
      <c r="AB142" s="158">
        <f t="shared" ca="1" si="260"/>
        <v>0</v>
      </c>
      <c r="AC142" s="158">
        <f t="shared" ca="1" si="260"/>
        <v>0</v>
      </c>
      <c r="AE142" s="158">
        <f t="shared" si="229"/>
        <v>0</v>
      </c>
      <c r="AF142" s="158">
        <f t="shared" si="230"/>
        <v>0</v>
      </c>
      <c r="AG142" s="158">
        <f t="shared" si="231"/>
        <v>0</v>
      </c>
      <c r="AH142" s="158">
        <f t="shared" si="232"/>
        <v>0</v>
      </c>
      <c r="AI142" s="158">
        <f t="shared" si="233"/>
        <v>0</v>
      </c>
      <c r="AJ142" s="158">
        <f t="shared" si="234"/>
        <v>0</v>
      </c>
      <c r="AK142" s="158">
        <f t="shared" si="235"/>
        <v>0</v>
      </c>
      <c r="AL142" s="158">
        <f t="shared" ca="1" si="236"/>
        <v>61.08</v>
      </c>
      <c r="AM142" s="158">
        <f t="shared" si="237"/>
        <v>0</v>
      </c>
      <c r="AN142" s="159">
        <f t="shared" ca="1" si="238"/>
        <v>48.86</v>
      </c>
      <c r="AP142" s="227">
        <f t="shared" ca="1" si="239"/>
        <v>0</v>
      </c>
      <c r="AQ142" s="227">
        <f t="shared" ca="1" si="240"/>
        <v>0</v>
      </c>
      <c r="AR142" s="227">
        <f t="shared" ca="1" si="241"/>
        <v>0</v>
      </c>
      <c r="AS142" s="227">
        <f t="shared" ca="1" si="242"/>
        <v>0</v>
      </c>
      <c r="AT142" s="227">
        <f t="shared" ca="1" si="243"/>
        <v>48.86</v>
      </c>
      <c r="AU142" s="227">
        <f t="shared" ca="1" si="244"/>
        <v>0</v>
      </c>
      <c r="AV142" s="227">
        <f t="shared" ca="1" si="245"/>
        <v>0</v>
      </c>
      <c r="AW142" s="227">
        <f t="shared" ca="1" si="246"/>
        <v>0</v>
      </c>
      <c r="AX142" s="227">
        <f t="shared" ca="1" si="247"/>
        <v>0</v>
      </c>
      <c r="AY142" s="227">
        <f t="shared" ca="1" si="248"/>
        <v>0</v>
      </c>
      <c r="AZ142" s="227">
        <f t="shared" ca="1" si="249"/>
        <v>0</v>
      </c>
      <c r="BB142" s="227">
        <f t="shared" si="250"/>
        <v>0</v>
      </c>
      <c r="BC142" s="227">
        <f t="shared" si="251"/>
        <v>0</v>
      </c>
      <c r="BD142" s="227">
        <f t="shared" si="252"/>
        <v>0</v>
      </c>
      <c r="BE142" s="227">
        <f t="shared" si="253"/>
        <v>0</v>
      </c>
      <c r="BF142" s="227">
        <f t="shared" si="254"/>
        <v>0</v>
      </c>
      <c r="BG142" s="227">
        <f t="shared" si="255"/>
        <v>0</v>
      </c>
      <c r="BH142" s="227">
        <f t="shared" si="256"/>
        <v>0</v>
      </c>
      <c r="BI142" s="227">
        <f t="shared" ca="1" si="257"/>
        <v>48.86</v>
      </c>
      <c r="BJ142" s="227">
        <f t="shared" si="258"/>
        <v>0</v>
      </c>
    </row>
    <row r="143" spans="1:62" x14ac:dyDescent="0.2">
      <c r="A143" s="228" t="s">
        <v>361</v>
      </c>
      <c r="B143" s="229" t="s">
        <v>214</v>
      </c>
      <c r="C143" s="230" t="s">
        <v>285</v>
      </c>
      <c r="D143" s="261" t="s">
        <v>112</v>
      </c>
      <c r="E143" s="245" t="str">
        <f t="shared" si="218"/>
        <v>*</v>
      </c>
      <c r="F143" s="261"/>
      <c r="G143" s="245" t="str">
        <f t="shared" si="219"/>
        <v/>
      </c>
      <c r="H143" s="261">
        <v>103.32</v>
      </c>
      <c r="I143" s="245">
        <f t="shared" ca="1" si="220"/>
        <v>27.12</v>
      </c>
      <c r="J143" s="261"/>
      <c r="K143" s="245" t="str">
        <f t="shared" si="221"/>
        <v/>
      </c>
      <c r="L143" s="261" t="s">
        <v>88</v>
      </c>
      <c r="M143" s="245" t="str">
        <f t="shared" si="222"/>
        <v>*</v>
      </c>
      <c r="N143" s="261"/>
      <c r="O143" s="245" t="str">
        <f t="shared" si="223"/>
        <v/>
      </c>
      <c r="P143" s="261" t="s">
        <v>112</v>
      </c>
      <c r="Q143" s="245" t="str">
        <f t="shared" si="224"/>
        <v>*</v>
      </c>
      <c r="R143" s="261"/>
      <c r="S143" s="245" t="str">
        <f t="shared" si="225"/>
        <v/>
      </c>
      <c r="T143" s="261"/>
      <c r="U143" s="245" t="str">
        <f t="shared" si="226"/>
        <v/>
      </c>
      <c r="V143" s="245">
        <f t="shared" ca="1" si="227"/>
        <v>27.12</v>
      </c>
      <c r="W143" s="264"/>
      <c r="X143" s="226">
        <v>0.8</v>
      </c>
      <c r="Y143" s="158">
        <f t="shared" ca="1" si="260"/>
        <v>27.12</v>
      </c>
      <c r="Z143" s="158">
        <f t="shared" ca="1" si="260"/>
        <v>0</v>
      </c>
      <c r="AA143" s="158">
        <f t="shared" ca="1" si="260"/>
        <v>0</v>
      </c>
      <c r="AB143" s="158">
        <f t="shared" ca="1" si="260"/>
        <v>0</v>
      </c>
      <c r="AC143" s="158">
        <f t="shared" ca="1" si="260"/>
        <v>0</v>
      </c>
      <c r="AE143" s="158">
        <f t="shared" si="229"/>
        <v>0</v>
      </c>
      <c r="AF143" s="158">
        <f t="shared" si="230"/>
        <v>0</v>
      </c>
      <c r="AG143" s="158">
        <f t="shared" ca="1" si="231"/>
        <v>27.12</v>
      </c>
      <c r="AH143" s="158">
        <f t="shared" si="232"/>
        <v>0</v>
      </c>
      <c r="AI143" s="158">
        <f t="shared" si="233"/>
        <v>0</v>
      </c>
      <c r="AJ143" s="158">
        <f t="shared" si="234"/>
        <v>0</v>
      </c>
      <c r="AK143" s="158">
        <f t="shared" si="235"/>
        <v>0</v>
      </c>
      <c r="AL143" s="158">
        <f t="shared" si="236"/>
        <v>0</v>
      </c>
      <c r="AM143" s="158">
        <f t="shared" si="237"/>
        <v>0</v>
      </c>
      <c r="AN143" s="159">
        <f t="shared" ca="1" si="238"/>
        <v>21.7</v>
      </c>
      <c r="AP143" s="227">
        <f t="shared" ca="1" si="239"/>
        <v>0</v>
      </c>
      <c r="AQ143" s="227">
        <f t="shared" ca="1" si="240"/>
        <v>0</v>
      </c>
      <c r="AR143" s="227">
        <f t="shared" ca="1" si="241"/>
        <v>0</v>
      </c>
      <c r="AS143" s="227">
        <f t="shared" ca="1" si="242"/>
        <v>0</v>
      </c>
      <c r="AT143" s="227">
        <f t="shared" ca="1" si="243"/>
        <v>0</v>
      </c>
      <c r="AU143" s="227">
        <f t="shared" ca="1" si="244"/>
        <v>0</v>
      </c>
      <c r="AV143" s="227">
        <f t="shared" ca="1" si="245"/>
        <v>0</v>
      </c>
      <c r="AW143" s="227">
        <f t="shared" ca="1" si="246"/>
        <v>0</v>
      </c>
      <c r="AX143" s="227">
        <f t="shared" ca="1" si="247"/>
        <v>0</v>
      </c>
      <c r="AY143" s="227">
        <f t="shared" ca="1" si="248"/>
        <v>21.7</v>
      </c>
      <c r="AZ143" s="227">
        <f t="shared" ca="1" si="249"/>
        <v>0</v>
      </c>
      <c r="BB143" s="227">
        <f t="shared" si="250"/>
        <v>0</v>
      </c>
      <c r="BC143" s="227">
        <f t="shared" si="251"/>
        <v>0</v>
      </c>
      <c r="BD143" s="227">
        <f t="shared" ca="1" si="252"/>
        <v>21.7</v>
      </c>
      <c r="BE143" s="227">
        <f t="shared" si="253"/>
        <v>0</v>
      </c>
      <c r="BF143" s="227">
        <f t="shared" si="254"/>
        <v>0</v>
      </c>
      <c r="BG143" s="227">
        <f t="shared" si="255"/>
        <v>0</v>
      </c>
      <c r="BH143" s="227">
        <f t="shared" si="256"/>
        <v>0</v>
      </c>
      <c r="BI143" s="227">
        <f t="shared" si="257"/>
        <v>0</v>
      </c>
      <c r="BJ143" s="227">
        <f t="shared" si="258"/>
        <v>0</v>
      </c>
    </row>
    <row r="144" spans="1:62" ht="13.5" thickBot="1" x14ac:dyDescent="0.25">
      <c r="A144" s="247" t="s">
        <v>398</v>
      </c>
      <c r="B144" s="248" t="s">
        <v>390</v>
      </c>
      <c r="C144" s="249" t="s">
        <v>73</v>
      </c>
      <c r="D144" s="265"/>
      <c r="E144" s="266" t="str">
        <f t="shared" si="218"/>
        <v/>
      </c>
      <c r="F144" s="265"/>
      <c r="G144" s="266" t="str">
        <f t="shared" si="219"/>
        <v/>
      </c>
      <c r="H144" s="265"/>
      <c r="I144" s="266" t="str">
        <f t="shared" si="220"/>
        <v/>
      </c>
      <c r="J144" s="265"/>
      <c r="K144" s="266" t="str">
        <f t="shared" si="221"/>
        <v/>
      </c>
      <c r="L144" s="265"/>
      <c r="M144" s="266" t="str">
        <f t="shared" si="222"/>
        <v/>
      </c>
      <c r="N144" s="265"/>
      <c r="O144" s="266" t="str">
        <f t="shared" si="223"/>
        <v/>
      </c>
      <c r="P144" s="265"/>
      <c r="Q144" s="266" t="str">
        <f t="shared" si="224"/>
        <v/>
      </c>
      <c r="R144" s="265" t="s">
        <v>88</v>
      </c>
      <c r="S144" s="266" t="str">
        <f t="shared" si="225"/>
        <v>*</v>
      </c>
      <c r="T144" s="265"/>
      <c r="U144" s="266" t="str">
        <f t="shared" si="226"/>
        <v/>
      </c>
      <c r="V144" s="266">
        <f t="shared" si="227"/>
        <v>0</v>
      </c>
      <c r="W144" s="264"/>
      <c r="X144" s="226">
        <v>0.8</v>
      </c>
      <c r="Y144" s="158">
        <f t="shared" si="260"/>
        <v>0</v>
      </c>
      <c r="Z144" s="158">
        <f t="shared" si="260"/>
        <v>0</v>
      </c>
      <c r="AA144" s="158">
        <f t="shared" si="260"/>
        <v>0</v>
      </c>
      <c r="AB144" s="158">
        <f t="shared" si="260"/>
        <v>0</v>
      </c>
      <c r="AC144" s="158">
        <f t="shared" si="260"/>
        <v>0</v>
      </c>
      <c r="AE144" s="158">
        <f t="shared" si="229"/>
        <v>0</v>
      </c>
      <c r="AF144" s="158">
        <f t="shared" si="230"/>
        <v>0</v>
      </c>
      <c r="AG144" s="158">
        <f t="shared" si="231"/>
        <v>0</v>
      </c>
      <c r="AH144" s="158">
        <f t="shared" si="232"/>
        <v>0</v>
      </c>
      <c r="AI144" s="158">
        <f t="shared" si="233"/>
        <v>0</v>
      </c>
      <c r="AJ144" s="158">
        <f t="shared" si="234"/>
        <v>0</v>
      </c>
      <c r="AK144" s="158">
        <f t="shared" si="235"/>
        <v>0</v>
      </c>
      <c r="AL144" s="158">
        <f t="shared" si="236"/>
        <v>0</v>
      </c>
      <c r="AM144" s="158">
        <f t="shared" si="237"/>
        <v>0</v>
      </c>
      <c r="AN144" s="159">
        <f t="shared" si="238"/>
        <v>0</v>
      </c>
      <c r="AP144" s="227">
        <f t="shared" si="239"/>
        <v>0</v>
      </c>
      <c r="AQ144" s="227">
        <f t="shared" si="240"/>
        <v>0</v>
      </c>
      <c r="AR144" s="227">
        <f t="shared" si="241"/>
        <v>0</v>
      </c>
      <c r="AS144" s="227">
        <f t="shared" si="242"/>
        <v>0</v>
      </c>
      <c r="AT144" s="227">
        <f t="shared" si="243"/>
        <v>0</v>
      </c>
      <c r="AU144" s="227">
        <f t="shared" si="244"/>
        <v>0</v>
      </c>
      <c r="AV144" s="227">
        <f t="shared" si="245"/>
        <v>0</v>
      </c>
      <c r="AW144" s="227">
        <f t="shared" si="246"/>
        <v>0</v>
      </c>
      <c r="AX144" s="227">
        <f t="shared" si="247"/>
        <v>0</v>
      </c>
      <c r="AY144" s="227">
        <f t="shared" si="248"/>
        <v>0</v>
      </c>
      <c r="AZ144" s="227">
        <f t="shared" si="249"/>
        <v>0</v>
      </c>
      <c r="BB144" s="227">
        <f t="shared" si="250"/>
        <v>0</v>
      </c>
      <c r="BC144" s="227">
        <f t="shared" si="251"/>
        <v>0</v>
      </c>
      <c r="BD144" s="227">
        <f t="shared" si="252"/>
        <v>0</v>
      </c>
      <c r="BE144" s="227">
        <f t="shared" si="253"/>
        <v>0</v>
      </c>
      <c r="BF144" s="227">
        <f t="shared" si="254"/>
        <v>0</v>
      </c>
      <c r="BG144" s="227">
        <f t="shared" si="255"/>
        <v>0</v>
      </c>
      <c r="BH144" s="227">
        <f t="shared" si="256"/>
        <v>0</v>
      </c>
      <c r="BI144" s="227">
        <f t="shared" si="257"/>
        <v>0</v>
      </c>
      <c r="BJ144" s="227">
        <f t="shared" si="258"/>
        <v>0</v>
      </c>
    </row>
    <row r="145" spans="1:62" ht="13.5" thickBot="1" x14ac:dyDescent="0.25">
      <c r="A145" s="179"/>
      <c r="R145" s="332"/>
      <c r="AP145" s="227"/>
      <c r="AQ145" s="227"/>
      <c r="AR145" s="227"/>
      <c r="AS145" s="227"/>
      <c r="AT145" s="227"/>
      <c r="AU145" s="227"/>
      <c r="AV145" s="227"/>
      <c r="AW145" s="227"/>
      <c r="AX145" s="227"/>
      <c r="AY145" s="227"/>
      <c r="AZ145" s="227"/>
    </row>
    <row r="146" spans="1:62" ht="13.5" customHeight="1" x14ac:dyDescent="0.25">
      <c r="A146" s="355"/>
      <c r="B146" s="358" t="s">
        <v>28</v>
      </c>
      <c r="C146" s="361" t="s">
        <v>2</v>
      </c>
      <c r="D146" s="349" t="s">
        <v>95</v>
      </c>
      <c r="E146" s="349"/>
      <c r="F146" s="349" t="s">
        <v>145</v>
      </c>
      <c r="G146" s="349"/>
      <c r="H146" s="349" t="s">
        <v>133</v>
      </c>
      <c r="I146" s="349"/>
      <c r="J146" s="349" t="s">
        <v>135</v>
      </c>
      <c r="K146" s="349"/>
      <c r="L146" s="349" t="s">
        <v>136</v>
      </c>
      <c r="M146" s="350"/>
      <c r="N146" s="349" t="s">
        <v>149</v>
      </c>
      <c r="O146" s="349"/>
      <c r="P146" s="349" t="s">
        <v>20</v>
      </c>
      <c r="Q146" s="349"/>
      <c r="R146" s="349" t="s">
        <v>153</v>
      </c>
      <c r="S146" s="350"/>
      <c r="T146" s="349" t="s">
        <v>381</v>
      </c>
      <c r="U146" s="350"/>
      <c r="V146" s="351" t="s">
        <v>93</v>
      </c>
      <c r="W146" s="364"/>
      <c r="X146" s="364"/>
      <c r="AP146" s="227"/>
      <c r="AQ146" s="227"/>
      <c r="AR146" s="227"/>
      <c r="AS146" s="227"/>
      <c r="AT146" s="227"/>
      <c r="AU146" s="227"/>
      <c r="AV146" s="227"/>
      <c r="AW146" s="227"/>
      <c r="AX146" s="227"/>
      <c r="AY146" s="227"/>
      <c r="AZ146" s="227"/>
    </row>
    <row r="147" spans="1:62" ht="13.5" x14ac:dyDescent="0.25">
      <c r="A147" s="356"/>
      <c r="B147" s="359"/>
      <c r="C147" s="362"/>
      <c r="D147" s="348" t="s">
        <v>144</v>
      </c>
      <c r="E147" s="348"/>
      <c r="F147" s="348" t="s">
        <v>146</v>
      </c>
      <c r="G147" s="348"/>
      <c r="H147" s="348" t="s">
        <v>146</v>
      </c>
      <c r="I147" s="348"/>
      <c r="J147" s="348" t="s">
        <v>147</v>
      </c>
      <c r="K147" s="348"/>
      <c r="L147" s="348" t="s">
        <v>148</v>
      </c>
      <c r="M147" s="348"/>
      <c r="N147" s="348" t="s">
        <v>151</v>
      </c>
      <c r="O147" s="348"/>
      <c r="P147" s="348" t="s">
        <v>152</v>
      </c>
      <c r="Q147" s="348"/>
      <c r="R147" s="348" t="s">
        <v>91</v>
      </c>
      <c r="S147" s="348"/>
      <c r="T147" s="348" t="s">
        <v>382</v>
      </c>
      <c r="U147" s="348"/>
      <c r="V147" s="352"/>
      <c r="W147" s="364"/>
      <c r="X147" s="364"/>
      <c r="AP147" s="227"/>
      <c r="AQ147" s="227"/>
      <c r="AR147" s="227"/>
      <c r="AS147" s="227"/>
      <c r="AT147" s="227"/>
      <c r="AU147" s="227"/>
      <c r="AV147" s="227"/>
      <c r="AW147" s="227"/>
      <c r="AX147" s="227"/>
      <c r="AY147" s="227"/>
      <c r="AZ147" s="227"/>
    </row>
    <row r="148" spans="1:62" ht="13.5" customHeight="1" thickBot="1" x14ac:dyDescent="0.25">
      <c r="A148" s="357"/>
      <c r="B148" s="360"/>
      <c r="C148" s="363"/>
      <c r="D148" s="203" t="s">
        <v>0</v>
      </c>
      <c r="E148" s="204" t="s">
        <v>1</v>
      </c>
      <c r="F148" s="203" t="s">
        <v>0</v>
      </c>
      <c r="G148" s="204" t="s">
        <v>1</v>
      </c>
      <c r="H148" s="203" t="s">
        <v>0</v>
      </c>
      <c r="I148" s="204" t="s">
        <v>1</v>
      </c>
      <c r="J148" s="203" t="s">
        <v>0</v>
      </c>
      <c r="K148" s="204" t="s">
        <v>1</v>
      </c>
      <c r="L148" s="203" t="s">
        <v>0</v>
      </c>
      <c r="M148" s="204" t="s">
        <v>1</v>
      </c>
      <c r="N148" s="203" t="s">
        <v>0</v>
      </c>
      <c r="O148" s="204" t="s">
        <v>1</v>
      </c>
      <c r="P148" s="203" t="s">
        <v>0</v>
      </c>
      <c r="Q148" s="204" t="s">
        <v>1</v>
      </c>
      <c r="R148" s="203" t="s">
        <v>0</v>
      </c>
      <c r="S148" s="204" t="s">
        <v>1</v>
      </c>
      <c r="T148" s="203" t="s">
        <v>0</v>
      </c>
      <c r="U148" s="204" t="s">
        <v>1</v>
      </c>
      <c r="V148" s="353"/>
      <c r="W148" s="205"/>
      <c r="X148" s="206"/>
      <c r="AP148" s="227"/>
      <c r="AQ148" s="227"/>
      <c r="AR148" s="227"/>
      <c r="AS148" s="227"/>
      <c r="AT148" s="227"/>
      <c r="AU148" s="227"/>
      <c r="AV148" s="227"/>
      <c r="AW148" s="227"/>
      <c r="AX148" s="227"/>
      <c r="AY148" s="227"/>
      <c r="AZ148" s="227"/>
    </row>
    <row r="149" spans="1:62" s="215" customFormat="1" ht="13.5" hidden="1" outlineLevel="1" thickBot="1" x14ac:dyDescent="0.25">
      <c r="A149" s="209"/>
      <c r="B149" s="210">
        <f>ROW()+1</f>
        <v>150</v>
      </c>
      <c r="C149" s="211" cm="1">
        <f t="array" ref="C149">MATCH(TRUE,ISBLANK(C150:C290),0)+ROW()-1</f>
        <v>171</v>
      </c>
      <c r="D149" s="257">
        <f ca="1">MIN(INDIRECT(ADDRESS($B149,COLUMN())&amp;":"&amp;ADDRESS($C149,COLUMN())))</f>
        <v>81.37</v>
      </c>
      <c r="E149" s="326">
        <f ca="1">100*D149-40*INT(D149)</f>
        <v>4897</v>
      </c>
      <c r="F149" s="257">
        <f ca="1">MIN(INDIRECT(ADDRESS($B149,COLUMN())&amp;":"&amp;ADDRESS($C149,COLUMN())))</f>
        <v>35.31</v>
      </c>
      <c r="G149" s="326">
        <f t="shared" ref="G149" ca="1" si="261">F149*100-40*INT(F149)</f>
        <v>2131</v>
      </c>
      <c r="H149" s="257">
        <f ca="1">MIN(INDIRECT(ADDRESS($B149,COLUMN())&amp;":"&amp;ADDRESS($C149,COLUMN())))</f>
        <v>41.15</v>
      </c>
      <c r="I149" s="326">
        <f t="shared" ref="I149" ca="1" si="262">H149*100-40*INT(H149)</f>
        <v>2475</v>
      </c>
      <c r="J149" s="257">
        <f ca="1">MIN(INDIRECT(ADDRESS($B149,COLUMN())&amp;":"&amp;ADDRESS($C149,COLUMN())))</f>
        <v>34.159999999999997</v>
      </c>
      <c r="K149" s="326">
        <f t="shared" ref="K149" ca="1" si="263">J149*100-40*INT(J149)</f>
        <v>2055.9999999999995</v>
      </c>
      <c r="L149" s="257">
        <f ca="1">MIN(INDIRECT(ADDRESS($B149,COLUMN())&amp;":"&amp;ADDRESS($C149,COLUMN())))</f>
        <v>31</v>
      </c>
      <c r="M149" s="326">
        <f t="shared" ref="M149" ca="1" si="264">L149*100-40*INT(L149)</f>
        <v>1860</v>
      </c>
      <c r="N149" s="257">
        <f ca="1">MIN(INDIRECT(ADDRESS($B149,COLUMN())&amp;":"&amp;ADDRESS($C149,COLUMN())))</f>
        <v>30.07</v>
      </c>
      <c r="O149" s="326">
        <f t="shared" ref="O149" ca="1" si="265">N149*100-40*INT(N149)</f>
        <v>1807</v>
      </c>
      <c r="P149" s="257">
        <f ca="1">MIN(INDIRECT(ADDRESS($B149,COLUMN())&amp;":"&amp;ADDRESS($C149,COLUMN())))</f>
        <v>40.31</v>
      </c>
      <c r="Q149" s="326">
        <f t="shared" ref="Q149" ca="1" si="266">P149*100-40*INT(P149)</f>
        <v>2431</v>
      </c>
      <c r="R149" s="257">
        <f ca="1">MIN(INDIRECT(ADDRESS($B149,COLUMN())&amp;":"&amp;ADDRESS($C149,COLUMN())))</f>
        <v>73.52</v>
      </c>
      <c r="S149" s="326">
        <f t="shared" ref="S149" ca="1" si="267">R149*100-40*INT(R149)</f>
        <v>4432</v>
      </c>
      <c r="T149" s="257">
        <f ca="1">MIN(INDIRECT(ADDRESS($B149,COLUMN())&amp;":"&amp;ADDRESS($C149,COLUMN())))</f>
        <v>33.33</v>
      </c>
      <c r="U149" s="326">
        <f t="shared" ref="U149" ca="1" si="268">T149*100-40*INT(T149)</f>
        <v>2013</v>
      </c>
      <c r="V149" s="257"/>
      <c r="W149" s="214"/>
      <c r="X149" s="214"/>
      <c r="AN149" s="216"/>
      <c r="AP149" s="217"/>
      <c r="AQ149" s="217"/>
      <c r="AR149" s="217"/>
      <c r="AS149" s="217"/>
      <c r="AT149" s="217"/>
      <c r="AU149" s="217"/>
      <c r="AV149" s="217"/>
      <c r="AW149" s="217"/>
      <c r="AX149" s="217"/>
      <c r="AY149" s="217"/>
      <c r="AZ149" s="217"/>
    </row>
    <row r="150" spans="1:62" collapsed="1" x14ac:dyDescent="0.2">
      <c r="A150" s="218" t="s">
        <v>3</v>
      </c>
      <c r="B150" s="219" t="s">
        <v>195</v>
      </c>
      <c r="C150" s="220" t="s">
        <v>80</v>
      </c>
      <c r="D150" s="268">
        <v>82.25</v>
      </c>
      <c r="E150" s="281">
        <f t="shared" ref="E150:E171" ca="1" si="269">IF(D150="","",IF(N(D150)=0,"*",ROUND(100*E$149/(100*D150-40*INT(D150)),2)))</f>
        <v>99.03</v>
      </c>
      <c r="F150" s="268">
        <v>38.32</v>
      </c>
      <c r="G150" s="281">
        <f t="shared" ref="G150:G171" ca="1" si="270">IF(F150="","",IF(N(F150)=0,"*",ROUND(100*G$149/(100*F150-40*INT(F150)),2)))</f>
        <v>92.17</v>
      </c>
      <c r="H150" s="268">
        <v>41.15</v>
      </c>
      <c r="I150" s="327">
        <f t="shared" ref="I150:I171" ca="1" si="271">IF(H150="","",IF(N(H150)=0,"*",ROUND(100*I$149/(100*H150-40*INT(H150)),2)))</f>
        <v>100</v>
      </c>
      <c r="J150" s="268">
        <v>34.159999999999997</v>
      </c>
      <c r="K150" s="327">
        <f t="shared" ref="K150:K171" ca="1" si="272">IF(J150="","",IF(N(J150)=0,"*",ROUND(100*K$149/(100*J150-40*INT(J150)),2)))</f>
        <v>100</v>
      </c>
      <c r="L150" s="268">
        <v>33.19</v>
      </c>
      <c r="M150" s="281">
        <f t="shared" ref="M150:M171" ca="1" si="273">IF(L150="","",IF(N(L150)=0,"*",ROUND(100*M$149/(100*L150-40*INT(L150)),2)))</f>
        <v>93.05</v>
      </c>
      <c r="N150" s="268">
        <v>30.07</v>
      </c>
      <c r="O150" s="327">
        <f t="shared" ref="O150:O171" ca="1" si="274">IF(N150="","",IF(N(N150)=0,"*",ROUND(100*O$149/(100*N150-40*INT(N150)),2)))</f>
        <v>100</v>
      </c>
      <c r="P150" s="268">
        <v>40.31</v>
      </c>
      <c r="Q150" s="327">
        <f t="shared" ref="Q150:Q171" ca="1" si="275">IF(P150="","",IF(N(P150)=0,"*",ROUND(100*Q$149/(100*P150-40*INT(P150)),2)))</f>
        <v>100</v>
      </c>
      <c r="R150" s="268">
        <v>73.52</v>
      </c>
      <c r="S150" s="327">
        <f t="shared" ref="S150:S171" ca="1" si="276">IF(R150="","",IF(N(R150)=0,"*",ROUND(100*S$149/(100*R150-40*INT(R150)),2)))</f>
        <v>100</v>
      </c>
      <c r="T150" s="268">
        <v>33.47</v>
      </c>
      <c r="U150" s="281">
        <f t="shared" ref="U150:U171" ca="1" si="277">IF(T150="","",IF(N(T150)=0,"*",ROUND(100*U$149/(100*T150-40*INT(T150)),2)))</f>
        <v>99.31</v>
      </c>
      <c r="V150" s="327">
        <f t="shared" ref="V150:V171" ca="1" si="278">SUM(Y150:AC150)</f>
        <v>500</v>
      </c>
      <c r="W150" s="278"/>
      <c r="X150" s="226">
        <v>0.9</v>
      </c>
      <c r="Y150" s="158">
        <f t="shared" ref="Y150:AC159" ca="1" si="279">LARGE($AE150:$AM150,Y$34)</f>
        <v>100</v>
      </c>
      <c r="Z150" s="158">
        <f t="shared" ca="1" si="279"/>
        <v>100</v>
      </c>
      <c r="AA150" s="158">
        <f t="shared" ca="1" si="279"/>
        <v>100</v>
      </c>
      <c r="AB150" s="158">
        <f t="shared" ca="1" si="279"/>
        <v>100</v>
      </c>
      <c r="AC150" s="158">
        <f t="shared" ca="1" si="279"/>
        <v>100</v>
      </c>
      <c r="AE150" s="158">
        <f t="shared" ref="AE150:AE171" ca="1" si="280">N(E150)</f>
        <v>99.03</v>
      </c>
      <c r="AF150" s="158">
        <f t="shared" ref="AF150:AF171" ca="1" si="281">N(G150)</f>
        <v>92.17</v>
      </c>
      <c r="AG150" s="158">
        <f t="shared" ref="AG150:AG171" ca="1" si="282">N(I150)</f>
        <v>100</v>
      </c>
      <c r="AH150" s="158">
        <f t="shared" ref="AH150:AH171" ca="1" si="283">N(K150)</f>
        <v>100</v>
      </c>
      <c r="AI150" s="158">
        <f t="shared" ref="AI150:AI171" ca="1" si="284">N(M150)</f>
        <v>93.05</v>
      </c>
      <c r="AJ150" s="158">
        <f t="shared" ref="AJ150:AJ171" ca="1" si="285">N(O150)</f>
        <v>100</v>
      </c>
      <c r="AK150" s="158">
        <f t="shared" ref="AK150:AK171" ca="1" si="286">N(Q150)</f>
        <v>100</v>
      </c>
      <c r="AL150" s="158">
        <f t="shared" ref="AL150:AL171" ca="1" si="287">N(S150)</f>
        <v>100</v>
      </c>
      <c r="AM150" s="158">
        <f t="shared" ref="AM150:AM171" ca="1" si="288">N(U150)</f>
        <v>99.31</v>
      </c>
      <c r="AN150" s="159">
        <f t="shared" ref="AN150:AN168" ca="1" si="289">ROUND(X150*SUM(E150,G150,I150,K150,M150,O150,Q150,S150,U150),2)</f>
        <v>795.2</v>
      </c>
      <c r="AP150" s="227">
        <f t="shared" ref="AP150:AP168" ca="1" si="290">IF(C150="Vihor",1,0)*AN150</f>
        <v>0</v>
      </c>
      <c r="AQ150" s="227">
        <f t="shared" ref="AQ150:AQ168" ca="1" si="291">IF(C150="Maksimir",1,0)*AN150</f>
        <v>795.2</v>
      </c>
      <c r="AR150" s="227">
        <f t="shared" ref="AR150:AR168" ca="1" si="292">IF(C150="Japetić",1,0)*AN150</f>
        <v>0</v>
      </c>
      <c r="AS150" s="227">
        <f t="shared" ref="AS150:AS168" ca="1" si="293">IF(C150="Bjelovar",1,0)*AN150</f>
        <v>0</v>
      </c>
      <c r="AT150" s="227">
        <f t="shared" ref="AT150:AT168" ca="1" si="294">IF(C150="Međimurje",1,0)*AN150</f>
        <v>0</v>
      </c>
      <c r="AU150" s="227">
        <f t="shared" ref="AU150:AU168" ca="1" si="295">IF(C150="Sova",1,0)*AN150</f>
        <v>0</v>
      </c>
      <c r="AV150" s="227">
        <f t="shared" ref="AV150:AV168" ca="1" si="296">IF(C150="Orion",1,0)*AN150</f>
        <v>0</v>
      </c>
      <c r="AW150" s="227">
        <f t="shared" ref="AW150:AW168" ca="1" si="297">IF(C150="Kapela",1,0)*AN150</f>
        <v>0</v>
      </c>
      <c r="AX150" s="227">
        <f t="shared" ref="AX150:AX168" ca="1" si="298">IF(C150="Jelen",1,0)*AN150</f>
        <v>0</v>
      </c>
      <c r="AY150" s="227">
        <f t="shared" ref="AY150:AY168" ca="1" si="299">IF(C150="Varaždin",1,0)*AN150</f>
        <v>0</v>
      </c>
      <c r="AZ150" s="227">
        <f t="shared" ref="AZ150:AZ168" ca="1" si="300">IF(C150="Ivan Merz",1,0)*AN150</f>
        <v>0</v>
      </c>
      <c r="BB150" s="227">
        <f t="shared" ref="BB150:BB168" ca="1" si="301">ROUND(N(E150)*$X150,2)</f>
        <v>89.13</v>
      </c>
      <c r="BC150" s="227">
        <f t="shared" ref="BC150:BC168" ca="1" si="302">ROUND(N(G150)*$X150,2)</f>
        <v>82.95</v>
      </c>
      <c r="BD150" s="227">
        <f t="shared" ref="BD150:BD168" ca="1" si="303">ROUND(N(I150)*$X150,2)</f>
        <v>90</v>
      </c>
      <c r="BE150" s="227">
        <f t="shared" ref="BE150:BE168" ca="1" si="304">ROUND(N(K150)*$X150,2)</f>
        <v>90</v>
      </c>
      <c r="BF150" s="227">
        <f t="shared" ref="BF150:BF168" ca="1" si="305">ROUND(N(M150)*$X150,2)</f>
        <v>83.75</v>
      </c>
      <c r="BG150" s="227">
        <f t="shared" ref="BG150:BG168" ca="1" si="306">ROUND(N(O150)*$X150,2)</f>
        <v>90</v>
      </c>
      <c r="BH150" s="227">
        <f t="shared" ref="BH150:BH168" ca="1" si="307">ROUND(N(Q150)*$X150,2)</f>
        <v>90</v>
      </c>
      <c r="BI150" s="227">
        <f t="shared" ref="BI150:BI168" ca="1" si="308">ROUND(N(S150)*$X150,2)</f>
        <v>90</v>
      </c>
      <c r="BJ150" s="227">
        <f t="shared" ref="BJ150:BJ168" ca="1" si="309">ROUND(N(U150)*$X150,2)</f>
        <v>89.38</v>
      </c>
    </row>
    <row r="151" spans="1:62" x14ac:dyDescent="0.2">
      <c r="A151" s="228" t="s">
        <v>4</v>
      </c>
      <c r="B151" s="238" t="s">
        <v>40</v>
      </c>
      <c r="C151" s="230" t="s">
        <v>82</v>
      </c>
      <c r="D151" s="261">
        <v>81.37</v>
      </c>
      <c r="E151" s="245">
        <f t="shared" ca="1" si="269"/>
        <v>100</v>
      </c>
      <c r="F151" s="261">
        <v>36.409999999999997</v>
      </c>
      <c r="G151" s="245">
        <f t="shared" ca="1" si="270"/>
        <v>96.82</v>
      </c>
      <c r="H151" s="261">
        <v>41.19</v>
      </c>
      <c r="I151" s="245">
        <f t="shared" ca="1" si="271"/>
        <v>99.84</v>
      </c>
      <c r="J151" s="261"/>
      <c r="K151" s="245" t="str">
        <f t="shared" si="272"/>
        <v/>
      </c>
      <c r="L151" s="261"/>
      <c r="M151" s="245" t="str">
        <f t="shared" si="273"/>
        <v/>
      </c>
      <c r="N151" s="261">
        <v>31.28</v>
      </c>
      <c r="O151" s="245">
        <f t="shared" ca="1" si="274"/>
        <v>95.71</v>
      </c>
      <c r="P151" s="261">
        <v>42.04</v>
      </c>
      <c r="Q151" s="245">
        <f t="shared" ca="1" si="275"/>
        <v>96.32</v>
      </c>
      <c r="R151" s="261"/>
      <c r="S151" s="245" t="str">
        <f t="shared" si="276"/>
        <v/>
      </c>
      <c r="T151" s="261"/>
      <c r="U151" s="245" t="str">
        <f t="shared" si="277"/>
        <v/>
      </c>
      <c r="V151" s="245">
        <f t="shared" ca="1" si="278"/>
        <v>488.68999999999994</v>
      </c>
      <c r="W151" s="264"/>
      <c r="X151" s="226">
        <v>0.9</v>
      </c>
      <c r="Y151" s="158">
        <f t="shared" ca="1" si="279"/>
        <v>100</v>
      </c>
      <c r="Z151" s="158">
        <f t="shared" ca="1" si="279"/>
        <v>99.84</v>
      </c>
      <c r="AA151" s="158">
        <f t="shared" ca="1" si="279"/>
        <v>96.82</v>
      </c>
      <c r="AB151" s="158">
        <f t="shared" ca="1" si="279"/>
        <v>96.32</v>
      </c>
      <c r="AC151" s="158">
        <f t="shared" ca="1" si="279"/>
        <v>95.71</v>
      </c>
      <c r="AE151" s="158">
        <f t="shared" ca="1" si="280"/>
        <v>100</v>
      </c>
      <c r="AF151" s="158">
        <f t="shared" ca="1" si="281"/>
        <v>96.82</v>
      </c>
      <c r="AG151" s="158">
        <f t="shared" ca="1" si="282"/>
        <v>99.84</v>
      </c>
      <c r="AH151" s="158">
        <f t="shared" si="283"/>
        <v>0</v>
      </c>
      <c r="AI151" s="158">
        <f t="shared" si="284"/>
        <v>0</v>
      </c>
      <c r="AJ151" s="158">
        <f t="shared" ca="1" si="285"/>
        <v>95.71</v>
      </c>
      <c r="AK151" s="158">
        <f t="shared" ca="1" si="286"/>
        <v>96.32</v>
      </c>
      <c r="AL151" s="158">
        <f t="shared" si="287"/>
        <v>0</v>
      </c>
      <c r="AM151" s="158">
        <f t="shared" si="288"/>
        <v>0</v>
      </c>
      <c r="AN151" s="159">
        <f t="shared" ca="1" si="289"/>
        <v>439.82</v>
      </c>
      <c r="AP151" s="227">
        <f t="shared" ca="1" si="290"/>
        <v>0</v>
      </c>
      <c r="AQ151" s="227">
        <f t="shared" ca="1" si="291"/>
        <v>0</v>
      </c>
      <c r="AR151" s="227">
        <f t="shared" ca="1" si="292"/>
        <v>0</v>
      </c>
      <c r="AS151" s="227">
        <f t="shared" ca="1" si="293"/>
        <v>439.82</v>
      </c>
      <c r="AT151" s="227">
        <f t="shared" ca="1" si="294"/>
        <v>0</v>
      </c>
      <c r="AU151" s="227">
        <f t="shared" ca="1" si="295"/>
        <v>0</v>
      </c>
      <c r="AV151" s="227">
        <f t="shared" ca="1" si="296"/>
        <v>0</v>
      </c>
      <c r="AW151" s="227">
        <f t="shared" ca="1" si="297"/>
        <v>0</v>
      </c>
      <c r="AX151" s="227">
        <f t="shared" ca="1" si="298"/>
        <v>0</v>
      </c>
      <c r="AY151" s="227">
        <f t="shared" ca="1" si="299"/>
        <v>0</v>
      </c>
      <c r="AZ151" s="227">
        <f t="shared" ca="1" si="300"/>
        <v>0</v>
      </c>
      <c r="BB151" s="227">
        <f t="shared" ca="1" si="301"/>
        <v>90</v>
      </c>
      <c r="BC151" s="227">
        <f t="shared" ca="1" si="302"/>
        <v>87.14</v>
      </c>
      <c r="BD151" s="227">
        <f t="shared" ca="1" si="303"/>
        <v>89.86</v>
      </c>
      <c r="BE151" s="227">
        <f t="shared" si="304"/>
        <v>0</v>
      </c>
      <c r="BF151" s="227">
        <f t="shared" si="305"/>
        <v>0</v>
      </c>
      <c r="BG151" s="227">
        <f t="shared" ca="1" si="306"/>
        <v>86.14</v>
      </c>
      <c r="BH151" s="227">
        <f t="shared" ca="1" si="307"/>
        <v>86.69</v>
      </c>
      <c r="BI151" s="227">
        <f t="shared" si="308"/>
        <v>0</v>
      </c>
      <c r="BJ151" s="227">
        <f t="shared" si="309"/>
        <v>0</v>
      </c>
    </row>
    <row r="152" spans="1:62" x14ac:dyDescent="0.2">
      <c r="A152" s="228" t="s">
        <v>5</v>
      </c>
      <c r="B152" s="229" t="s">
        <v>329</v>
      </c>
      <c r="C152" s="230" t="s">
        <v>84</v>
      </c>
      <c r="D152" s="261"/>
      <c r="E152" s="245" t="str">
        <f t="shared" si="269"/>
        <v/>
      </c>
      <c r="F152" s="261"/>
      <c r="G152" s="245" t="str">
        <f t="shared" si="270"/>
        <v/>
      </c>
      <c r="H152" s="261"/>
      <c r="I152" s="245" t="str">
        <f t="shared" si="271"/>
        <v/>
      </c>
      <c r="J152" s="261">
        <v>35.17</v>
      </c>
      <c r="K152" s="245">
        <f t="shared" ca="1" si="272"/>
        <v>97.12</v>
      </c>
      <c r="L152" s="261">
        <v>31</v>
      </c>
      <c r="M152" s="245">
        <f t="shared" ca="1" si="273"/>
        <v>100</v>
      </c>
      <c r="N152" s="261"/>
      <c r="O152" s="245" t="str">
        <f t="shared" si="274"/>
        <v/>
      </c>
      <c r="P152" s="261">
        <v>46.23</v>
      </c>
      <c r="Q152" s="245">
        <f t="shared" ca="1" si="275"/>
        <v>87.35</v>
      </c>
      <c r="R152" s="261">
        <v>79.16</v>
      </c>
      <c r="S152" s="245">
        <f t="shared" ca="1" si="276"/>
        <v>93.19</v>
      </c>
      <c r="T152" s="261">
        <v>33.33</v>
      </c>
      <c r="U152" s="245">
        <f t="shared" ca="1" si="277"/>
        <v>100</v>
      </c>
      <c r="V152" s="245">
        <f t="shared" ca="1" si="278"/>
        <v>477.65999999999997</v>
      </c>
      <c r="W152" s="278"/>
      <c r="X152" s="226">
        <v>0.9</v>
      </c>
      <c r="Y152" s="158">
        <f t="shared" ca="1" si="279"/>
        <v>100</v>
      </c>
      <c r="Z152" s="158">
        <f t="shared" ca="1" si="279"/>
        <v>100</v>
      </c>
      <c r="AA152" s="158">
        <f t="shared" ca="1" si="279"/>
        <v>97.12</v>
      </c>
      <c r="AB152" s="158">
        <f t="shared" ca="1" si="279"/>
        <v>93.19</v>
      </c>
      <c r="AC152" s="158">
        <f t="shared" ca="1" si="279"/>
        <v>87.35</v>
      </c>
      <c r="AE152" s="158">
        <f t="shared" si="280"/>
        <v>0</v>
      </c>
      <c r="AF152" s="158">
        <f t="shared" si="281"/>
        <v>0</v>
      </c>
      <c r="AG152" s="158">
        <f t="shared" si="282"/>
        <v>0</v>
      </c>
      <c r="AH152" s="158">
        <f t="shared" ca="1" si="283"/>
        <v>97.12</v>
      </c>
      <c r="AI152" s="158">
        <f t="shared" ca="1" si="284"/>
        <v>100</v>
      </c>
      <c r="AJ152" s="158">
        <f t="shared" si="285"/>
        <v>0</v>
      </c>
      <c r="AK152" s="158">
        <f t="shared" ca="1" si="286"/>
        <v>87.35</v>
      </c>
      <c r="AL152" s="158">
        <f t="shared" ca="1" si="287"/>
        <v>93.19</v>
      </c>
      <c r="AM152" s="158">
        <f t="shared" ca="1" si="288"/>
        <v>100</v>
      </c>
      <c r="AN152" s="159">
        <f t="shared" ca="1" si="289"/>
        <v>429.89</v>
      </c>
      <c r="AP152" s="227">
        <f t="shared" ca="1" si="290"/>
        <v>0</v>
      </c>
      <c r="AQ152" s="227">
        <f t="shared" ca="1" si="291"/>
        <v>0</v>
      </c>
      <c r="AR152" s="227">
        <f t="shared" ca="1" si="292"/>
        <v>0</v>
      </c>
      <c r="AS152" s="227">
        <f t="shared" ca="1" si="293"/>
        <v>0</v>
      </c>
      <c r="AT152" s="227">
        <f t="shared" ca="1" si="294"/>
        <v>0</v>
      </c>
      <c r="AU152" s="227">
        <f t="shared" ca="1" si="295"/>
        <v>0</v>
      </c>
      <c r="AV152" s="227">
        <f t="shared" ca="1" si="296"/>
        <v>0</v>
      </c>
      <c r="AW152" s="227">
        <f t="shared" ca="1" si="297"/>
        <v>429.89</v>
      </c>
      <c r="AX152" s="227">
        <f t="shared" ca="1" si="298"/>
        <v>0</v>
      </c>
      <c r="AY152" s="227">
        <f t="shared" ca="1" si="299"/>
        <v>0</v>
      </c>
      <c r="AZ152" s="227">
        <f t="shared" ca="1" si="300"/>
        <v>0</v>
      </c>
      <c r="BB152" s="227">
        <f t="shared" si="301"/>
        <v>0</v>
      </c>
      <c r="BC152" s="227">
        <f t="shared" si="302"/>
        <v>0</v>
      </c>
      <c r="BD152" s="227">
        <f t="shared" si="303"/>
        <v>0</v>
      </c>
      <c r="BE152" s="227">
        <f t="shared" ca="1" si="304"/>
        <v>87.41</v>
      </c>
      <c r="BF152" s="227">
        <f t="shared" ca="1" si="305"/>
        <v>90</v>
      </c>
      <c r="BG152" s="227">
        <f t="shared" si="306"/>
        <v>0</v>
      </c>
      <c r="BH152" s="227">
        <f t="shared" ca="1" si="307"/>
        <v>78.62</v>
      </c>
      <c r="BI152" s="227">
        <f t="shared" ca="1" si="308"/>
        <v>83.87</v>
      </c>
      <c r="BJ152" s="227">
        <f t="shared" ca="1" si="309"/>
        <v>90</v>
      </c>
    </row>
    <row r="153" spans="1:62" x14ac:dyDescent="0.2">
      <c r="A153" s="228" t="s">
        <v>6</v>
      </c>
      <c r="B153" s="229" t="s">
        <v>34</v>
      </c>
      <c r="C153" s="230" t="s">
        <v>80</v>
      </c>
      <c r="D153" s="261">
        <v>104.39</v>
      </c>
      <c r="E153" s="235">
        <f t="shared" ca="1" si="269"/>
        <v>77.989999999999995</v>
      </c>
      <c r="F153" s="261">
        <v>35.31</v>
      </c>
      <c r="G153" s="245">
        <f t="shared" ca="1" si="270"/>
        <v>100</v>
      </c>
      <c r="H153" s="261"/>
      <c r="I153" s="245" t="str">
        <f t="shared" si="271"/>
        <v/>
      </c>
      <c r="J153" s="261">
        <v>39.270000000000003</v>
      </c>
      <c r="K153" s="245">
        <f t="shared" ca="1" si="272"/>
        <v>86.86</v>
      </c>
      <c r="L153" s="261"/>
      <c r="M153" s="245" t="str">
        <f t="shared" si="273"/>
        <v/>
      </c>
      <c r="N153" s="261">
        <v>33.340000000000003</v>
      </c>
      <c r="O153" s="245">
        <f t="shared" ca="1" si="274"/>
        <v>89.72</v>
      </c>
      <c r="P153" s="261">
        <v>49.14</v>
      </c>
      <c r="Q153" s="235">
        <f t="shared" ca="1" si="275"/>
        <v>82.3</v>
      </c>
      <c r="R153" s="261">
        <v>76.44</v>
      </c>
      <c r="S153" s="245">
        <f t="shared" ca="1" si="276"/>
        <v>96.26</v>
      </c>
      <c r="T153" s="261">
        <v>35.22</v>
      </c>
      <c r="U153" s="245">
        <f t="shared" ca="1" si="277"/>
        <v>94.86</v>
      </c>
      <c r="V153" s="245">
        <f t="shared" ca="1" si="278"/>
        <v>467.70000000000005</v>
      </c>
      <c r="W153" s="278"/>
      <c r="X153" s="226">
        <v>0.9</v>
      </c>
      <c r="Y153" s="158">
        <f t="shared" ca="1" si="279"/>
        <v>100</v>
      </c>
      <c r="Z153" s="158">
        <f t="shared" ca="1" si="279"/>
        <v>96.26</v>
      </c>
      <c r="AA153" s="158">
        <f t="shared" ca="1" si="279"/>
        <v>94.86</v>
      </c>
      <c r="AB153" s="158">
        <f t="shared" ca="1" si="279"/>
        <v>89.72</v>
      </c>
      <c r="AC153" s="158">
        <f t="shared" ca="1" si="279"/>
        <v>86.86</v>
      </c>
      <c r="AE153" s="158">
        <f t="shared" ca="1" si="280"/>
        <v>77.989999999999995</v>
      </c>
      <c r="AF153" s="158">
        <f t="shared" ca="1" si="281"/>
        <v>100</v>
      </c>
      <c r="AG153" s="158">
        <f t="shared" si="282"/>
        <v>0</v>
      </c>
      <c r="AH153" s="158">
        <f t="shared" ca="1" si="283"/>
        <v>86.86</v>
      </c>
      <c r="AI153" s="158">
        <f t="shared" si="284"/>
        <v>0</v>
      </c>
      <c r="AJ153" s="158">
        <f t="shared" ca="1" si="285"/>
        <v>89.72</v>
      </c>
      <c r="AK153" s="158">
        <f t="shared" ca="1" si="286"/>
        <v>82.3</v>
      </c>
      <c r="AL153" s="158">
        <f t="shared" ca="1" si="287"/>
        <v>96.26</v>
      </c>
      <c r="AM153" s="158">
        <f t="shared" ca="1" si="288"/>
        <v>94.86</v>
      </c>
      <c r="AN153" s="159">
        <f t="shared" ca="1" si="289"/>
        <v>565.19000000000005</v>
      </c>
      <c r="AP153" s="227">
        <f t="shared" ca="1" si="290"/>
        <v>0</v>
      </c>
      <c r="AQ153" s="227">
        <f t="shared" ca="1" si="291"/>
        <v>565.19000000000005</v>
      </c>
      <c r="AR153" s="227">
        <f t="shared" ca="1" si="292"/>
        <v>0</v>
      </c>
      <c r="AS153" s="227">
        <f t="shared" ca="1" si="293"/>
        <v>0</v>
      </c>
      <c r="AT153" s="227">
        <f t="shared" ca="1" si="294"/>
        <v>0</v>
      </c>
      <c r="AU153" s="227">
        <f t="shared" ca="1" si="295"/>
        <v>0</v>
      </c>
      <c r="AV153" s="227">
        <f t="shared" ca="1" si="296"/>
        <v>0</v>
      </c>
      <c r="AW153" s="227">
        <f t="shared" ca="1" si="297"/>
        <v>0</v>
      </c>
      <c r="AX153" s="227">
        <f t="shared" ca="1" si="298"/>
        <v>0</v>
      </c>
      <c r="AY153" s="227">
        <f t="shared" ca="1" si="299"/>
        <v>0</v>
      </c>
      <c r="AZ153" s="227">
        <f t="shared" ca="1" si="300"/>
        <v>0</v>
      </c>
      <c r="BB153" s="227">
        <f t="shared" ca="1" si="301"/>
        <v>70.19</v>
      </c>
      <c r="BC153" s="227">
        <f t="shared" ca="1" si="302"/>
        <v>90</v>
      </c>
      <c r="BD153" s="227">
        <f t="shared" si="303"/>
        <v>0</v>
      </c>
      <c r="BE153" s="227">
        <f t="shared" ca="1" si="304"/>
        <v>78.17</v>
      </c>
      <c r="BF153" s="227">
        <f t="shared" si="305"/>
        <v>0</v>
      </c>
      <c r="BG153" s="227">
        <f t="shared" ca="1" si="306"/>
        <v>80.75</v>
      </c>
      <c r="BH153" s="227">
        <f t="shared" ca="1" si="307"/>
        <v>74.069999999999993</v>
      </c>
      <c r="BI153" s="227">
        <f t="shared" ca="1" si="308"/>
        <v>86.63</v>
      </c>
      <c r="BJ153" s="227">
        <f t="shared" ca="1" si="309"/>
        <v>85.37</v>
      </c>
    </row>
    <row r="154" spans="1:62" x14ac:dyDescent="0.2">
      <c r="A154" s="228" t="s">
        <v>7</v>
      </c>
      <c r="B154" s="229" t="s">
        <v>118</v>
      </c>
      <c r="C154" s="230" t="s">
        <v>81</v>
      </c>
      <c r="D154" s="261">
        <v>112.58</v>
      </c>
      <c r="E154" s="235">
        <f t="shared" ca="1" si="269"/>
        <v>72.25</v>
      </c>
      <c r="F154" s="261"/>
      <c r="G154" s="245" t="str">
        <f t="shared" si="270"/>
        <v/>
      </c>
      <c r="H154" s="261"/>
      <c r="I154" s="245" t="str">
        <f t="shared" si="271"/>
        <v/>
      </c>
      <c r="J154" s="261">
        <v>44.23</v>
      </c>
      <c r="K154" s="245">
        <f t="shared" ca="1" si="272"/>
        <v>77.209999999999994</v>
      </c>
      <c r="L154" s="261">
        <v>33.340000000000003</v>
      </c>
      <c r="M154" s="245">
        <f t="shared" ca="1" si="273"/>
        <v>92.35</v>
      </c>
      <c r="N154" s="261">
        <v>39.25</v>
      </c>
      <c r="O154" s="245">
        <f t="shared" ca="1" si="274"/>
        <v>76.41</v>
      </c>
      <c r="P154" s="261">
        <v>48.14</v>
      </c>
      <c r="Q154" s="245">
        <f t="shared" ca="1" si="275"/>
        <v>84</v>
      </c>
      <c r="R154" s="261">
        <v>110.29</v>
      </c>
      <c r="S154" s="235">
        <f t="shared" ca="1" si="276"/>
        <v>66.86</v>
      </c>
      <c r="T154" s="261">
        <v>41.06</v>
      </c>
      <c r="U154" s="245">
        <f t="shared" ca="1" si="277"/>
        <v>81.63</v>
      </c>
      <c r="V154" s="245">
        <f t="shared" ca="1" si="278"/>
        <v>411.6</v>
      </c>
      <c r="W154" s="264"/>
      <c r="X154" s="226">
        <v>0.9</v>
      </c>
      <c r="Y154" s="158">
        <f t="shared" ca="1" si="279"/>
        <v>92.35</v>
      </c>
      <c r="Z154" s="158">
        <f t="shared" ca="1" si="279"/>
        <v>84</v>
      </c>
      <c r="AA154" s="158">
        <f t="shared" ca="1" si="279"/>
        <v>81.63</v>
      </c>
      <c r="AB154" s="158">
        <f t="shared" ca="1" si="279"/>
        <v>77.209999999999994</v>
      </c>
      <c r="AC154" s="158">
        <f t="shared" ca="1" si="279"/>
        <v>76.41</v>
      </c>
      <c r="AE154" s="158">
        <f t="shared" ca="1" si="280"/>
        <v>72.25</v>
      </c>
      <c r="AF154" s="158">
        <f t="shared" si="281"/>
        <v>0</v>
      </c>
      <c r="AG154" s="158">
        <f t="shared" si="282"/>
        <v>0</v>
      </c>
      <c r="AH154" s="158">
        <f t="shared" ca="1" si="283"/>
        <v>77.209999999999994</v>
      </c>
      <c r="AI154" s="158">
        <f t="shared" ca="1" si="284"/>
        <v>92.35</v>
      </c>
      <c r="AJ154" s="158">
        <f t="shared" ca="1" si="285"/>
        <v>76.41</v>
      </c>
      <c r="AK154" s="158">
        <f t="shared" ca="1" si="286"/>
        <v>84</v>
      </c>
      <c r="AL154" s="158">
        <f t="shared" ca="1" si="287"/>
        <v>66.86</v>
      </c>
      <c r="AM154" s="158">
        <f t="shared" ca="1" si="288"/>
        <v>81.63</v>
      </c>
      <c r="AN154" s="159">
        <f t="shared" ca="1" si="289"/>
        <v>495.64</v>
      </c>
      <c r="AP154" s="227">
        <f t="shared" ca="1" si="290"/>
        <v>0</v>
      </c>
      <c r="AQ154" s="227">
        <f t="shared" ca="1" si="291"/>
        <v>0</v>
      </c>
      <c r="AR154" s="227">
        <f t="shared" ca="1" si="292"/>
        <v>495.64</v>
      </c>
      <c r="AS154" s="227">
        <f t="shared" ca="1" si="293"/>
        <v>0</v>
      </c>
      <c r="AT154" s="227">
        <f t="shared" ca="1" si="294"/>
        <v>0</v>
      </c>
      <c r="AU154" s="227">
        <f t="shared" ca="1" si="295"/>
        <v>0</v>
      </c>
      <c r="AV154" s="227">
        <f t="shared" ca="1" si="296"/>
        <v>0</v>
      </c>
      <c r="AW154" s="227">
        <f t="shared" ca="1" si="297"/>
        <v>0</v>
      </c>
      <c r="AX154" s="227">
        <f t="shared" ca="1" si="298"/>
        <v>0</v>
      </c>
      <c r="AY154" s="227">
        <f t="shared" ca="1" si="299"/>
        <v>0</v>
      </c>
      <c r="AZ154" s="227">
        <f t="shared" ca="1" si="300"/>
        <v>0</v>
      </c>
      <c r="BB154" s="227">
        <f t="shared" ca="1" si="301"/>
        <v>65.03</v>
      </c>
      <c r="BC154" s="227">
        <f t="shared" si="302"/>
        <v>0</v>
      </c>
      <c r="BD154" s="227">
        <f t="shared" si="303"/>
        <v>0</v>
      </c>
      <c r="BE154" s="227">
        <f t="shared" ca="1" si="304"/>
        <v>69.489999999999995</v>
      </c>
      <c r="BF154" s="227">
        <f t="shared" ca="1" si="305"/>
        <v>83.12</v>
      </c>
      <c r="BG154" s="227">
        <f t="shared" ca="1" si="306"/>
        <v>68.77</v>
      </c>
      <c r="BH154" s="227">
        <f t="shared" ca="1" si="307"/>
        <v>75.599999999999994</v>
      </c>
      <c r="BI154" s="227">
        <f t="shared" ca="1" si="308"/>
        <v>60.17</v>
      </c>
      <c r="BJ154" s="227">
        <f t="shared" ca="1" si="309"/>
        <v>73.47</v>
      </c>
    </row>
    <row r="155" spans="1:62" x14ac:dyDescent="0.2">
      <c r="A155" s="228" t="s">
        <v>8</v>
      </c>
      <c r="B155" s="229" t="s">
        <v>196</v>
      </c>
      <c r="C155" s="230" t="s">
        <v>73</v>
      </c>
      <c r="D155" s="261">
        <v>116.1</v>
      </c>
      <c r="E155" s="235">
        <f t="shared" ca="1" si="269"/>
        <v>70.260000000000005</v>
      </c>
      <c r="F155" s="261">
        <v>45.22</v>
      </c>
      <c r="G155" s="245">
        <f t="shared" ca="1" si="270"/>
        <v>78.290000000000006</v>
      </c>
      <c r="H155" s="261">
        <v>49.2</v>
      </c>
      <c r="I155" s="245">
        <f t="shared" ca="1" si="271"/>
        <v>83.61</v>
      </c>
      <c r="J155" s="261">
        <v>46.46</v>
      </c>
      <c r="K155" s="245">
        <f t="shared" ca="1" si="272"/>
        <v>73.27</v>
      </c>
      <c r="L155" s="261"/>
      <c r="M155" s="245" t="str">
        <f t="shared" si="273"/>
        <v/>
      </c>
      <c r="N155" s="261">
        <v>37.58</v>
      </c>
      <c r="O155" s="245">
        <f t="shared" ca="1" si="274"/>
        <v>79.319999999999993</v>
      </c>
      <c r="P155" s="261">
        <v>51.47</v>
      </c>
      <c r="Q155" s="245">
        <f t="shared" ca="1" si="275"/>
        <v>78.239999999999995</v>
      </c>
      <c r="R155" s="261">
        <v>101.39</v>
      </c>
      <c r="S155" s="235">
        <f t="shared" ca="1" si="276"/>
        <v>72.67</v>
      </c>
      <c r="T155" s="261"/>
      <c r="U155" s="235" t="str">
        <f t="shared" si="277"/>
        <v/>
      </c>
      <c r="V155" s="245">
        <f t="shared" ca="1" si="278"/>
        <v>392.73</v>
      </c>
      <c r="W155" s="264"/>
      <c r="X155" s="226">
        <v>0.9</v>
      </c>
      <c r="Y155" s="158">
        <f t="shared" ca="1" si="279"/>
        <v>83.61</v>
      </c>
      <c r="Z155" s="158">
        <f t="shared" ca="1" si="279"/>
        <v>79.319999999999993</v>
      </c>
      <c r="AA155" s="158">
        <f t="shared" ca="1" si="279"/>
        <v>78.290000000000006</v>
      </c>
      <c r="AB155" s="158">
        <f t="shared" ca="1" si="279"/>
        <v>78.239999999999995</v>
      </c>
      <c r="AC155" s="158">
        <f t="shared" ca="1" si="279"/>
        <v>73.27</v>
      </c>
      <c r="AE155" s="158">
        <f t="shared" ca="1" si="280"/>
        <v>70.260000000000005</v>
      </c>
      <c r="AF155" s="158">
        <f t="shared" ca="1" si="281"/>
        <v>78.290000000000006</v>
      </c>
      <c r="AG155" s="158">
        <f t="shared" ca="1" si="282"/>
        <v>83.61</v>
      </c>
      <c r="AH155" s="158">
        <f t="shared" ca="1" si="283"/>
        <v>73.27</v>
      </c>
      <c r="AI155" s="158">
        <f t="shared" si="284"/>
        <v>0</v>
      </c>
      <c r="AJ155" s="158">
        <f t="shared" ca="1" si="285"/>
        <v>79.319999999999993</v>
      </c>
      <c r="AK155" s="158">
        <f t="shared" ca="1" si="286"/>
        <v>78.239999999999995</v>
      </c>
      <c r="AL155" s="158">
        <f t="shared" ca="1" si="287"/>
        <v>72.67</v>
      </c>
      <c r="AM155" s="158">
        <f t="shared" si="288"/>
        <v>0</v>
      </c>
      <c r="AN155" s="159">
        <f t="shared" ca="1" si="289"/>
        <v>482.09</v>
      </c>
      <c r="AP155" s="227">
        <f t="shared" ca="1" si="290"/>
        <v>482.09</v>
      </c>
      <c r="AQ155" s="227">
        <f t="shared" ca="1" si="291"/>
        <v>0</v>
      </c>
      <c r="AR155" s="227">
        <f t="shared" ca="1" si="292"/>
        <v>0</v>
      </c>
      <c r="AS155" s="227">
        <f t="shared" ca="1" si="293"/>
        <v>0</v>
      </c>
      <c r="AT155" s="227">
        <f t="shared" ca="1" si="294"/>
        <v>0</v>
      </c>
      <c r="AU155" s="227">
        <f t="shared" ca="1" si="295"/>
        <v>0</v>
      </c>
      <c r="AV155" s="227">
        <f t="shared" ca="1" si="296"/>
        <v>0</v>
      </c>
      <c r="AW155" s="227">
        <f t="shared" ca="1" si="297"/>
        <v>0</v>
      </c>
      <c r="AX155" s="227">
        <f t="shared" ca="1" si="298"/>
        <v>0</v>
      </c>
      <c r="AY155" s="227">
        <f t="shared" ca="1" si="299"/>
        <v>0</v>
      </c>
      <c r="AZ155" s="227">
        <f t="shared" ca="1" si="300"/>
        <v>0</v>
      </c>
      <c r="BB155" s="227">
        <f t="shared" ca="1" si="301"/>
        <v>63.23</v>
      </c>
      <c r="BC155" s="227">
        <f t="shared" ca="1" si="302"/>
        <v>70.459999999999994</v>
      </c>
      <c r="BD155" s="227">
        <f t="shared" ca="1" si="303"/>
        <v>75.25</v>
      </c>
      <c r="BE155" s="227">
        <f t="shared" ca="1" si="304"/>
        <v>65.94</v>
      </c>
      <c r="BF155" s="227">
        <f t="shared" si="305"/>
        <v>0</v>
      </c>
      <c r="BG155" s="227">
        <f t="shared" ca="1" si="306"/>
        <v>71.39</v>
      </c>
      <c r="BH155" s="227">
        <f t="shared" ca="1" si="307"/>
        <v>70.42</v>
      </c>
      <c r="BI155" s="227">
        <f t="shared" ca="1" si="308"/>
        <v>65.400000000000006</v>
      </c>
      <c r="BJ155" s="227">
        <f t="shared" si="309"/>
        <v>0</v>
      </c>
    </row>
    <row r="156" spans="1:62" x14ac:dyDescent="0.2">
      <c r="A156" s="228" t="s">
        <v>9</v>
      </c>
      <c r="B156" s="229" t="s">
        <v>104</v>
      </c>
      <c r="C156" s="230" t="s">
        <v>84</v>
      </c>
      <c r="D156" s="261"/>
      <c r="E156" s="245" t="str">
        <f t="shared" si="269"/>
        <v/>
      </c>
      <c r="F156" s="261"/>
      <c r="G156" s="245" t="str">
        <f t="shared" si="270"/>
        <v/>
      </c>
      <c r="H156" s="261">
        <v>47.34</v>
      </c>
      <c r="I156" s="245">
        <f t="shared" ca="1" si="271"/>
        <v>86.72</v>
      </c>
      <c r="J156" s="261">
        <v>47.07</v>
      </c>
      <c r="K156" s="245">
        <f t="shared" ca="1" si="272"/>
        <v>72.73</v>
      </c>
      <c r="L156" s="261"/>
      <c r="M156" s="245" t="str">
        <f t="shared" si="273"/>
        <v/>
      </c>
      <c r="N156" s="261">
        <v>42.37</v>
      </c>
      <c r="O156" s="245">
        <f t="shared" ca="1" si="274"/>
        <v>70.67</v>
      </c>
      <c r="P156" s="261">
        <v>53.22</v>
      </c>
      <c r="Q156" s="245">
        <f t="shared" ca="1" si="275"/>
        <v>75.92</v>
      </c>
      <c r="R156" s="261">
        <v>89.21</v>
      </c>
      <c r="S156" s="245">
        <f t="shared" ca="1" si="276"/>
        <v>82.67</v>
      </c>
      <c r="T156" s="261"/>
      <c r="U156" s="245" t="str">
        <f t="shared" si="277"/>
        <v/>
      </c>
      <c r="V156" s="245">
        <f t="shared" ca="1" si="278"/>
        <v>388.71000000000004</v>
      </c>
      <c r="W156" s="278"/>
      <c r="X156" s="226">
        <v>0.9</v>
      </c>
      <c r="Y156" s="158">
        <f t="shared" ca="1" si="279"/>
        <v>86.72</v>
      </c>
      <c r="Z156" s="158">
        <f t="shared" ca="1" si="279"/>
        <v>82.67</v>
      </c>
      <c r="AA156" s="158">
        <f t="shared" ca="1" si="279"/>
        <v>75.92</v>
      </c>
      <c r="AB156" s="158">
        <f t="shared" ca="1" si="279"/>
        <v>72.73</v>
      </c>
      <c r="AC156" s="158">
        <f t="shared" ca="1" si="279"/>
        <v>70.67</v>
      </c>
      <c r="AE156" s="158">
        <f t="shared" si="280"/>
        <v>0</v>
      </c>
      <c r="AF156" s="158">
        <f t="shared" si="281"/>
        <v>0</v>
      </c>
      <c r="AG156" s="158">
        <f t="shared" ca="1" si="282"/>
        <v>86.72</v>
      </c>
      <c r="AH156" s="158">
        <f t="shared" ca="1" si="283"/>
        <v>72.73</v>
      </c>
      <c r="AI156" s="158">
        <f t="shared" si="284"/>
        <v>0</v>
      </c>
      <c r="AJ156" s="158">
        <f t="shared" ca="1" si="285"/>
        <v>70.67</v>
      </c>
      <c r="AK156" s="158">
        <f t="shared" ca="1" si="286"/>
        <v>75.92</v>
      </c>
      <c r="AL156" s="158">
        <f t="shared" ca="1" si="287"/>
        <v>82.67</v>
      </c>
      <c r="AM156" s="158">
        <f t="shared" si="288"/>
        <v>0</v>
      </c>
      <c r="AN156" s="159">
        <f t="shared" ca="1" si="289"/>
        <v>349.84</v>
      </c>
      <c r="AP156" s="227">
        <f t="shared" ca="1" si="290"/>
        <v>0</v>
      </c>
      <c r="AQ156" s="227">
        <f t="shared" ca="1" si="291"/>
        <v>0</v>
      </c>
      <c r="AR156" s="227">
        <f t="shared" ca="1" si="292"/>
        <v>0</v>
      </c>
      <c r="AS156" s="227">
        <f t="shared" ca="1" si="293"/>
        <v>0</v>
      </c>
      <c r="AT156" s="227">
        <f t="shared" ca="1" si="294"/>
        <v>0</v>
      </c>
      <c r="AU156" s="227">
        <f t="shared" ca="1" si="295"/>
        <v>0</v>
      </c>
      <c r="AV156" s="227">
        <f t="shared" ca="1" si="296"/>
        <v>0</v>
      </c>
      <c r="AW156" s="227">
        <f t="shared" ca="1" si="297"/>
        <v>349.84</v>
      </c>
      <c r="AX156" s="227">
        <f t="shared" ca="1" si="298"/>
        <v>0</v>
      </c>
      <c r="AY156" s="227">
        <f t="shared" ca="1" si="299"/>
        <v>0</v>
      </c>
      <c r="AZ156" s="227">
        <f t="shared" ca="1" si="300"/>
        <v>0</v>
      </c>
      <c r="BB156" s="227">
        <f t="shared" si="301"/>
        <v>0</v>
      </c>
      <c r="BC156" s="227">
        <f t="shared" si="302"/>
        <v>0</v>
      </c>
      <c r="BD156" s="227">
        <f t="shared" ca="1" si="303"/>
        <v>78.05</v>
      </c>
      <c r="BE156" s="227">
        <f t="shared" ca="1" si="304"/>
        <v>65.459999999999994</v>
      </c>
      <c r="BF156" s="227">
        <f t="shared" si="305"/>
        <v>0</v>
      </c>
      <c r="BG156" s="227">
        <f t="shared" ca="1" si="306"/>
        <v>63.6</v>
      </c>
      <c r="BH156" s="227">
        <f t="shared" ca="1" si="307"/>
        <v>68.33</v>
      </c>
      <c r="BI156" s="227">
        <f t="shared" ca="1" si="308"/>
        <v>74.400000000000006</v>
      </c>
      <c r="BJ156" s="227">
        <f t="shared" si="309"/>
        <v>0</v>
      </c>
    </row>
    <row r="157" spans="1:62" x14ac:dyDescent="0.2">
      <c r="A157" s="228" t="s">
        <v>10</v>
      </c>
      <c r="B157" s="229" t="s">
        <v>197</v>
      </c>
      <c r="C157" s="230" t="s">
        <v>84</v>
      </c>
      <c r="D157" s="261">
        <v>119.07</v>
      </c>
      <c r="E157" s="245">
        <f t="shared" ca="1" si="269"/>
        <v>68.52</v>
      </c>
      <c r="F157" s="261">
        <v>58.01</v>
      </c>
      <c r="G157" s="235">
        <f t="shared" ca="1" si="270"/>
        <v>61.22</v>
      </c>
      <c r="H157" s="261">
        <v>67.150000000000006</v>
      </c>
      <c r="I157" s="235">
        <f t="shared" ca="1" si="271"/>
        <v>61.34</v>
      </c>
      <c r="J157" s="261">
        <v>44.07</v>
      </c>
      <c r="K157" s="245">
        <f t="shared" ca="1" si="272"/>
        <v>77.67</v>
      </c>
      <c r="L157" s="261" t="s">
        <v>88</v>
      </c>
      <c r="M157" s="245" t="str">
        <f t="shared" si="273"/>
        <v>*</v>
      </c>
      <c r="N157" s="261">
        <v>39.520000000000003</v>
      </c>
      <c r="O157" s="245">
        <f t="shared" ca="1" si="274"/>
        <v>75.540000000000006</v>
      </c>
      <c r="P157" s="261">
        <v>47</v>
      </c>
      <c r="Q157" s="245">
        <f t="shared" ca="1" si="275"/>
        <v>86.21</v>
      </c>
      <c r="R157" s="261">
        <v>113.49</v>
      </c>
      <c r="S157" s="245">
        <f t="shared" ca="1" si="276"/>
        <v>64.900000000000006</v>
      </c>
      <c r="T157" s="261"/>
      <c r="U157" s="245" t="str">
        <f t="shared" si="277"/>
        <v/>
      </c>
      <c r="V157" s="245">
        <f t="shared" ca="1" si="278"/>
        <v>372.84000000000003</v>
      </c>
      <c r="W157" s="278"/>
      <c r="X157" s="226">
        <v>0.9</v>
      </c>
      <c r="Y157" s="158">
        <f t="shared" ca="1" si="279"/>
        <v>86.21</v>
      </c>
      <c r="Z157" s="158">
        <f t="shared" ca="1" si="279"/>
        <v>77.67</v>
      </c>
      <c r="AA157" s="158">
        <f t="shared" ca="1" si="279"/>
        <v>75.540000000000006</v>
      </c>
      <c r="AB157" s="158">
        <f t="shared" ca="1" si="279"/>
        <v>68.52</v>
      </c>
      <c r="AC157" s="158">
        <f t="shared" ca="1" si="279"/>
        <v>64.900000000000006</v>
      </c>
      <c r="AE157" s="158">
        <f t="shared" ca="1" si="280"/>
        <v>68.52</v>
      </c>
      <c r="AF157" s="158">
        <f t="shared" ca="1" si="281"/>
        <v>61.22</v>
      </c>
      <c r="AG157" s="158">
        <f t="shared" ca="1" si="282"/>
        <v>61.34</v>
      </c>
      <c r="AH157" s="158">
        <f t="shared" ca="1" si="283"/>
        <v>77.67</v>
      </c>
      <c r="AI157" s="158">
        <f t="shared" si="284"/>
        <v>0</v>
      </c>
      <c r="AJ157" s="158">
        <f t="shared" ca="1" si="285"/>
        <v>75.540000000000006</v>
      </c>
      <c r="AK157" s="158">
        <f t="shared" ca="1" si="286"/>
        <v>86.21</v>
      </c>
      <c r="AL157" s="158">
        <f t="shared" ca="1" si="287"/>
        <v>64.900000000000006</v>
      </c>
      <c r="AM157" s="158">
        <f t="shared" si="288"/>
        <v>0</v>
      </c>
      <c r="AN157" s="159">
        <f t="shared" ca="1" si="289"/>
        <v>445.86</v>
      </c>
      <c r="AP157" s="227">
        <f t="shared" ca="1" si="290"/>
        <v>0</v>
      </c>
      <c r="AQ157" s="227">
        <f t="shared" ca="1" si="291"/>
        <v>0</v>
      </c>
      <c r="AR157" s="227">
        <f t="shared" ca="1" si="292"/>
        <v>0</v>
      </c>
      <c r="AS157" s="227">
        <f t="shared" ca="1" si="293"/>
        <v>0</v>
      </c>
      <c r="AT157" s="227">
        <f t="shared" ca="1" si="294"/>
        <v>0</v>
      </c>
      <c r="AU157" s="227">
        <f t="shared" ca="1" si="295"/>
        <v>0</v>
      </c>
      <c r="AV157" s="227">
        <f t="shared" ca="1" si="296"/>
        <v>0</v>
      </c>
      <c r="AW157" s="227">
        <f t="shared" ca="1" si="297"/>
        <v>445.86</v>
      </c>
      <c r="AX157" s="227">
        <f t="shared" ca="1" si="298"/>
        <v>0</v>
      </c>
      <c r="AY157" s="227">
        <f t="shared" ca="1" si="299"/>
        <v>0</v>
      </c>
      <c r="AZ157" s="227">
        <f t="shared" ca="1" si="300"/>
        <v>0</v>
      </c>
      <c r="BB157" s="227">
        <f t="shared" ca="1" si="301"/>
        <v>61.67</v>
      </c>
      <c r="BC157" s="227">
        <f t="shared" ca="1" si="302"/>
        <v>55.1</v>
      </c>
      <c r="BD157" s="227">
        <f t="shared" ca="1" si="303"/>
        <v>55.21</v>
      </c>
      <c r="BE157" s="227">
        <f t="shared" ca="1" si="304"/>
        <v>69.900000000000006</v>
      </c>
      <c r="BF157" s="227">
        <f t="shared" si="305"/>
        <v>0</v>
      </c>
      <c r="BG157" s="227">
        <f t="shared" ca="1" si="306"/>
        <v>67.989999999999995</v>
      </c>
      <c r="BH157" s="227">
        <f t="shared" ca="1" si="307"/>
        <v>77.59</v>
      </c>
      <c r="BI157" s="227">
        <f t="shared" ca="1" si="308"/>
        <v>58.41</v>
      </c>
      <c r="BJ157" s="227">
        <f t="shared" si="309"/>
        <v>0</v>
      </c>
    </row>
    <row r="158" spans="1:62" x14ac:dyDescent="0.2">
      <c r="A158" s="241" t="s">
        <v>11</v>
      </c>
      <c r="B158" s="229" t="s">
        <v>113</v>
      </c>
      <c r="C158" s="230" t="s">
        <v>84</v>
      </c>
      <c r="D158" s="261"/>
      <c r="E158" s="245" t="str">
        <f t="shared" si="269"/>
        <v/>
      </c>
      <c r="F158" s="261">
        <v>57.01</v>
      </c>
      <c r="G158" s="235">
        <f t="shared" ca="1" si="270"/>
        <v>62.29</v>
      </c>
      <c r="H158" s="261">
        <v>63.37</v>
      </c>
      <c r="I158" s="245">
        <f t="shared" ca="1" si="271"/>
        <v>64.84</v>
      </c>
      <c r="J158" s="261"/>
      <c r="K158" s="245" t="str">
        <f t="shared" si="272"/>
        <v/>
      </c>
      <c r="L158" s="261"/>
      <c r="M158" s="245" t="str">
        <f t="shared" si="273"/>
        <v/>
      </c>
      <c r="N158" s="261">
        <v>41.59</v>
      </c>
      <c r="O158" s="245">
        <f t="shared" ca="1" si="274"/>
        <v>71.73</v>
      </c>
      <c r="P158" s="261">
        <v>46.17</v>
      </c>
      <c r="Q158" s="245">
        <f t="shared" ca="1" si="275"/>
        <v>87.54</v>
      </c>
      <c r="R158" s="261">
        <v>112.04</v>
      </c>
      <c r="S158" s="245">
        <f t="shared" ca="1" si="276"/>
        <v>65.91</v>
      </c>
      <c r="T158" s="261">
        <v>45.39</v>
      </c>
      <c r="U158" s="245">
        <f t="shared" ca="1" si="277"/>
        <v>73.489999999999995</v>
      </c>
      <c r="V158" s="245">
        <f t="shared" ca="1" si="278"/>
        <v>363.51</v>
      </c>
      <c r="W158" s="278"/>
      <c r="X158" s="226">
        <v>0.9</v>
      </c>
      <c r="Y158" s="158">
        <f t="shared" ca="1" si="279"/>
        <v>87.54</v>
      </c>
      <c r="Z158" s="158">
        <f t="shared" ca="1" si="279"/>
        <v>73.489999999999995</v>
      </c>
      <c r="AA158" s="158">
        <f t="shared" ca="1" si="279"/>
        <v>71.73</v>
      </c>
      <c r="AB158" s="158">
        <f t="shared" ca="1" si="279"/>
        <v>65.91</v>
      </c>
      <c r="AC158" s="158">
        <f t="shared" ca="1" si="279"/>
        <v>64.84</v>
      </c>
      <c r="AE158" s="158">
        <f t="shared" si="280"/>
        <v>0</v>
      </c>
      <c r="AF158" s="158">
        <f t="shared" ca="1" si="281"/>
        <v>62.29</v>
      </c>
      <c r="AG158" s="158">
        <f t="shared" ca="1" si="282"/>
        <v>64.84</v>
      </c>
      <c r="AH158" s="158">
        <f t="shared" si="283"/>
        <v>0</v>
      </c>
      <c r="AI158" s="158">
        <f t="shared" si="284"/>
        <v>0</v>
      </c>
      <c r="AJ158" s="158">
        <f t="shared" ca="1" si="285"/>
        <v>71.73</v>
      </c>
      <c r="AK158" s="158">
        <f t="shared" ca="1" si="286"/>
        <v>87.54</v>
      </c>
      <c r="AL158" s="158">
        <f t="shared" ca="1" si="287"/>
        <v>65.91</v>
      </c>
      <c r="AM158" s="158">
        <f t="shared" ca="1" si="288"/>
        <v>73.489999999999995</v>
      </c>
      <c r="AN158" s="159">
        <f t="shared" ca="1" si="289"/>
        <v>383.22</v>
      </c>
      <c r="AP158" s="227">
        <f t="shared" ca="1" si="290"/>
        <v>0</v>
      </c>
      <c r="AQ158" s="227">
        <f t="shared" ca="1" si="291"/>
        <v>0</v>
      </c>
      <c r="AR158" s="227">
        <f t="shared" ca="1" si="292"/>
        <v>0</v>
      </c>
      <c r="AS158" s="227">
        <f t="shared" ca="1" si="293"/>
        <v>0</v>
      </c>
      <c r="AT158" s="227">
        <f t="shared" ca="1" si="294"/>
        <v>0</v>
      </c>
      <c r="AU158" s="227">
        <f t="shared" ca="1" si="295"/>
        <v>0</v>
      </c>
      <c r="AV158" s="227">
        <f t="shared" ca="1" si="296"/>
        <v>0</v>
      </c>
      <c r="AW158" s="227">
        <f t="shared" ca="1" si="297"/>
        <v>383.22</v>
      </c>
      <c r="AX158" s="227">
        <f t="shared" ca="1" si="298"/>
        <v>0</v>
      </c>
      <c r="AY158" s="227">
        <f t="shared" ca="1" si="299"/>
        <v>0</v>
      </c>
      <c r="AZ158" s="227">
        <f t="shared" ca="1" si="300"/>
        <v>0</v>
      </c>
      <c r="BB158" s="227">
        <f t="shared" si="301"/>
        <v>0</v>
      </c>
      <c r="BC158" s="227">
        <f t="shared" ca="1" si="302"/>
        <v>56.06</v>
      </c>
      <c r="BD158" s="227">
        <f t="shared" ca="1" si="303"/>
        <v>58.36</v>
      </c>
      <c r="BE158" s="227">
        <f t="shared" si="304"/>
        <v>0</v>
      </c>
      <c r="BF158" s="227">
        <f t="shared" si="305"/>
        <v>0</v>
      </c>
      <c r="BG158" s="227">
        <f t="shared" ca="1" si="306"/>
        <v>64.56</v>
      </c>
      <c r="BH158" s="227">
        <f t="shared" ca="1" si="307"/>
        <v>78.790000000000006</v>
      </c>
      <c r="BI158" s="227">
        <f t="shared" ca="1" si="308"/>
        <v>59.32</v>
      </c>
      <c r="BJ158" s="227">
        <f t="shared" ca="1" si="309"/>
        <v>66.14</v>
      </c>
    </row>
    <row r="159" spans="1:62" x14ac:dyDescent="0.2">
      <c r="A159" s="228" t="s">
        <v>12</v>
      </c>
      <c r="B159" s="229" t="s">
        <v>198</v>
      </c>
      <c r="C159" s="230" t="s">
        <v>84</v>
      </c>
      <c r="D159" s="261">
        <v>125.43</v>
      </c>
      <c r="E159" s="235">
        <f t="shared" ca="1" si="269"/>
        <v>64.92</v>
      </c>
      <c r="F159" s="261">
        <v>55.1</v>
      </c>
      <c r="G159" s="235">
        <f t="shared" ca="1" si="270"/>
        <v>64.38</v>
      </c>
      <c r="H159" s="261">
        <v>59.26</v>
      </c>
      <c r="I159" s="245">
        <f t="shared" ca="1" si="271"/>
        <v>69.41</v>
      </c>
      <c r="J159" s="261">
        <v>47.28</v>
      </c>
      <c r="K159" s="245">
        <f t="shared" ca="1" si="272"/>
        <v>72.19</v>
      </c>
      <c r="L159" s="261">
        <v>40.1</v>
      </c>
      <c r="M159" s="245">
        <f t="shared" ca="1" si="273"/>
        <v>77.180000000000007</v>
      </c>
      <c r="N159" s="261">
        <v>46.4</v>
      </c>
      <c r="O159" s="235">
        <f t="shared" ca="1" si="274"/>
        <v>64.540000000000006</v>
      </c>
      <c r="P159" s="261">
        <v>65.02</v>
      </c>
      <c r="Q159" s="235">
        <f t="shared" ca="1" si="275"/>
        <v>62.3</v>
      </c>
      <c r="R159" s="261">
        <v>104.02</v>
      </c>
      <c r="S159" s="245">
        <f t="shared" ca="1" si="276"/>
        <v>71</v>
      </c>
      <c r="T159" s="261">
        <v>49.48</v>
      </c>
      <c r="U159" s="245">
        <f t="shared" ca="1" si="277"/>
        <v>67.37</v>
      </c>
      <c r="V159" s="245">
        <f t="shared" ca="1" si="278"/>
        <v>357.15</v>
      </c>
      <c r="W159" s="278"/>
      <c r="X159" s="226">
        <v>0.9</v>
      </c>
      <c r="Y159" s="158">
        <f t="shared" ca="1" si="279"/>
        <v>77.180000000000007</v>
      </c>
      <c r="Z159" s="158">
        <f t="shared" ca="1" si="279"/>
        <v>72.19</v>
      </c>
      <c r="AA159" s="158">
        <f t="shared" ca="1" si="279"/>
        <v>71</v>
      </c>
      <c r="AB159" s="158">
        <f t="shared" ca="1" si="279"/>
        <v>69.41</v>
      </c>
      <c r="AC159" s="158">
        <f t="shared" ca="1" si="279"/>
        <v>67.37</v>
      </c>
      <c r="AE159" s="158">
        <f t="shared" ca="1" si="280"/>
        <v>64.92</v>
      </c>
      <c r="AF159" s="158">
        <f t="shared" ca="1" si="281"/>
        <v>64.38</v>
      </c>
      <c r="AG159" s="158">
        <f t="shared" ca="1" si="282"/>
        <v>69.41</v>
      </c>
      <c r="AH159" s="158">
        <f t="shared" ca="1" si="283"/>
        <v>72.19</v>
      </c>
      <c r="AI159" s="158">
        <f t="shared" ca="1" si="284"/>
        <v>77.180000000000007</v>
      </c>
      <c r="AJ159" s="158">
        <f t="shared" ca="1" si="285"/>
        <v>64.540000000000006</v>
      </c>
      <c r="AK159" s="158">
        <f t="shared" ca="1" si="286"/>
        <v>62.3</v>
      </c>
      <c r="AL159" s="158">
        <f t="shared" ca="1" si="287"/>
        <v>71</v>
      </c>
      <c r="AM159" s="158">
        <f t="shared" ca="1" si="288"/>
        <v>67.37</v>
      </c>
      <c r="AN159" s="159">
        <f t="shared" ca="1" si="289"/>
        <v>551.96</v>
      </c>
      <c r="AP159" s="227">
        <f t="shared" ca="1" si="290"/>
        <v>0</v>
      </c>
      <c r="AQ159" s="227">
        <f t="shared" ca="1" si="291"/>
        <v>0</v>
      </c>
      <c r="AR159" s="227">
        <f t="shared" ca="1" si="292"/>
        <v>0</v>
      </c>
      <c r="AS159" s="227">
        <f t="shared" ca="1" si="293"/>
        <v>0</v>
      </c>
      <c r="AT159" s="227">
        <f t="shared" ca="1" si="294"/>
        <v>0</v>
      </c>
      <c r="AU159" s="227">
        <f t="shared" ca="1" si="295"/>
        <v>0</v>
      </c>
      <c r="AV159" s="227">
        <f t="shared" ca="1" si="296"/>
        <v>0</v>
      </c>
      <c r="AW159" s="227">
        <f t="shared" ca="1" si="297"/>
        <v>551.96</v>
      </c>
      <c r="AX159" s="227">
        <f t="shared" ca="1" si="298"/>
        <v>0</v>
      </c>
      <c r="AY159" s="227">
        <f t="shared" ca="1" si="299"/>
        <v>0</v>
      </c>
      <c r="AZ159" s="227">
        <f t="shared" ca="1" si="300"/>
        <v>0</v>
      </c>
      <c r="BB159" s="227">
        <f t="shared" ca="1" si="301"/>
        <v>58.43</v>
      </c>
      <c r="BC159" s="227">
        <f t="shared" ca="1" si="302"/>
        <v>57.94</v>
      </c>
      <c r="BD159" s="227">
        <f t="shared" ca="1" si="303"/>
        <v>62.47</v>
      </c>
      <c r="BE159" s="227">
        <f t="shared" ca="1" si="304"/>
        <v>64.97</v>
      </c>
      <c r="BF159" s="227">
        <f t="shared" ca="1" si="305"/>
        <v>69.459999999999994</v>
      </c>
      <c r="BG159" s="227">
        <f t="shared" ca="1" si="306"/>
        <v>58.09</v>
      </c>
      <c r="BH159" s="227">
        <f t="shared" ca="1" si="307"/>
        <v>56.07</v>
      </c>
      <c r="BI159" s="227">
        <f t="shared" ca="1" si="308"/>
        <v>63.9</v>
      </c>
      <c r="BJ159" s="227">
        <f t="shared" ca="1" si="309"/>
        <v>60.63</v>
      </c>
    </row>
    <row r="160" spans="1:62" x14ac:dyDescent="0.2">
      <c r="A160" s="228" t="s">
        <v>13</v>
      </c>
      <c r="B160" s="229" t="s">
        <v>330</v>
      </c>
      <c r="C160" s="230" t="s">
        <v>81</v>
      </c>
      <c r="D160" s="261"/>
      <c r="E160" s="245" t="str">
        <f t="shared" si="269"/>
        <v/>
      </c>
      <c r="F160" s="261"/>
      <c r="G160" s="245" t="str">
        <f t="shared" si="270"/>
        <v/>
      </c>
      <c r="H160" s="261"/>
      <c r="I160" s="245" t="str">
        <f t="shared" si="271"/>
        <v/>
      </c>
      <c r="J160" s="261">
        <v>38.11</v>
      </c>
      <c r="K160" s="245">
        <f t="shared" ca="1" si="272"/>
        <v>89.74</v>
      </c>
      <c r="L160" s="261"/>
      <c r="M160" s="245" t="str">
        <f t="shared" si="273"/>
        <v/>
      </c>
      <c r="N160" s="261">
        <v>40.07</v>
      </c>
      <c r="O160" s="245">
        <f t="shared" ca="1" si="274"/>
        <v>75.069999999999993</v>
      </c>
      <c r="P160" s="261" t="s">
        <v>88</v>
      </c>
      <c r="Q160" s="245" t="str">
        <f t="shared" si="275"/>
        <v>*</v>
      </c>
      <c r="R160" s="261">
        <v>84.41</v>
      </c>
      <c r="S160" s="245">
        <f t="shared" ca="1" si="276"/>
        <v>87.23</v>
      </c>
      <c r="T160" s="261">
        <v>34.450000000000003</v>
      </c>
      <c r="U160" s="245">
        <f t="shared" ca="1" si="277"/>
        <v>96.55</v>
      </c>
      <c r="V160" s="245">
        <f t="shared" ca="1" si="278"/>
        <v>348.59</v>
      </c>
      <c r="W160" s="278"/>
      <c r="X160" s="226">
        <v>0.9</v>
      </c>
      <c r="Y160" s="158">
        <f t="shared" ref="Y160:AC171" ca="1" si="310">LARGE($AE160:$AM160,Y$34)</f>
        <v>96.55</v>
      </c>
      <c r="Z160" s="158">
        <f t="shared" ca="1" si="310"/>
        <v>89.74</v>
      </c>
      <c r="AA160" s="158">
        <f t="shared" ca="1" si="310"/>
        <v>87.23</v>
      </c>
      <c r="AB160" s="158">
        <f t="shared" ca="1" si="310"/>
        <v>75.069999999999993</v>
      </c>
      <c r="AC160" s="158">
        <f t="shared" ca="1" si="310"/>
        <v>0</v>
      </c>
      <c r="AE160" s="158">
        <f t="shared" si="280"/>
        <v>0</v>
      </c>
      <c r="AF160" s="158">
        <f t="shared" si="281"/>
        <v>0</v>
      </c>
      <c r="AG160" s="158">
        <f t="shared" si="282"/>
        <v>0</v>
      </c>
      <c r="AH160" s="158">
        <f t="shared" ca="1" si="283"/>
        <v>89.74</v>
      </c>
      <c r="AI160" s="158">
        <f t="shared" si="284"/>
        <v>0</v>
      </c>
      <c r="AJ160" s="158">
        <f t="shared" ca="1" si="285"/>
        <v>75.069999999999993</v>
      </c>
      <c r="AK160" s="158">
        <f t="shared" si="286"/>
        <v>0</v>
      </c>
      <c r="AL160" s="158">
        <f t="shared" ca="1" si="287"/>
        <v>87.23</v>
      </c>
      <c r="AM160" s="158">
        <f t="shared" ca="1" si="288"/>
        <v>96.55</v>
      </c>
      <c r="AN160" s="159">
        <f t="shared" ca="1" si="289"/>
        <v>313.73</v>
      </c>
      <c r="AP160" s="227">
        <f t="shared" ca="1" si="290"/>
        <v>0</v>
      </c>
      <c r="AQ160" s="227">
        <f t="shared" ca="1" si="291"/>
        <v>0</v>
      </c>
      <c r="AR160" s="227">
        <f t="shared" ca="1" si="292"/>
        <v>313.73</v>
      </c>
      <c r="AS160" s="227">
        <f t="shared" ca="1" si="293"/>
        <v>0</v>
      </c>
      <c r="AT160" s="227">
        <f t="shared" ca="1" si="294"/>
        <v>0</v>
      </c>
      <c r="AU160" s="227">
        <f t="shared" ca="1" si="295"/>
        <v>0</v>
      </c>
      <c r="AV160" s="227">
        <f t="shared" ca="1" si="296"/>
        <v>0</v>
      </c>
      <c r="AW160" s="227">
        <f t="shared" ca="1" si="297"/>
        <v>0</v>
      </c>
      <c r="AX160" s="227">
        <f t="shared" ca="1" si="298"/>
        <v>0</v>
      </c>
      <c r="AY160" s="227">
        <f t="shared" ca="1" si="299"/>
        <v>0</v>
      </c>
      <c r="AZ160" s="227">
        <f t="shared" ca="1" si="300"/>
        <v>0</v>
      </c>
      <c r="BB160" s="227">
        <f t="shared" si="301"/>
        <v>0</v>
      </c>
      <c r="BC160" s="227">
        <f t="shared" si="302"/>
        <v>0</v>
      </c>
      <c r="BD160" s="227">
        <f t="shared" si="303"/>
        <v>0</v>
      </c>
      <c r="BE160" s="227">
        <f t="shared" ca="1" si="304"/>
        <v>80.77</v>
      </c>
      <c r="BF160" s="227">
        <f t="shared" si="305"/>
        <v>0</v>
      </c>
      <c r="BG160" s="227">
        <f t="shared" ca="1" si="306"/>
        <v>67.56</v>
      </c>
      <c r="BH160" s="227">
        <f t="shared" si="307"/>
        <v>0</v>
      </c>
      <c r="BI160" s="227">
        <f t="shared" ca="1" si="308"/>
        <v>78.510000000000005</v>
      </c>
      <c r="BJ160" s="227">
        <f t="shared" ca="1" si="309"/>
        <v>86.9</v>
      </c>
    </row>
    <row r="161" spans="1:62" x14ac:dyDescent="0.2">
      <c r="A161" s="228" t="s">
        <v>14</v>
      </c>
      <c r="B161" s="229" t="s">
        <v>300</v>
      </c>
      <c r="C161" s="230" t="s">
        <v>84</v>
      </c>
      <c r="D161" s="261"/>
      <c r="E161" s="245" t="str">
        <f t="shared" si="269"/>
        <v/>
      </c>
      <c r="F161" s="261">
        <v>54.33</v>
      </c>
      <c r="G161" s="245">
        <f t="shared" ca="1" si="270"/>
        <v>65.11</v>
      </c>
      <c r="H161" s="261">
        <v>67.16</v>
      </c>
      <c r="I161" s="235">
        <f t="shared" ca="1" si="271"/>
        <v>61.32</v>
      </c>
      <c r="J161" s="261">
        <v>58.02</v>
      </c>
      <c r="K161" s="235">
        <f t="shared" ca="1" si="272"/>
        <v>59.05</v>
      </c>
      <c r="L161" s="261">
        <v>48.43</v>
      </c>
      <c r="M161" s="245">
        <f t="shared" ca="1" si="273"/>
        <v>63.63</v>
      </c>
      <c r="N161" s="261">
        <v>47.04</v>
      </c>
      <c r="O161" s="245">
        <f t="shared" ca="1" si="274"/>
        <v>63.99</v>
      </c>
      <c r="P161" s="261" t="s">
        <v>88</v>
      </c>
      <c r="Q161" s="245" t="str">
        <f t="shared" si="275"/>
        <v>*</v>
      </c>
      <c r="R161" s="261">
        <v>114.04</v>
      </c>
      <c r="S161" s="245">
        <f t="shared" ca="1" si="276"/>
        <v>64.760000000000005</v>
      </c>
      <c r="T161" s="261">
        <v>50.27</v>
      </c>
      <c r="U161" s="245">
        <f t="shared" ca="1" si="277"/>
        <v>66.5</v>
      </c>
      <c r="V161" s="245">
        <f t="shared" ca="1" si="278"/>
        <v>323.99</v>
      </c>
      <c r="W161" s="278"/>
      <c r="X161" s="226">
        <v>0.9</v>
      </c>
      <c r="Y161" s="158">
        <f t="shared" ca="1" si="310"/>
        <v>66.5</v>
      </c>
      <c r="Z161" s="158">
        <f t="shared" ca="1" si="310"/>
        <v>65.11</v>
      </c>
      <c r="AA161" s="158">
        <f t="shared" ca="1" si="310"/>
        <v>64.760000000000005</v>
      </c>
      <c r="AB161" s="158">
        <f t="shared" ca="1" si="310"/>
        <v>63.99</v>
      </c>
      <c r="AC161" s="158">
        <f t="shared" ca="1" si="310"/>
        <v>63.63</v>
      </c>
      <c r="AE161" s="158">
        <f t="shared" si="280"/>
        <v>0</v>
      </c>
      <c r="AF161" s="158">
        <f t="shared" ca="1" si="281"/>
        <v>65.11</v>
      </c>
      <c r="AG161" s="158">
        <f t="shared" ca="1" si="282"/>
        <v>61.32</v>
      </c>
      <c r="AH161" s="158">
        <f t="shared" ca="1" si="283"/>
        <v>59.05</v>
      </c>
      <c r="AI161" s="158">
        <f t="shared" ca="1" si="284"/>
        <v>63.63</v>
      </c>
      <c r="AJ161" s="158">
        <f t="shared" ca="1" si="285"/>
        <v>63.99</v>
      </c>
      <c r="AK161" s="158">
        <f t="shared" si="286"/>
        <v>0</v>
      </c>
      <c r="AL161" s="158">
        <f t="shared" ca="1" si="287"/>
        <v>64.760000000000005</v>
      </c>
      <c r="AM161" s="158">
        <f t="shared" ca="1" si="288"/>
        <v>66.5</v>
      </c>
      <c r="AN161" s="159">
        <f t="shared" ca="1" si="289"/>
        <v>399.92</v>
      </c>
      <c r="AP161" s="227">
        <f t="shared" ca="1" si="290"/>
        <v>0</v>
      </c>
      <c r="AQ161" s="227">
        <f t="shared" ca="1" si="291"/>
        <v>0</v>
      </c>
      <c r="AR161" s="227">
        <f t="shared" ca="1" si="292"/>
        <v>0</v>
      </c>
      <c r="AS161" s="227">
        <f t="shared" ca="1" si="293"/>
        <v>0</v>
      </c>
      <c r="AT161" s="227">
        <f t="shared" ca="1" si="294"/>
        <v>0</v>
      </c>
      <c r="AU161" s="227">
        <f t="shared" ca="1" si="295"/>
        <v>0</v>
      </c>
      <c r="AV161" s="227">
        <f t="shared" ca="1" si="296"/>
        <v>0</v>
      </c>
      <c r="AW161" s="227">
        <f t="shared" ca="1" si="297"/>
        <v>399.92</v>
      </c>
      <c r="AX161" s="227">
        <f t="shared" ca="1" si="298"/>
        <v>0</v>
      </c>
      <c r="AY161" s="227">
        <f t="shared" ca="1" si="299"/>
        <v>0</v>
      </c>
      <c r="AZ161" s="227">
        <f t="shared" ca="1" si="300"/>
        <v>0</v>
      </c>
      <c r="BB161" s="227">
        <f t="shared" si="301"/>
        <v>0</v>
      </c>
      <c r="BC161" s="227">
        <f t="shared" ca="1" si="302"/>
        <v>58.6</v>
      </c>
      <c r="BD161" s="227">
        <f t="shared" ca="1" si="303"/>
        <v>55.19</v>
      </c>
      <c r="BE161" s="227">
        <f t="shared" ca="1" si="304"/>
        <v>53.15</v>
      </c>
      <c r="BF161" s="227">
        <f t="shared" ca="1" si="305"/>
        <v>57.27</v>
      </c>
      <c r="BG161" s="227">
        <f t="shared" ca="1" si="306"/>
        <v>57.59</v>
      </c>
      <c r="BH161" s="227">
        <f t="shared" si="307"/>
        <v>0</v>
      </c>
      <c r="BI161" s="227">
        <f t="shared" ca="1" si="308"/>
        <v>58.28</v>
      </c>
      <c r="BJ161" s="227">
        <f t="shared" ca="1" si="309"/>
        <v>59.85</v>
      </c>
    </row>
    <row r="162" spans="1:62" x14ac:dyDescent="0.2">
      <c r="A162" s="228" t="s">
        <v>15</v>
      </c>
      <c r="B162" s="229" t="s">
        <v>301</v>
      </c>
      <c r="C162" s="230" t="s">
        <v>73</v>
      </c>
      <c r="D162" s="261"/>
      <c r="E162" s="245" t="str">
        <f t="shared" si="269"/>
        <v/>
      </c>
      <c r="F162" s="261">
        <v>69.14</v>
      </c>
      <c r="G162" s="245">
        <f t="shared" ca="1" si="270"/>
        <v>51.3</v>
      </c>
      <c r="H162" s="261">
        <v>76.459999999999994</v>
      </c>
      <c r="I162" s="245">
        <f t="shared" ca="1" si="271"/>
        <v>53.73</v>
      </c>
      <c r="J162" s="261"/>
      <c r="K162" s="245" t="str">
        <f t="shared" si="272"/>
        <v/>
      </c>
      <c r="L162" s="261">
        <v>49.42</v>
      </c>
      <c r="M162" s="245">
        <f t="shared" ca="1" si="273"/>
        <v>62.37</v>
      </c>
      <c r="N162" s="261">
        <v>60.49</v>
      </c>
      <c r="O162" s="235">
        <f t="shared" ca="1" si="274"/>
        <v>49.52</v>
      </c>
      <c r="P162" s="261">
        <v>60.56</v>
      </c>
      <c r="Q162" s="245">
        <f t="shared" ca="1" si="275"/>
        <v>66.489999999999995</v>
      </c>
      <c r="R162" s="261">
        <v>155.47999999999999</v>
      </c>
      <c r="S162" s="235">
        <f t="shared" ca="1" si="276"/>
        <v>47.41</v>
      </c>
      <c r="T162" s="261">
        <v>55.08</v>
      </c>
      <c r="U162" s="245">
        <f t="shared" ca="1" si="277"/>
        <v>60.85</v>
      </c>
      <c r="V162" s="245">
        <f t="shared" ca="1" si="278"/>
        <v>294.73999999999995</v>
      </c>
      <c r="W162" s="278"/>
      <c r="X162" s="226">
        <v>0.9</v>
      </c>
      <c r="Y162" s="158">
        <f t="shared" ca="1" si="310"/>
        <v>66.489999999999995</v>
      </c>
      <c r="Z162" s="158">
        <f t="shared" ca="1" si="310"/>
        <v>62.37</v>
      </c>
      <c r="AA162" s="158">
        <f t="shared" ca="1" si="310"/>
        <v>60.85</v>
      </c>
      <c r="AB162" s="158">
        <f t="shared" ca="1" si="310"/>
        <v>53.73</v>
      </c>
      <c r="AC162" s="158">
        <f t="shared" ca="1" si="310"/>
        <v>51.3</v>
      </c>
      <c r="AE162" s="158">
        <f t="shared" si="280"/>
        <v>0</v>
      </c>
      <c r="AF162" s="158">
        <f t="shared" ca="1" si="281"/>
        <v>51.3</v>
      </c>
      <c r="AG162" s="158">
        <f t="shared" ca="1" si="282"/>
        <v>53.73</v>
      </c>
      <c r="AH162" s="158">
        <f t="shared" si="283"/>
        <v>0</v>
      </c>
      <c r="AI162" s="158">
        <f t="shared" ca="1" si="284"/>
        <v>62.37</v>
      </c>
      <c r="AJ162" s="158">
        <f t="shared" ca="1" si="285"/>
        <v>49.52</v>
      </c>
      <c r="AK162" s="158">
        <f t="shared" ca="1" si="286"/>
        <v>66.489999999999995</v>
      </c>
      <c r="AL162" s="158">
        <f t="shared" ca="1" si="287"/>
        <v>47.41</v>
      </c>
      <c r="AM162" s="158">
        <f t="shared" ca="1" si="288"/>
        <v>60.85</v>
      </c>
      <c r="AN162" s="159">
        <f t="shared" ca="1" si="289"/>
        <v>352.5</v>
      </c>
      <c r="AP162" s="227">
        <f t="shared" ca="1" si="290"/>
        <v>352.5</v>
      </c>
      <c r="AQ162" s="227">
        <f t="shared" ca="1" si="291"/>
        <v>0</v>
      </c>
      <c r="AR162" s="227">
        <f t="shared" ca="1" si="292"/>
        <v>0</v>
      </c>
      <c r="AS162" s="227">
        <f t="shared" ca="1" si="293"/>
        <v>0</v>
      </c>
      <c r="AT162" s="227">
        <f t="shared" ca="1" si="294"/>
        <v>0</v>
      </c>
      <c r="AU162" s="227">
        <f t="shared" ca="1" si="295"/>
        <v>0</v>
      </c>
      <c r="AV162" s="227">
        <f t="shared" ca="1" si="296"/>
        <v>0</v>
      </c>
      <c r="AW162" s="227">
        <f t="shared" ca="1" si="297"/>
        <v>0</v>
      </c>
      <c r="AX162" s="227">
        <f t="shared" ca="1" si="298"/>
        <v>0</v>
      </c>
      <c r="AY162" s="227">
        <f t="shared" ca="1" si="299"/>
        <v>0</v>
      </c>
      <c r="AZ162" s="227">
        <f t="shared" ca="1" si="300"/>
        <v>0</v>
      </c>
      <c r="BB162" s="227">
        <f t="shared" si="301"/>
        <v>0</v>
      </c>
      <c r="BC162" s="227">
        <f t="shared" ca="1" si="302"/>
        <v>46.17</v>
      </c>
      <c r="BD162" s="227">
        <f t="shared" ca="1" si="303"/>
        <v>48.36</v>
      </c>
      <c r="BE162" s="227">
        <f t="shared" si="304"/>
        <v>0</v>
      </c>
      <c r="BF162" s="227">
        <f t="shared" ca="1" si="305"/>
        <v>56.13</v>
      </c>
      <c r="BG162" s="227">
        <f t="shared" ca="1" si="306"/>
        <v>44.57</v>
      </c>
      <c r="BH162" s="227">
        <f t="shared" ca="1" si="307"/>
        <v>59.84</v>
      </c>
      <c r="BI162" s="227">
        <f t="shared" ca="1" si="308"/>
        <v>42.67</v>
      </c>
      <c r="BJ162" s="227">
        <f t="shared" ca="1" si="309"/>
        <v>54.77</v>
      </c>
    </row>
    <row r="163" spans="1:62" x14ac:dyDescent="0.2">
      <c r="A163" s="228" t="s">
        <v>44</v>
      </c>
      <c r="B163" s="229" t="s">
        <v>119</v>
      </c>
      <c r="C163" s="230" t="s">
        <v>84</v>
      </c>
      <c r="D163" s="261">
        <v>149.24</v>
      </c>
      <c r="E163" s="245">
        <f t="shared" ca="1" si="269"/>
        <v>54.63</v>
      </c>
      <c r="F163" s="261">
        <v>48.43</v>
      </c>
      <c r="G163" s="245">
        <f t="shared" ca="1" si="270"/>
        <v>72.900000000000006</v>
      </c>
      <c r="H163" s="261">
        <v>47.24</v>
      </c>
      <c r="I163" s="245">
        <f t="shared" ca="1" si="271"/>
        <v>87.03</v>
      </c>
      <c r="J163" s="261"/>
      <c r="K163" s="245" t="str">
        <f t="shared" si="272"/>
        <v/>
      </c>
      <c r="L163" s="261"/>
      <c r="M163" s="245" t="str">
        <f t="shared" si="273"/>
        <v/>
      </c>
      <c r="N163" s="261"/>
      <c r="O163" s="245" t="str">
        <f t="shared" si="274"/>
        <v/>
      </c>
      <c r="P163" s="261"/>
      <c r="Q163" s="245" t="str">
        <f t="shared" si="275"/>
        <v/>
      </c>
      <c r="R163" s="261"/>
      <c r="S163" s="245" t="str">
        <f t="shared" si="276"/>
        <v/>
      </c>
      <c r="T163" s="261"/>
      <c r="U163" s="245" t="str">
        <f t="shared" si="277"/>
        <v/>
      </c>
      <c r="V163" s="245">
        <f t="shared" ca="1" si="278"/>
        <v>214.56</v>
      </c>
      <c r="W163" s="278"/>
      <c r="X163" s="226">
        <v>0.9</v>
      </c>
      <c r="Y163" s="158">
        <f t="shared" ca="1" si="310"/>
        <v>87.03</v>
      </c>
      <c r="Z163" s="158">
        <f t="shared" ca="1" si="310"/>
        <v>72.900000000000006</v>
      </c>
      <c r="AA163" s="158">
        <f t="shared" ca="1" si="310"/>
        <v>54.63</v>
      </c>
      <c r="AB163" s="158">
        <f t="shared" ca="1" si="310"/>
        <v>0</v>
      </c>
      <c r="AC163" s="158">
        <f t="shared" ca="1" si="310"/>
        <v>0</v>
      </c>
      <c r="AE163" s="158">
        <f t="shared" ca="1" si="280"/>
        <v>54.63</v>
      </c>
      <c r="AF163" s="158">
        <f t="shared" ca="1" si="281"/>
        <v>72.900000000000006</v>
      </c>
      <c r="AG163" s="158">
        <f t="shared" ca="1" si="282"/>
        <v>87.03</v>
      </c>
      <c r="AH163" s="158">
        <f t="shared" si="283"/>
        <v>0</v>
      </c>
      <c r="AI163" s="158">
        <f t="shared" si="284"/>
        <v>0</v>
      </c>
      <c r="AJ163" s="158">
        <f t="shared" si="285"/>
        <v>0</v>
      </c>
      <c r="AK163" s="158">
        <f t="shared" si="286"/>
        <v>0</v>
      </c>
      <c r="AL163" s="158">
        <f t="shared" si="287"/>
        <v>0</v>
      </c>
      <c r="AM163" s="158">
        <f t="shared" si="288"/>
        <v>0</v>
      </c>
      <c r="AN163" s="159">
        <f t="shared" ca="1" si="289"/>
        <v>193.1</v>
      </c>
      <c r="AP163" s="227">
        <f t="shared" ca="1" si="290"/>
        <v>0</v>
      </c>
      <c r="AQ163" s="227">
        <f t="shared" ca="1" si="291"/>
        <v>0</v>
      </c>
      <c r="AR163" s="227">
        <f t="shared" ca="1" si="292"/>
        <v>0</v>
      </c>
      <c r="AS163" s="227">
        <f t="shared" ca="1" si="293"/>
        <v>0</v>
      </c>
      <c r="AT163" s="227">
        <f t="shared" ca="1" si="294"/>
        <v>0</v>
      </c>
      <c r="AU163" s="227">
        <f t="shared" ca="1" si="295"/>
        <v>0</v>
      </c>
      <c r="AV163" s="227">
        <f t="shared" ca="1" si="296"/>
        <v>0</v>
      </c>
      <c r="AW163" s="227">
        <f t="shared" ca="1" si="297"/>
        <v>193.1</v>
      </c>
      <c r="AX163" s="227">
        <f t="shared" ca="1" si="298"/>
        <v>0</v>
      </c>
      <c r="AY163" s="227">
        <f t="shared" ca="1" si="299"/>
        <v>0</v>
      </c>
      <c r="AZ163" s="227">
        <f t="shared" ca="1" si="300"/>
        <v>0</v>
      </c>
      <c r="BB163" s="227">
        <f t="shared" ca="1" si="301"/>
        <v>49.17</v>
      </c>
      <c r="BC163" s="227">
        <f t="shared" ca="1" si="302"/>
        <v>65.61</v>
      </c>
      <c r="BD163" s="227">
        <f t="shared" ca="1" si="303"/>
        <v>78.33</v>
      </c>
      <c r="BE163" s="227">
        <f t="shared" si="304"/>
        <v>0</v>
      </c>
      <c r="BF163" s="227">
        <f t="shared" si="305"/>
        <v>0</v>
      </c>
      <c r="BG163" s="227">
        <f t="shared" si="306"/>
        <v>0</v>
      </c>
      <c r="BH163" s="227">
        <f t="shared" si="307"/>
        <v>0</v>
      </c>
      <c r="BI163" s="227">
        <f t="shared" si="308"/>
        <v>0</v>
      </c>
      <c r="BJ163" s="227">
        <f t="shared" si="309"/>
        <v>0</v>
      </c>
    </row>
    <row r="164" spans="1:62" x14ac:dyDescent="0.2">
      <c r="A164" s="228" t="s">
        <v>45</v>
      </c>
      <c r="B164" s="229" t="s">
        <v>199</v>
      </c>
      <c r="C164" s="230" t="s">
        <v>81</v>
      </c>
      <c r="D164" s="261" t="s">
        <v>88</v>
      </c>
      <c r="E164" s="245" t="str">
        <f t="shared" si="269"/>
        <v>*</v>
      </c>
      <c r="F164" s="261">
        <v>51.21</v>
      </c>
      <c r="G164" s="245">
        <f t="shared" ca="1" si="270"/>
        <v>69.17</v>
      </c>
      <c r="H164" s="261">
        <v>62.56</v>
      </c>
      <c r="I164" s="245">
        <f t="shared" ca="1" si="271"/>
        <v>65.55</v>
      </c>
      <c r="J164" s="261">
        <v>46.2</v>
      </c>
      <c r="K164" s="245">
        <f t="shared" ca="1" si="272"/>
        <v>73.959999999999994</v>
      </c>
      <c r="L164" s="261"/>
      <c r="M164" s="245" t="str">
        <f t="shared" si="273"/>
        <v/>
      </c>
      <c r="N164" s="261"/>
      <c r="O164" s="245" t="str">
        <f t="shared" si="274"/>
        <v/>
      </c>
      <c r="P164" s="261"/>
      <c r="Q164" s="245" t="str">
        <f t="shared" si="275"/>
        <v/>
      </c>
      <c r="R164" s="261"/>
      <c r="S164" s="245" t="str">
        <f t="shared" si="276"/>
        <v/>
      </c>
      <c r="T164" s="261"/>
      <c r="U164" s="245" t="str">
        <f t="shared" si="277"/>
        <v/>
      </c>
      <c r="V164" s="245">
        <f t="shared" ca="1" si="278"/>
        <v>208.68</v>
      </c>
      <c r="W164" s="278"/>
      <c r="X164" s="226">
        <v>0.9</v>
      </c>
      <c r="Y164" s="158">
        <f t="shared" ca="1" si="310"/>
        <v>73.959999999999994</v>
      </c>
      <c r="Z164" s="158">
        <f t="shared" ca="1" si="310"/>
        <v>69.17</v>
      </c>
      <c r="AA164" s="158">
        <f t="shared" ca="1" si="310"/>
        <v>65.55</v>
      </c>
      <c r="AB164" s="158">
        <f t="shared" ca="1" si="310"/>
        <v>0</v>
      </c>
      <c r="AC164" s="158">
        <f t="shared" ca="1" si="310"/>
        <v>0</v>
      </c>
      <c r="AE164" s="158">
        <f t="shared" si="280"/>
        <v>0</v>
      </c>
      <c r="AF164" s="158">
        <f t="shared" ca="1" si="281"/>
        <v>69.17</v>
      </c>
      <c r="AG164" s="158">
        <f t="shared" ca="1" si="282"/>
        <v>65.55</v>
      </c>
      <c r="AH164" s="158">
        <f t="shared" ca="1" si="283"/>
        <v>73.959999999999994</v>
      </c>
      <c r="AI164" s="158">
        <f t="shared" si="284"/>
        <v>0</v>
      </c>
      <c r="AJ164" s="158">
        <f t="shared" si="285"/>
        <v>0</v>
      </c>
      <c r="AK164" s="158">
        <f t="shared" si="286"/>
        <v>0</v>
      </c>
      <c r="AL164" s="158">
        <f t="shared" si="287"/>
        <v>0</v>
      </c>
      <c r="AM164" s="158">
        <f t="shared" si="288"/>
        <v>0</v>
      </c>
      <c r="AN164" s="159">
        <f t="shared" ca="1" si="289"/>
        <v>187.81</v>
      </c>
      <c r="AP164" s="227">
        <f t="shared" ca="1" si="290"/>
        <v>0</v>
      </c>
      <c r="AQ164" s="227">
        <f t="shared" ca="1" si="291"/>
        <v>0</v>
      </c>
      <c r="AR164" s="227">
        <f t="shared" ca="1" si="292"/>
        <v>187.81</v>
      </c>
      <c r="AS164" s="227">
        <f t="shared" ca="1" si="293"/>
        <v>0</v>
      </c>
      <c r="AT164" s="227">
        <f t="shared" ca="1" si="294"/>
        <v>0</v>
      </c>
      <c r="AU164" s="227">
        <f t="shared" ca="1" si="295"/>
        <v>0</v>
      </c>
      <c r="AV164" s="227">
        <f t="shared" ca="1" si="296"/>
        <v>0</v>
      </c>
      <c r="AW164" s="227">
        <f t="shared" ca="1" si="297"/>
        <v>0</v>
      </c>
      <c r="AX164" s="227">
        <f t="shared" ca="1" si="298"/>
        <v>0</v>
      </c>
      <c r="AY164" s="227">
        <f t="shared" ca="1" si="299"/>
        <v>0</v>
      </c>
      <c r="AZ164" s="227">
        <f t="shared" ca="1" si="300"/>
        <v>0</v>
      </c>
      <c r="BB164" s="227">
        <f t="shared" si="301"/>
        <v>0</v>
      </c>
      <c r="BC164" s="227">
        <f t="shared" ca="1" si="302"/>
        <v>62.25</v>
      </c>
      <c r="BD164" s="227">
        <f t="shared" ca="1" si="303"/>
        <v>59</v>
      </c>
      <c r="BE164" s="227">
        <f t="shared" ca="1" si="304"/>
        <v>66.56</v>
      </c>
      <c r="BF164" s="227">
        <f t="shared" si="305"/>
        <v>0</v>
      </c>
      <c r="BG164" s="227">
        <f t="shared" si="306"/>
        <v>0</v>
      </c>
      <c r="BH164" s="227">
        <f t="shared" si="307"/>
        <v>0</v>
      </c>
      <c r="BI164" s="227">
        <f t="shared" si="308"/>
        <v>0</v>
      </c>
      <c r="BJ164" s="227">
        <f t="shared" si="309"/>
        <v>0</v>
      </c>
    </row>
    <row r="165" spans="1:62" x14ac:dyDescent="0.2">
      <c r="A165" s="228" t="s">
        <v>46</v>
      </c>
      <c r="B165" s="229" t="s">
        <v>200</v>
      </c>
      <c r="C165" s="230" t="s">
        <v>156</v>
      </c>
      <c r="D165" s="261" t="s">
        <v>112</v>
      </c>
      <c r="E165" s="245" t="str">
        <f t="shared" si="269"/>
        <v>*</v>
      </c>
      <c r="F165" s="261">
        <v>51.08</v>
      </c>
      <c r="G165" s="245">
        <f t="shared" ca="1" si="270"/>
        <v>69.459999999999994</v>
      </c>
      <c r="H165" s="261">
        <v>59.51</v>
      </c>
      <c r="I165" s="245">
        <f t="shared" ca="1" si="271"/>
        <v>68.92</v>
      </c>
      <c r="J165" s="261">
        <v>62.12</v>
      </c>
      <c r="K165" s="245">
        <f t="shared" ca="1" si="272"/>
        <v>55.09</v>
      </c>
      <c r="L165" s="261"/>
      <c r="M165" s="245" t="str">
        <f t="shared" si="273"/>
        <v/>
      </c>
      <c r="N165" s="261"/>
      <c r="O165" s="245" t="str">
        <f t="shared" si="274"/>
        <v/>
      </c>
      <c r="P165" s="261"/>
      <c r="Q165" s="245" t="str">
        <f t="shared" si="275"/>
        <v/>
      </c>
      <c r="R165" s="261"/>
      <c r="S165" s="245" t="str">
        <f t="shared" si="276"/>
        <v/>
      </c>
      <c r="T165" s="261"/>
      <c r="U165" s="245" t="str">
        <f t="shared" si="277"/>
        <v/>
      </c>
      <c r="V165" s="245">
        <f t="shared" ca="1" si="278"/>
        <v>193.47</v>
      </c>
      <c r="W165" s="278"/>
      <c r="X165" s="226">
        <v>0.9</v>
      </c>
      <c r="Y165" s="158">
        <f t="shared" ca="1" si="310"/>
        <v>69.459999999999994</v>
      </c>
      <c r="Z165" s="158">
        <f t="shared" ca="1" si="310"/>
        <v>68.92</v>
      </c>
      <c r="AA165" s="158">
        <f t="shared" ca="1" si="310"/>
        <v>55.09</v>
      </c>
      <c r="AB165" s="158">
        <f t="shared" ca="1" si="310"/>
        <v>0</v>
      </c>
      <c r="AC165" s="158">
        <f t="shared" ca="1" si="310"/>
        <v>0</v>
      </c>
      <c r="AE165" s="158">
        <f t="shared" si="280"/>
        <v>0</v>
      </c>
      <c r="AF165" s="158">
        <f t="shared" ca="1" si="281"/>
        <v>69.459999999999994</v>
      </c>
      <c r="AG165" s="158">
        <f t="shared" ca="1" si="282"/>
        <v>68.92</v>
      </c>
      <c r="AH165" s="158">
        <f t="shared" ca="1" si="283"/>
        <v>55.09</v>
      </c>
      <c r="AI165" s="158">
        <f t="shared" si="284"/>
        <v>0</v>
      </c>
      <c r="AJ165" s="158">
        <f t="shared" si="285"/>
        <v>0</v>
      </c>
      <c r="AK165" s="158">
        <f t="shared" si="286"/>
        <v>0</v>
      </c>
      <c r="AL165" s="158">
        <f t="shared" si="287"/>
        <v>0</v>
      </c>
      <c r="AM165" s="158">
        <f t="shared" si="288"/>
        <v>0</v>
      </c>
      <c r="AN165" s="159">
        <f t="shared" ca="1" si="289"/>
        <v>174.12</v>
      </c>
      <c r="AP165" s="227">
        <f t="shared" ca="1" si="290"/>
        <v>0</v>
      </c>
      <c r="AQ165" s="227">
        <f t="shared" ca="1" si="291"/>
        <v>0</v>
      </c>
      <c r="AR165" s="227">
        <f t="shared" ca="1" si="292"/>
        <v>0</v>
      </c>
      <c r="AS165" s="227">
        <f t="shared" ca="1" si="293"/>
        <v>0</v>
      </c>
      <c r="AT165" s="227">
        <f t="shared" ca="1" si="294"/>
        <v>0</v>
      </c>
      <c r="AU165" s="227">
        <f t="shared" ca="1" si="295"/>
        <v>0</v>
      </c>
      <c r="AV165" s="227">
        <f t="shared" ca="1" si="296"/>
        <v>0</v>
      </c>
      <c r="AW165" s="227">
        <f t="shared" ca="1" si="297"/>
        <v>0</v>
      </c>
      <c r="AX165" s="227">
        <f t="shared" ca="1" si="298"/>
        <v>174.12</v>
      </c>
      <c r="AY165" s="227">
        <f t="shared" ca="1" si="299"/>
        <v>0</v>
      </c>
      <c r="AZ165" s="227">
        <f t="shared" ca="1" si="300"/>
        <v>0</v>
      </c>
      <c r="BB165" s="227">
        <f t="shared" si="301"/>
        <v>0</v>
      </c>
      <c r="BC165" s="227">
        <f t="shared" ca="1" si="302"/>
        <v>62.51</v>
      </c>
      <c r="BD165" s="227">
        <f t="shared" ca="1" si="303"/>
        <v>62.03</v>
      </c>
      <c r="BE165" s="227">
        <f t="shared" ca="1" si="304"/>
        <v>49.58</v>
      </c>
      <c r="BF165" s="227">
        <f t="shared" si="305"/>
        <v>0</v>
      </c>
      <c r="BG165" s="227">
        <f t="shared" si="306"/>
        <v>0</v>
      </c>
      <c r="BH165" s="227">
        <f t="shared" si="307"/>
        <v>0</v>
      </c>
      <c r="BI165" s="227">
        <f t="shared" si="308"/>
        <v>0</v>
      </c>
      <c r="BJ165" s="227">
        <f t="shared" si="309"/>
        <v>0</v>
      </c>
    </row>
    <row r="166" spans="1:62" x14ac:dyDescent="0.2">
      <c r="A166" s="241" t="s">
        <v>47</v>
      </c>
      <c r="B166" s="229" t="s">
        <v>366</v>
      </c>
      <c r="C166" s="230" t="s">
        <v>84</v>
      </c>
      <c r="D166" s="261"/>
      <c r="E166" s="245" t="str">
        <f t="shared" si="269"/>
        <v/>
      </c>
      <c r="F166" s="261"/>
      <c r="G166" s="245" t="str">
        <f t="shared" si="270"/>
        <v/>
      </c>
      <c r="H166" s="261"/>
      <c r="I166" s="245" t="str">
        <f t="shared" si="271"/>
        <v/>
      </c>
      <c r="J166" s="261"/>
      <c r="K166" s="245" t="str">
        <f t="shared" si="272"/>
        <v/>
      </c>
      <c r="L166" s="261"/>
      <c r="M166" s="245" t="str">
        <f t="shared" si="273"/>
        <v/>
      </c>
      <c r="N166" s="261">
        <v>60.1</v>
      </c>
      <c r="O166" s="245">
        <f t="shared" ca="1" si="274"/>
        <v>50.06</v>
      </c>
      <c r="P166" s="261">
        <v>73.48</v>
      </c>
      <c r="Q166" s="245">
        <f t="shared" ca="1" si="275"/>
        <v>54.9</v>
      </c>
      <c r="R166" s="261">
        <v>132.56</v>
      </c>
      <c r="S166" s="245">
        <f t="shared" ca="1" si="276"/>
        <v>55.57</v>
      </c>
      <c r="T166" s="261"/>
      <c r="U166" s="245" t="str">
        <f t="shared" si="277"/>
        <v/>
      </c>
      <c r="V166" s="245">
        <f t="shared" ca="1" si="278"/>
        <v>160.53</v>
      </c>
      <c r="W166" s="278"/>
      <c r="X166" s="226">
        <v>0.9</v>
      </c>
      <c r="Y166" s="158">
        <f t="shared" ca="1" si="310"/>
        <v>55.57</v>
      </c>
      <c r="Z166" s="158">
        <f t="shared" ca="1" si="310"/>
        <v>54.9</v>
      </c>
      <c r="AA166" s="158">
        <f t="shared" ca="1" si="310"/>
        <v>50.06</v>
      </c>
      <c r="AB166" s="158">
        <f t="shared" ca="1" si="310"/>
        <v>0</v>
      </c>
      <c r="AC166" s="158">
        <f t="shared" ca="1" si="310"/>
        <v>0</v>
      </c>
      <c r="AE166" s="158">
        <f t="shared" si="280"/>
        <v>0</v>
      </c>
      <c r="AF166" s="158">
        <f t="shared" si="281"/>
        <v>0</v>
      </c>
      <c r="AG166" s="158">
        <f t="shared" si="282"/>
        <v>0</v>
      </c>
      <c r="AH166" s="158">
        <f t="shared" si="283"/>
        <v>0</v>
      </c>
      <c r="AI166" s="158">
        <f t="shared" si="284"/>
        <v>0</v>
      </c>
      <c r="AJ166" s="158">
        <f t="shared" ca="1" si="285"/>
        <v>50.06</v>
      </c>
      <c r="AK166" s="158">
        <f t="shared" ca="1" si="286"/>
        <v>54.9</v>
      </c>
      <c r="AL166" s="158">
        <f t="shared" ca="1" si="287"/>
        <v>55.57</v>
      </c>
      <c r="AM166" s="158">
        <f t="shared" si="288"/>
        <v>0</v>
      </c>
      <c r="AN166" s="159">
        <f t="shared" ca="1" si="289"/>
        <v>144.47999999999999</v>
      </c>
      <c r="AP166" s="227">
        <f t="shared" ca="1" si="290"/>
        <v>0</v>
      </c>
      <c r="AQ166" s="227">
        <f t="shared" ca="1" si="291"/>
        <v>0</v>
      </c>
      <c r="AR166" s="227">
        <f t="shared" ca="1" si="292"/>
        <v>0</v>
      </c>
      <c r="AS166" s="227">
        <f t="shared" ca="1" si="293"/>
        <v>0</v>
      </c>
      <c r="AT166" s="227">
        <f t="shared" ca="1" si="294"/>
        <v>0</v>
      </c>
      <c r="AU166" s="227">
        <f t="shared" ca="1" si="295"/>
        <v>0</v>
      </c>
      <c r="AV166" s="227">
        <f t="shared" ca="1" si="296"/>
        <v>0</v>
      </c>
      <c r="AW166" s="227">
        <f t="shared" ca="1" si="297"/>
        <v>144.47999999999999</v>
      </c>
      <c r="AX166" s="227">
        <f t="shared" ca="1" si="298"/>
        <v>0</v>
      </c>
      <c r="AY166" s="227">
        <f t="shared" ca="1" si="299"/>
        <v>0</v>
      </c>
      <c r="AZ166" s="227">
        <f t="shared" ca="1" si="300"/>
        <v>0</v>
      </c>
      <c r="BB166" s="227">
        <f t="shared" si="301"/>
        <v>0</v>
      </c>
      <c r="BC166" s="227">
        <f t="shared" si="302"/>
        <v>0</v>
      </c>
      <c r="BD166" s="227">
        <f t="shared" si="303"/>
        <v>0</v>
      </c>
      <c r="BE166" s="227">
        <f t="shared" si="304"/>
        <v>0</v>
      </c>
      <c r="BF166" s="227">
        <f t="shared" si="305"/>
        <v>0</v>
      </c>
      <c r="BG166" s="227">
        <f t="shared" ca="1" si="306"/>
        <v>45.05</v>
      </c>
      <c r="BH166" s="227">
        <f t="shared" ca="1" si="307"/>
        <v>49.41</v>
      </c>
      <c r="BI166" s="227">
        <f t="shared" ca="1" si="308"/>
        <v>50.01</v>
      </c>
      <c r="BJ166" s="227">
        <f t="shared" si="309"/>
        <v>0</v>
      </c>
    </row>
    <row r="167" spans="1:62" x14ac:dyDescent="0.2">
      <c r="A167" s="241" t="s">
        <v>354</v>
      </c>
      <c r="B167" s="229" t="s">
        <v>343</v>
      </c>
      <c r="C167" s="230" t="s">
        <v>285</v>
      </c>
      <c r="D167" s="261"/>
      <c r="E167" s="245" t="str">
        <f t="shared" si="269"/>
        <v/>
      </c>
      <c r="F167" s="261"/>
      <c r="G167" s="245" t="str">
        <f t="shared" si="270"/>
        <v/>
      </c>
      <c r="H167" s="261"/>
      <c r="I167" s="245" t="str">
        <f t="shared" si="271"/>
        <v/>
      </c>
      <c r="J167" s="261"/>
      <c r="K167" s="245" t="str">
        <f t="shared" si="272"/>
        <v/>
      </c>
      <c r="L167" s="261">
        <v>35.49</v>
      </c>
      <c r="M167" s="245">
        <f t="shared" ca="1" si="273"/>
        <v>86.55</v>
      </c>
      <c r="N167" s="261"/>
      <c r="O167" s="245" t="str">
        <f t="shared" si="274"/>
        <v/>
      </c>
      <c r="P167" s="261"/>
      <c r="Q167" s="245" t="str">
        <f t="shared" si="275"/>
        <v/>
      </c>
      <c r="R167" s="261"/>
      <c r="S167" s="245" t="str">
        <f t="shared" si="276"/>
        <v/>
      </c>
      <c r="T167" s="261"/>
      <c r="U167" s="245" t="str">
        <f t="shared" si="277"/>
        <v/>
      </c>
      <c r="V167" s="245">
        <f t="shared" ca="1" si="278"/>
        <v>86.55</v>
      </c>
      <c r="W167" s="278"/>
      <c r="X167" s="226">
        <v>0.9</v>
      </c>
      <c r="Y167" s="158">
        <f t="shared" ca="1" si="310"/>
        <v>86.55</v>
      </c>
      <c r="Z167" s="158">
        <f t="shared" ca="1" si="310"/>
        <v>0</v>
      </c>
      <c r="AA167" s="158">
        <f t="shared" ca="1" si="310"/>
        <v>0</v>
      </c>
      <c r="AB167" s="158">
        <f t="shared" ca="1" si="310"/>
        <v>0</v>
      </c>
      <c r="AC167" s="158">
        <f t="shared" ca="1" si="310"/>
        <v>0</v>
      </c>
      <c r="AE167" s="158">
        <f t="shared" si="280"/>
        <v>0</v>
      </c>
      <c r="AF167" s="158">
        <f t="shared" si="281"/>
        <v>0</v>
      </c>
      <c r="AG167" s="158">
        <f t="shared" si="282"/>
        <v>0</v>
      </c>
      <c r="AH167" s="158">
        <f t="shared" si="283"/>
        <v>0</v>
      </c>
      <c r="AI167" s="158">
        <f t="shared" ca="1" si="284"/>
        <v>86.55</v>
      </c>
      <c r="AJ167" s="158">
        <f t="shared" si="285"/>
        <v>0</v>
      </c>
      <c r="AK167" s="158">
        <f t="shared" si="286"/>
        <v>0</v>
      </c>
      <c r="AL167" s="158">
        <f t="shared" si="287"/>
        <v>0</v>
      </c>
      <c r="AM167" s="158">
        <f t="shared" si="288"/>
        <v>0</v>
      </c>
      <c r="AN167" s="159">
        <f t="shared" ca="1" si="289"/>
        <v>77.900000000000006</v>
      </c>
      <c r="AP167" s="227">
        <f t="shared" ca="1" si="290"/>
        <v>0</v>
      </c>
      <c r="AQ167" s="227">
        <f t="shared" ca="1" si="291"/>
        <v>0</v>
      </c>
      <c r="AR167" s="227">
        <f t="shared" ca="1" si="292"/>
        <v>0</v>
      </c>
      <c r="AS167" s="227">
        <f t="shared" ca="1" si="293"/>
        <v>0</v>
      </c>
      <c r="AT167" s="227">
        <f t="shared" ca="1" si="294"/>
        <v>0</v>
      </c>
      <c r="AU167" s="227">
        <f t="shared" ca="1" si="295"/>
        <v>0</v>
      </c>
      <c r="AV167" s="227">
        <f t="shared" ca="1" si="296"/>
        <v>0</v>
      </c>
      <c r="AW167" s="227">
        <f t="shared" ca="1" si="297"/>
        <v>0</v>
      </c>
      <c r="AX167" s="227">
        <f t="shared" ca="1" si="298"/>
        <v>0</v>
      </c>
      <c r="AY167" s="227">
        <f t="shared" ca="1" si="299"/>
        <v>77.900000000000006</v>
      </c>
      <c r="AZ167" s="227">
        <f t="shared" ca="1" si="300"/>
        <v>0</v>
      </c>
      <c r="BB167" s="227">
        <f t="shared" si="301"/>
        <v>0</v>
      </c>
      <c r="BC167" s="227">
        <f t="shared" si="302"/>
        <v>0</v>
      </c>
      <c r="BD167" s="227">
        <f t="shared" si="303"/>
        <v>0</v>
      </c>
      <c r="BE167" s="227">
        <f t="shared" si="304"/>
        <v>0</v>
      </c>
      <c r="BF167" s="227">
        <f t="shared" ca="1" si="305"/>
        <v>77.900000000000006</v>
      </c>
      <c r="BG167" s="227">
        <f t="shared" si="306"/>
        <v>0</v>
      </c>
      <c r="BH167" s="227">
        <f t="shared" si="307"/>
        <v>0</v>
      </c>
      <c r="BI167" s="227">
        <f t="shared" si="308"/>
        <v>0</v>
      </c>
      <c r="BJ167" s="227">
        <f t="shared" si="309"/>
        <v>0</v>
      </c>
    </row>
    <row r="168" spans="1:62" x14ac:dyDescent="0.2">
      <c r="A168" s="228" t="s">
        <v>355</v>
      </c>
      <c r="B168" s="229" t="s">
        <v>372</v>
      </c>
      <c r="C168" s="230" t="s">
        <v>73</v>
      </c>
      <c r="D168" s="261"/>
      <c r="E168" s="245" t="str">
        <f t="shared" si="269"/>
        <v/>
      </c>
      <c r="F168" s="261"/>
      <c r="G168" s="245" t="str">
        <f t="shared" si="270"/>
        <v/>
      </c>
      <c r="H168" s="261"/>
      <c r="I168" s="245" t="str">
        <f t="shared" si="271"/>
        <v/>
      </c>
      <c r="J168" s="261"/>
      <c r="K168" s="245" t="str">
        <f t="shared" si="272"/>
        <v/>
      </c>
      <c r="L168" s="261"/>
      <c r="M168" s="245" t="str">
        <f t="shared" si="273"/>
        <v/>
      </c>
      <c r="N168" s="261"/>
      <c r="O168" s="245" t="str">
        <f t="shared" si="274"/>
        <v/>
      </c>
      <c r="P168" s="261">
        <v>51.34</v>
      </c>
      <c r="Q168" s="245">
        <f t="shared" ca="1" si="275"/>
        <v>78.569999999999993</v>
      </c>
      <c r="R168" s="261"/>
      <c r="S168" s="245" t="str">
        <f t="shared" si="276"/>
        <v/>
      </c>
      <c r="T168" s="261"/>
      <c r="U168" s="245" t="str">
        <f t="shared" si="277"/>
        <v/>
      </c>
      <c r="V168" s="245">
        <f t="shared" ca="1" si="278"/>
        <v>78.569999999999993</v>
      </c>
      <c r="W168" s="278"/>
      <c r="X168" s="226">
        <v>0.9</v>
      </c>
      <c r="Y168" s="158">
        <f t="shared" ca="1" si="310"/>
        <v>78.569999999999993</v>
      </c>
      <c r="Z168" s="158">
        <f t="shared" ca="1" si="310"/>
        <v>0</v>
      </c>
      <c r="AA168" s="158">
        <f t="shared" ca="1" si="310"/>
        <v>0</v>
      </c>
      <c r="AB168" s="158">
        <f t="shared" ca="1" si="310"/>
        <v>0</v>
      </c>
      <c r="AC168" s="158">
        <f t="shared" ca="1" si="310"/>
        <v>0</v>
      </c>
      <c r="AE168" s="158">
        <f t="shared" si="280"/>
        <v>0</v>
      </c>
      <c r="AF168" s="158">
        <f t="shared" si="281"/>
        <v>0</v>
      </c>
      <c r="AG168" s="158">
        <f t="shared" si="282"/>
        <v>0</v>
      </c>
      <c r="AH168" s="158">
        <f t="shared" si="283"/>
        <v>0</v>
      </c>
      <c r="AI168" s="158">
        <f t="shared" si="284"/>
        <v>0</v>
      </c>
      <c r="AJ168" s="158">
        <f t="shared" si="285"/>
        <v>0</v>
      </c>
      <c r="AK168" s="158">
        <f t="shared" ca="1" si="286"/>
        <v>78.569999999999993</v>
      </c>
      <c r="AL168" s="158">
        <f t="shared" si="287"/>
        <v>0</v>
      </c>
      <c r="AM168" s="158">
        <f t="shared" si="288"/>
        <v>0</v>
      </c>
      <c r="AN168" s="159">
        <f t="shared" ca="1" si="289"/>
        <v>70.709999999999994</v>
      </c>
      <c r="AP168" s="227">
        <f t="shared" ca="1" si="290"/>
        <v>70.709999999999994</v>
      </c>
      <c r="AQ168" s="227">
        <f t="shared" ca="1" si="291"/>
        <v>0</v>
      </c>
      <c r="AR168" s="227">
        <f t="shared" ca="1" si="292"/>
        <v>0</v>
      </c>
      <c r="AS168" s="227">
        <f t="shared" ca="1" si="293"/>
        <v>0</v>
      </c>
      <c r="AT168" s="227">
        <f t="shared" ca="1" si="294"/>
        <v>0</v>
      </c>
      <c r="AU168" s="227">
        <f t="shared" ca="1" si="295"/>
        <v>0</v>
      </c>
      <c r="AV168" s="227">
        <f t="shared" ca="1" si="296"/>
        <v>0</v>
      </c>
      <c r="AW168" s="227">
        <f t="shared" ca="1" si="297"/>
        <v>0</v>
      </c>
      <c r="AX168" s="227">
        <f t="shared" ca="1" si="298"/>
        <v>0</v>
      </c>
      <c r="AY168" s="227">
        <f t="shared" ca="1" si="299"/>
        <v>0</v>
      </c>
      <c r="AZ168" s="227">
        <f t="shared" ca="1" si="300"/>
        <v>0</v>
      </c>
      <c r="BB168" s="227">
        <f t="shared" si="301"/>
        <v>0</v>
      </c>
      <c r="BC168" s="227">
        <f t="shared" si="302"/>
        <v>0</v>
      </c>
      <c r="BD168" s="227">
        <f t="shared" si="303"/>
        <v>0</v>
      </c>
      <c r="BE168" s="227">
        <f t="shared" si="304"/>
        <v>0</v>
      </c>
      <c r="BF168" s="227">
        <f t="shared" si="305"/>
        <v>0</v>
      </c>
      <c r="BG168" s="227">
        <f t="shared" si="306"/>
        <v>0</v>
      </c>
      <c r="BH168" s="227">
        <f t="shared" ca="1" si="307"/>
        <v>70.709999999999994</v>
      </c>
      <c r="BI168" s="227">
        <f t="shared" si="308"/>
        <v>0</v>
      </c>
      <c r="BJ168" s="227">
        <f t="shared" si="309"/>
        <v>0</v>
      </c>
    </row>
    <row r="169" spans="1:62" x14ac:dyDescent="0.2">
      <c r="A169" s="228" t="s">
        <v>356</v>
      </c>
      <c r="B169" s="229" t="s">
        <v>410</v>
      </c>
      <c r="C169" s="230" t="s">
        <v>80</v>
      </c>
      <c r="D169" s="261"/>
      <c r="E169" s="245" t="str">
        <f t="shared" si="269"/>
        <v/>
      </c>
      <c r="F169" s="261"/>
      <c r="G169" s="245" t="str">
        <f t="shared" si="270"/>
        <v/>
      </c>
      <c r="H169" s="261"/>
      <c r="I169" s="245" t="str">
        <f t="shared" si="271"/>
        <v/>
      </c>
      <c r="J169" s="261"/>
      <c r="K169" s="245" t="str">
        <f t="shared" si="272"/>
        <v/>
      </c>
      <c r="L169" s="261">
        <v>48.17</v>
      </c>
      <c r="M169" s="245">
        <f t="shared" ca="1" si="273"/>
        <v>64.2</v>
      </c>
      <c r="N169" s="261"/>
      <c r="O169" s="245" t="str">
        <f t="shared" si="274"/>
        <v/>
      </c>
      <c r="P169" s="261"/>
      <c r="Q169" s="245" t="str">
        <f t="shared" si="275"/>
        <v/>
      </c>
      <c r="R169" s="261"/>
      <c r="S169" s="245" t="str">
        <f t="shared" si="276"/>
        <v/>
      </c>
      <c r="T169" s="261"/>
      <c r="U169" s="245" t="str">
        <f t="shared" si="277"/>
        <v/>
      </c>
      <c r="V169" s="245">
        <f t="shared" ca="1" si="278"/>
        <v>64.2</v>
      </c>
      <c r="W169" s="264"/>
      <c r="X169" s="226">
        <v>0.9</v>
      </c>
      <c r="Y169" s="158">
        <f t="shared" ca="1" si="310"/>
        <v>64.2</v>
      </c>
      <c r="Z169" s="158">
        <f t="shared" ca="1" si="310"/>
        <v>0</v>
      </c>
      <c r="AA169" s="158">
        <f t="shared" ca="1" si="310"/>
        <v>0</v>
      </c>
      <c r="AB169" s="158">
        <f t="shared" ca="1" si="310"/>
        <v>0</v>
      </c>
      <c r="AC169" s="158">
        <f t="shared" ca="1" si="310"/>
        <v>0</v>
      </c>
      <c r="AE169" s="158">
        <f t="shared" si="280"/>
        <v>0</v>
      </c>
      <c r="AF169" s="158">
        <f t="shared" si="281"/>
        <v>0</v>
      </c>
      <c r="AG169" s="158">
        <f t="shared" si="282"/>
        <v>0</v>
      </c>
      <c r="AH169" s="158">
        <f t="shared" si="283"/>
        <v>0</v>
      </c>
      <c r="AI169" s="158">
        <f t="shared" ca="1" si="284"/>
        <v>64.2</v>
      </c>
      <c r="AJ169" s="158">
        <f t="shared" si="285"/>
        <v>0</v>
      </c>
      <c r="AK169" s="158">
        <f t="shared" si="286"/>
        <v>0</v>
      </c>
      <c r="AL169" s="158">
        <f t="shared" si="287"/>
        <v>0</v>
      </c>
      <c r="AM169" s="158">
        <f t="shared" si="288"/>
        <v>0</v>
      </c>
      <c r="AP169" s="227"/>
      <c r="AQ169" s="227"/>
      <c r="AR169" s="227"/>
      <c r="AS169" s="227"/>
      <c r="AT169" s="227"/>
      <c r="AU169" s="227"/>
      <c r="AV169" s="227"/>
      <c r="AW169" s="227"/>
      <c r="AX169" s="227"/>
      <c r="AY169" s="227"/>
      <c r="AZ169" s="227"/>
      <c r="BB169" s="227"/>
      <c r="BC169" s="227"/>
      <c r="BD169" s="227"/>
      <c r="BE169" s="227"/>
      <c r="BF169" s="227"/>
      <c r="BG169" s="227"/>
      <c r="BH169" s="227"/>
      <c r="BI169" s="227"/>
      <c r="BJ169" s="227"/>
    </row>
    <row r="170" spans="1:62" x14ac:dyDescent="0.2">
      <c r="A170" s="228" t="s">
        <v>357</v>
      </c>
      <c r="B170" s="229" t="s">
        <v>344</v>
      </c>
      <c r="C170" s="230" t="s">
        <v>81</v>
      </c>
      <c r="D170" s="261"/>
      <c r="E170" s="245" t="str">
        <f t="shared" si="269"/>
        <v/>
      </c>
      <c r="F170" s="261"/>
      <c r="G170" s="245" t="str">
        <f t="shared" si="270"/>
        <v/>
      </c>
      <c r="H170" s="261"/>
      <c r="I170" s="245" t="str">
        <f t="shared" si="271"/>
        <v/>
      </c>
      <c r="J170" s="261"/>
      <c r="K170" s="245" t="str">
        <f t="shared" si="272"/>
        <v/>
      </c>
      <c r="L170" s="261">
        <v>55.58</v>
      </c>
      <c r="M170" s="245">
        <f t="shared" ca="1" si="273"/>
        <v>55.39</v>
      </c>
      <c r="N170" s="261"/>
      <c r="O170" s="245" t="str">
        <f t="shared" si="274"/>
        <v/>
      </c>
      <c r="P170" s="261"/>
      <c r="Q170" s="245" t="str">
        <f t="shared" si="275"/>
        <v/>
      </c>
      <c r="R170" s="261"/>
      <c r="S170" s="245" t="str">
        <f t="shared" si="276"/>
        <v/>
      </c>
      <c r="T170" s="261"/>
      <c r="U170" s="245" t="str">
        <f t="shared" si="277"/>
        <v/>
      </c>
      <c r="V170" s="245">
        <f t="shared" ca="1" si="278"/>
        <v>55.39</v>
      </c>
      <c r="W170" s="278"/>
      <c r="X170" s="226">
        <v>0.9</v>
      </c>
      <c r="Y170" s="158">
        <f t="shared" ca="1" si="310"/>
        <v>55.39</v>
      </c>
      <c r="Z170" s="158">
        <f t="shared" ca="1" si="310"/>
        <v>0</v>
      </c>
      <c r="AA170" s="158">
        <f t="shared" ca="1" si="310"/>
        <v>0</v>
      </c>
      <c r="AB170" s="158">
        <f t="shared" ca="1" si="310"/>
        <v>0</v>
      </c>
      <c r="AC170" s="158">
        <f t="shared" ca="1" si="310"/>
        <v>0</v>
      </c>
      <c r="AE170" s="158">
        <f t="shared" si="280"/>
        <v>0</v>
      </c>
      <c r="AF170" s="158">
        <f t="shared" si="281"/>
        <v>0</v>
      </c>
      <c r="AG170" s="158">
        <f t="shared" si="282"/>
        <v>0</v>
      </c>
      <c r="AH170" s="158">
        <f t="shared" si="283"/>
        <v>0</v>
      </c>
      <c r="AI170" s="158">
        <f t="shared" ca="1" si="284"/>
        <v>55.39</v>
      </c>
      <c r="AJ170" s="158">
        <f t="shared" si="285"/>
        <v>0</v>
      </c>
      <c r="AK170" s="158">
        <f t="shared" si="286"/>
        <v>0</v>
      </c>
      <c r="AL170" s="158">
        <f t="shared" si="287"/>
        <v>0</v>
      </c>
      <c r="AM170" s="158">
        <f t="shared" si="288"/>
        <v>0</v>
      </c>
      <c r="AN170" s="159">
        <f t="shared" ref="AN170:AN171" ca="1" si="311">ROUND(X170*SUM(E170,G170,I170,K170,M170,O170,Q170,S170,U170),2)</f>
        <v>49.85</v>
      </c>
      <c r="AP170" s="227">
        <f t="shared" ref="AP170:AP171" ca="1" si="312">IF(C170="Vihor",1,0)*AN170</f>
        <v>0</v>
      </c>
      <c r="AQ170" s="227">
        <f t="shared" ref="AQ170:AQ171" ca="1" si="313">IF(C170="Maksimir",1,0)*AN170</f>
        <v>0</v>
      </c>
      <c r="AR170" s="227">
        <f t="shared" ref="AR170:AR171" ca="1" si="314">IF(C170="Japetić",1,0)*AN170</f>
        <v>49.85</v>
      </c>
      <c r="AS170" s="227">
        <f t="shared" ref="AS170:AS171" ca="1" si="315">IF(C170="Bjelovar",1,0)*AN170</f>
        <v>0</v>
      </c>
      <c r="AT170" s="227">
        <f t="shared" ref="AT170:AT171" ca="1" si="316">IF(C170="Međimurje",1,0)*AN170</f>
        <v>0</v>
      </c>
      <c r="AU170" s="227">
        <f t="shared" ref="AU170:AU171" ca="1" si="317">IF(C170="Sova",1,0)*AN170</f>
        <v>0</v>
      </c>
      <c r="AV170" s="227">
        <f t="shared" ref="AV170:AV171" ca="1" si="318">IF(C170="Orion",1,0)*AN170</f>
        <v>0</v>
      </c>
      <c r="AW170" s="227">
        <f t="shared" ref="AW170:AW171" ca="1" si="319">IF(C170="Kapela",1,0)*AN170</f>
        <v>0</v>
      </c>
      <c r="AX170" s="227">
        <f t="shared" ref="AX170:AX171" ca="1" si="320">IF(C170="Jelen",1,0)*AN170</f>
        <v>0</v>
      </c>
      <c r="AY170" s="227">
        <f t="shared" ref="AY170:AY171" ca="1" si="321">IF(C170="Varaždin",1,0)*AN170</f>
        <v>0</v>
      </c>
      <c r="AZ170" s="227">
        <f t="shared" ref="AZ170:AZ171" ca="1" si="322">IF(C170="Ivan Merz",1,0)*AN170</f>
        <v>0</v>
      </c>
      <c r="BB170" s="227">
        <f>ROUND(N(E170)*$X170,2)</f>
        <v>0</v>
      </c>
      <c r="BC170" s="227">
        <f>ROUND(N(G170)*$X170,2)</f>
        <v>0</v>
      </c>
      <c r="BD170" s="227">
        <f>ROUND(N(I170)*$X170,2)</f>
        <v>0</v>
      </c>
      <c r="BE170" s="227">
        <f>ROUND(N(K170)*$X170,2)</f>
        <v>0</v>
      </c>
      <c r="BF170" s="227">
        <f ca="1">ROUND(N(M170)*$X170,2)</f>
        <v>49.85</v>
      </c>
      <c r="BG170" s="227">
        <f>ROUND(N(O170)*$X170,2)</f>
        <v>0</v>
      </c>
      <c r="BH170" s="227">
        <f>ROUND(N(Q170)*$X170,2)</f>
        <v>0</v>
      </c>
      <c r="BI170" s="227">
        <f>ROUND(N(S170)*$X170,2)</f>
        <v>0</v>
      </c>
      <c r="BJ170" s="227">
        <f>ROUND(N(U170)*$X170,2)</f>
        <v>0</v>
      </c>
    </row>
    <row r="171" spans="1:62" ht="13.5" thickBot="1" x14ac:dyDescent="0.25">
      <c r="A171" s="247" t="s">
        <v>89</v>
      </c>
      <c r="B171" s="248" t="s">
        <v>388</v>
      </c>
      <c r="C171" s="249" t="s">
        <v>285</v>
      </c>
      <c r="D171" s="265"/>
      <c r="E171" s="266" t="str">
        <f t="shared" si="269"/>
        <v/>
      </c>
      <c r="F171" s="265"/>
      <c r="G171" s="266" t="str">
        <f t="shared" si="270"/>
        <v/>
      </c>
      <c r="H171" s="265"/>
      <c r="I171" s="266" t="str">
        <f t="shared" si="271"/>
        <v/>
      </c>
      <c r="J171" s="265"/>
      <c r="K171" s="266" t="str">
        <f t="shared" si="272"/>
        <v/>
      </c>
      <c r="L171" s="265"/>
      <c r="M171" s="266" t="str">
        <f t="shared" si="273"/>
        <v/>
      </c>
      <c r="N171" s="265"/>
      <c r="O171" s="266" t="str">
        <f t="shared" si="274"/>
        <v/>
      </c>
      <c r="P171" s="265"/>
      <c r="Q171" s="266" t="str">
        <f t="shared" si="275"/>
        <v/>
      </c>
      <c r="R171" s="265">
        <v>156.26</v>
      </c>
      <c r="S171" s="266">
        <f t="shared" ca="1" si="276"/>
        <v>47.22</v>
      </c>
      <c r="T171" s="265"/>
      <c r="U171" s="266" t="str">
        <f t="shared" si="277"/>
        <v/>
      </c>
      <c r="V171" s="266">
        <f t="shared" ca="1" si="278"/>
        <v>47.22</v>
      </c>
      <c r="W171" s="278"/>
      <c r="X171" s="226">
        <v>0.9</v>
      </c>
      <c r="Y171" s="158">
        <f t="shared" ca="1" si="310"/>
        <v>47.22</v>
      </c>
      <c r="Z171" s="158">
        <f t="shared" ca="1" si="310"/>
        <v>0</v>
      </c>
      <c r="AA171" s="158">
        <f t="shared" ca="1" si="310"/>
        <v>0</v>
      </c>
      <c r="AB171" s="158">
        <f t="shared" ca="1" si="310"/>
        <v>0</v>
      </c>
      <c r="AC171" s="158">
        <f t="shared" ca="1" si="310"/>
        <v>0</v>
      </c>
      <c r="AE171" s="158">
        <f t="shared" si="280"/>
        <v>0</v>
      </c>
      <c r="AF171" s="158">
        <f t="shared" si="281"/>
        <v>0</v>
      </c>
      <c r="AG171" s="158">
        <f t="shared" si="282"/>
        <v>0</v>
      </c>
      <c r="AH171" s="158">
        <f t="shared" si="283"/>
        <v>0</v>
      </c>
      <c r="AI171" s="158">
        <f t="shared" si="284"/>
        <v>0</v>
      </c>
      <c r="AJ171" s="158">
        <f t="shared" si="285"/>
        <v>0</v>
      </c>
      <c r="AK171" s="158">
        <f t="shared" si="286"/>
        <v>0</v>
      </c>
      <c r="AL171" s="158">
        <f t="shared" ca="1" si="287"/>
        <v>47.22</v>
      </c>
      <c r="AM171" s="158">
        <f t="shared" si="288"/>
        <v>0</v>
      </c>
      <c r="AN171" s="159">
        <f t="shared" ca="1" si="311"/>
        <v>42.5</v>
      </c>
      <c r="AP171" s="227">
        <f t="shared" ca="1" si="312"/>
        <v>0</v>
      </c>
      <c r="AQ171" s="227">
        <f t="shared" ca="1" si="313"/>
        <v>0</v>
      </c>
      <c r="AR171" s="227">
        <f t="shared" ca="1" si="314"/>
        <v>0</v>
      </c>
      <c r="AS171" s="227">
        <f t="shared" ca="1" si="315"/>
        <v>0</v>
      </c>
      <c r="AT171" s="227">
        <f t="shared" ca="1" si="316"/>
        <v>0</v>
      </c>
      <c r="AU171" s="227">
        <f t="shared" ca="1" si="317"/>
        <v>0</v>
      </c>
      <c r="AV171" s="227">
        <f t="shared" ca="1" si="318"/>
        <v>0</v>
      </c>
      <c r="AW171" s="227">
        <f t="shared" ca="1" si="319"/>
        <v>0</v>
      </c>
      <c r="AX171" s="227">
        <f t="shared" ca="1" si="320"/>
        <v>0</v>
      </c>
      <c r="AY171" s="227">
        <f t="shared" ca="1" si="321"/>
        <v>42.5</v>
      </c>
      <c r="AZ171" s="227">
        <f t="shared" ca="1" si="322"/>
        <v>0</v>
      </c>
      <c r="BB171" s="227">
        <f>ROUND(N(E171)*$X171,2)</f>
        <v>0</v>
      </c>
      <c r="BC171" s="227">
        <f>ROUND(N(G171)*$X171,2)</f>
        <v>0</v>
      </c>
      <c r="BD171" s="227">
        <f>ROUND(N(I171)*$X171,2)</f>
        <v>0</v>
      </c>
      <c r="BE171" s="227">
        <f>ROUND(N(K171)*$X171,2)</f>
        <v>0</v>
      </c>
      <c r="BF171" s="227">
        <f>ROUND(N(M171)*$X171,2)</f>
        <v>0</v>
      </c>
      <c r="BG171" s="227">
        <f>ROUND(N(O171)*$X171,2)</f>
        <v>0</v>
      </c>
      <c r="BH171" s="227">
        <f>ROUND(N(Q171)*$X171,2)</f>
        <v>0</v>
      </c>
      <c r="BI171" s="227">
        <f ca="1">ROUND(N(S171)*$X171,2)</f>
        <v>42.5</v>
      </c>
      <c r="BJ171" s="227">
        <f>ROUND(N(U171)*$X171,2)</f>
        <v>0</v>
      </c>
    </row>
    <row r="172" spans="1:62" ht="13.5" thickBot="1" x14ac:dyDescent="0.25">
      <c r="A172" s="179"/>
      <c r="R172" s="332"/>
      <c r="AP172" s="227"/>
      <c r="AQ172" s="227"/>
      <c r="AR172" s="227"/>
      <c r="AS172" s="227"/>
      <c r="AT172" s="227"/>
      <c r="AU172" s="227"/>
      <c r="AV172" s="227"/>
      <c r="AW172" s="227"/>
      <c r="AX172" s="227"/>
      <c r="AY172" s="227"/>
      <c r="AZ172" s="227"/>
    </row>
    <row r="173" spans="1:62" ht="13.5" customHeight="1" x14ac:dyDescent="0.25">
      <c r="A173" s="355"/>
      <c r="B173" s="358" t="s">
        <v>49</v>
      </c>
      <c r="C173" s="361" t="s">
        <v>2</v>
      </c>
      <c r="D173" s="349" t="s">
        <v>95</v>
      </c>
      <c r="E173" s="349"/>
      <c r="F173" s="349" t="s">
        <v>145</v>
      </c>
      <c r="G173" s="349"/>
      <c r="H173" s="349" t="s">
        <v>133</v>
      </c>
      <c r="I173" s="349"/>
      <c r="J173" s="349" t="s">
        <v>135</v>
      </c>
      <c r="K173" s="349"/>
      <c r="L173" s="349" t="s">
        <v>136</v>
      </c>
      <c r="M173" s="350"/>
      <c r="N173" s="349" t="s">
        <v>149</v>
      </c>
      <c r="O173" s="349"/>
      <c r="P173" s="349" t="s">
        <v>20</v>
      </c>
      <c r="Q173" s="349"/>
      <c r="R173" s="349" t="s">
        <v>153</v>
      </c>
      <c r="S173" s="350"/>
      <c r="T173" s="349" t="s">
        <v>381</v>
      </c>
      <c r="U173" s="350"/>
      <c r="V173" s="351" t="s">
        <v>93</v>
      </c>
      <c r="W173" s="364"/>
      <c r="X173" s="364"/>
      <c r="AP173" s="227"/>
      <c r="AQ173" s="227"/>
      <c r="AR173" s="227"/>
      <c r="AS173" s="227"/>
      <c r="AT173" s="227"/>
      <c r="AU173" s="227"/>
      <c r="AV173" s="227"/>
      <c r="AW173" s="227"/>
      <c r="AX173" s="227"/>
      <c r="AY173" s="227"/>
      <c r="AZ173" s="227"/>
    </row>
    <row r="174" spans="1:62" ht="13.5" x14ac:dyDescent="0.25">
      <c r="A174" s="356"/>
      <c r="B174" s="359"/>
      <c r="C174" s="362"/>
      <c r="D174" s="348" t="s">
        <v>144</v>
      </c>
      <c r="E174" s="348"/>
      <c r="F174" s="348" t="s">
        <v>146</v>
      </c>
      <c r="G174" s="348"/>
      <c r="H174" s="348" t="s">
        <v>146</v>
      </c>
      <c r="I174" s="348"/>
      <c r="J174" s="348" t="s">
        <v>147</v>
      </c>
      <c r="K174" s="348"/>
      <c r="L174" s="348" t="s">
        <v>148</v>
      </c>
      <c r="M174" s="348"/>
      <c r="N174" s="348" t="s">
        <v>151</v>
      </c>
      <c r="O174" s="348"/>
      <c r="P174" s="348" t="s">
        <v>152</v>
      </c>
      <c r="Q174" s="348"/>
      <c r="R174" s="348" t="s">
        <v>91</v>
      </c>
      <c r="S174" s="348"/>
      <c r="T174" s="348" t="s">
        <v>382</v>
      </c>
      <c r="U174" s="348"/>
      <c r="V174" s="352"/>
      <c r="W174" s="364"/>
      <c r="X174" s="364"/>
      <c r="AP174" s="227"/>
      <c r="AQ174" s="227"/>
      <c r="AR174" s="227"/>
      <c r="AS174" s="227"/>
      <c r="AT174" s="227"/>
      <c r="AU174" s="227"/>
      <c r="AV174" s="227"/>
      <c r="AW174" s="227"/>
      <c r="AX174" s="227"/>
      <c r="AY174" s="227"/>
      <c r="AZ174" s="227"/>
    </row>
    <row r="175" spans="1:62" ht="13.5" customHeight="1" thickBot="1" x14ac:dyDescent="0.25">
      <c r="A175" s="357"/>
      <c r="B175" s="360"/>
      <c r="C175" s="363"/>
      <c r="D175" s="203" t="s">
        <v>0</v>
      </c>
      <c r="E175" s="204" t="s">
        <v>1</v>
      </c>
      <c r="F175" s="203" t="s">
        <v>0</v>
      </c>
      <c r="G175" s="204" t="s">
        <v>1</v>
      </c>
      <c r="H175" s="203" t="s">
        <v>0</v>
      </c>
      <c r="I175" s="204" t="s">
        <v>1</v>
      </c>
      <c r="J175" s="203" t="s">
        <v>0</v>
      </c>
      <c r="K175" s="204" t="s">
        <v>1</v>
      </c>
      <c r="L175" s="203" t="s">
        <v>0</v>
      </c>
      <c r="M175" s="204" t="s">
        <v>1</v>
      </c>
      <c r="N175" s="203" t="s">
        <v>0</v>
      </c>
      <c r="O175" s="204" t="s">
        <v>1</v>
      </c>
      <c r="P175" s="203" t="s">
        <v>0</v>
      </c>
      <c r="Q175" s="204" t="s">
        <v>1</v>
      </c>
      <c r="R175" s="203" t="s">
        <v>0</v>
      </c>
      <c r="S175" s="204" t="s">
        <v>1</v>
      </c>
      <c r="T175" s="203" t="s">
        <v>0</v>
      </c>
      <c r="U175" s="204" t="s">
        <v>1</v>
      </c>
      <c r="V175" s="353"/>
      <c r="W175" s="205"/>
      <c r="X175" s="206"/>
      <c r="AP175" s="227"/>
      <c r="AQ175" s="227"/>
      <c r="AR175" s="227"/>
      <c r="AS175" s="227"/>
      <c r="AT175" s="227"/>
      <c r="AU175" s="227"/>
      <c r="AV175" s="227"/>
      <c r="AW175" s="227"/>
      <c r="AX175" s="227"/>
      <c r="AY175" s="227"/>
      <c r="AZ175" s="227"/>
    </row>
    <row r="176" spans="1:62" s="215" customFormat="1" ht="13.5" hidden="1" outlineLevel="1" thickBot="1" x14ac:dyDescent="0.25">
      <c r="A176" s="209"/>
      <c r="B176" s="210">
        <f>ROW()+1</f>
        <v>177</v>
      </c>
      <c r="C176" s="211" cm="1">
        <f t="array" ref="C176">MATCH(TRUE,ISBLANK(C177:C313),0)+ROW()-1</f>
        <v>200</v>
      </c>
      <c r="D176" s="257">
        <f ca="1">MIN(INDIRECT(ADDRESS($B176,COLUMN())&amp;":"&amp;ADDRESS($C176,COLUMN())))</f>
        <v>69.31</v>
      </c>
      <c r="E176" s="326">
        <f ca="1">100*D176-40*INT(D176)</f>
        <v>4171</v>
      </c>
      <c r="F176" s="257">
        <f ca="1">MIN(INDIRECT(ADDRESS($B176,COLUMN())&amp;":"&amp;ADDRESS($C176,COLUMN())))</f>
        <v>36.08</v>
      </c>
      <c r="G176" s="326">
        <f t="shared" ref="G176" ca="1" si="323">F176*100-40*INT(F176)</f>
        <v>2168</v>
      </c>
      <c r="H176" s="257">
        <f ca="1">MIN(INDIRECT(ADDRESS($B176,COLUMN())&amp;":"&amp;ADDRESS($C176,COLUMN())))</f>
        <v>22.11</v>
      </c>
      <c r="I176" s="326">
        <f t="shared" ref="I176" ca="1" si="324">H176*100-40*INT(H176)</f>
        <v>1331</v>
      </c>
      <c r="J176" s="257">
        <f ca="1">MIN(INDIRECT(ADDRESS($B176,COLUMN())&amp;":"&amp;ADDRESS($C176,COLUMN())))</f>
        <v>27.36</v>
      </c>
      <c r="K176" s="326">
        <f t="shared" ref="K176" ca="1" si="325">J176*100-40*INT(J176)</f>
        <v>1656</v>
      </c>
      <c r="L176" s="257">
        <f ca="1">MIN(INDIRECT(ADDRESS($B176,COLUMN())&amp;":"&amp;ADDRESS($C176,COLUMN())))</f>
        <v>31.23</v>
      </c>
      <c r="M176" s="326">
        <f t="shared" ref="M176" ca="1" si="326">L176*100-40*INT(L176)</f>
        <v>1883</v>
      </c>
      <c r="N176" s="257">
        <f ca="1">MIN(INDIRECT(ADDRESS($B176,COLUMN())&amp;":"&amp;ADDRESS($C176,COLUMN())))</f>
        <v>29.14</v>
      </c>
      <c r="O176" s="326">
        <f t="shared" ref="O176" ca="1" si="327">N176*100-40*INT(N176)</f>
        <v>1754</v>
      </c>
      <c r="P176" s="257">
        <f ca="1">MIN(INDIRECT(ADDRESS($B176,COLUMN())&amp;":"&amp;ADDRESS($C176,COLUMN())))</f>
        <v>33.15</v>
      </c>
      <c r="Q176" s="326">
        <f t="shared" ref="Q176" ca="1" si="328">P176*100-40*INT(P176)</f>
        <v>1995</v>
      </c>
      <c r="R176" s="257">
        <f ca="1">MIN(INDIRECT(ADDRESS($B176,COLUMN())&amp;":"&amp;ADDRESS($C176,COLUMN())))</f>
        <v>52.49</v>
      </c>
      <c r="S176" s="326">
        <f t="shared" ref="S176" ca="1" si="329">R176*100-40*INT(R176)</f>
        <v>3169</v>
      </c>
      <c r="T176" s="257">
        <f ca="1">MIN(INDIRECT(ADDRESS($B176,COLUMN())&amp;":"&amp;ADDRESS($C176,COLUMN())))</f>
        <v>33.49</v>
      </c>
      <c r="U176" s="326">
        <f t="shared" ref="U176" ca="1" si="330">T176*100-40*INT(T176)</f>
        <v>2029</v>
      </c>
      <c r="V176" s="257"/>
      <c r="W176" s="214"/>
      <c r="X176" s="214"/>
      <c r="AN176" s="216"/>
      <c r="AP176" s="217"/>
      <c r="AQ176" s="217"/>
      <c r="AR176" s="217"/>
      <c r="AS176" s="217"/>
      <c r="AT176" s="217"/>
      <c r="AU176" s="217"/>
      <c r="AV176" s="217"/>
      <c r="AW176" s="217"/>
      <c r="AX176" s="217"/>
      <c r="AY176" s="217"/>
      <c r="AZ176" s="217"/>
    </row>
    <row r="177" spans="1:62" collapsed="1" x14ac:dyDescent="0.2">
      <c r="A177" s="218" t="s">
        <v>3</v>
      </c>
      <c r="B177" s="219" t="s">
        <v>185</v>
      </c>
      <c r="C177" s="220" t="s">
        <v>73</v>
      </c>
      <c r="D177" s="268">
        <v>70.42</v>
      </c>
      <c r="E177" s="327">
        <f t="shared" ref="E177:E200" ca="1" si="331">IF(D177="","",IF(N(D177)=0,"*",ROUND(100*E$176/(100*D177-40*INT(D177)),2)))</f>
        <v>98.33</v>
      </c>
      <c r="F177" s="268"/>
      <c r="G177" s="327" t="str">
        <f t="shared" ref="G177:G200" si="332">IF(F177="","",IF(N(F177)=0,"*",ROUND(100*G$176/(100*F177-40*INT(F177)),2)))</f>
        <v/>
      </c>
      <c r="H177" s="268">
        <v>22.11</v>
      </c>
      <c r="I177" s="327">
        <f t="shared" ref="I177:I200" ca="1" si="333">IF(H177="","",IF(N(H177)=0,"*",ROUND(100*I$176/(100*H177-40*INT(H177)),2)))</f>
        <v>100</v>
      </c>
      <c r="J177" s="268">
        <v>27.36</v>
      </c>
      <c r="K177" s="327">
        <f t="shared" ref="K177:K200" ca="1" si="334">IF(J177="","",IF(N(J177)=0,"*",ROUND(100*K$176/(100*J177-40*INT(J177)),2)))</f>
        <v>100</v>
      </c>
      <c r="L177" s="268"/>
      <c r="M177" s="327" t="str">
        <f t="shared" ref="M177:M200" si="335">IF(L177="","",IF(N(L177)=0,"*",ROUND(100*M$176/(100*L177-40*INT(L177)),2)))</f>
        <v/>
      </c>
      <c r="N177" s="268">
        <v>29.14</v>
      </c>
      <c r="O177" s="327">
        <f t="shared" ref="O177:O200" ca="1" si="336">IF(N177="","",IF(N(N177)=0,"*",ROUND(100*O$176/(100*N177-40*INT(N177)),2)))</f>
        <v>100</v>
      </c>
      <c r="P177" s="268">
        <v>33.15</v>
      </c>
      <c r="Q177" s="327">
        <f t="shared" ref="Q177:Q200" ca="1" si="337">IF(P177="","",IF(N(P177)=0,"*",ROUND(100*Q$176/(100*P177-40*INT(P177)),2)))</f>
        <v>100</v>
      </c>
      <c r="R177" s="268">
        <v>56.35</v>
      </c>
      <c r="S177" s="281">
        <f t="shared" ref="S177:S200" ca="1" si="338">IF(R177="","",IF(N(R177)=0,"*",ROUND(100*S$176/(100*R177-40*INT(R177)),2)))</f>
        <v>93.34</v>
      </c>
      <c r="T177" s="268"/>
      <c r="U177" s="327" t="str">
        <f t="shared" ref="U177:U200" si="339">IF(T177="","",IF(N(T177)=0,"*",ROUND(100*U$176/(100*T177-40*INT(T177)),2)))</f>
        <v/>
      </c>
      <c r="V177" s="327">
        <f t="shared" ref="V177:V200" ca="1" si="340">SUM(Y177:AC177)</f>
        <v>498.33</v>
      </c>
      <c r="W177" s="264"/>
      <c r="X177" s="226">
        <v>0.5</v>
      </c>
      <c r="Y177" s="158">
        <f t="shared" ref="Y177:AC186" ca="1" si="341">LARGE($AE177:$AM177,Y$34)</f>
        <v>100</v>
      </c>
      <c r="Z177" s="158">
        <f t="shared" ca="1" si="341"/>
        <v>100</v>
      </c>
      <c r="AA177" s="158">
        <f t="shared" ca="1" si="341"/>
        <v>100</v>
      </c>
      <c r="AB177" s="158">
        <f t="shared" ca="1" si="341"/>
        <v>100</v>
      </c>
      <c r="AC177" s="158">
        <f t="shared" ca="1" si="341"/>
        <v>98.33</v>
      </c>
      <c r="AE177" s="158">
        <f t="shared" ref="AE177:AE200" ca="1" si="342">N(E177)</f>
        <v>98.33</v>
      </c>
      <c r="AF177" s="158">
        <f t="shared" ref="AF177:AF200" si="343">N(G177)</f>
        <v>0</v>
      </c>
      <c r="AG177" s="158">
        <f t="shared" ref="AG177:AG200" ca="1" si="344">N(I177)</f>
        <v>100</v>
      </c>
      <c r="AH177" s="158">
        <f t="shared" ref="AH177:AH200" ca="1" si="345">N(K177)</f>
        <v>100</v>
      </c>
      <c r="AI177" s="158">
        <f t="shared" ref="AI177:AI200" si="346">N(M177)</f>
        <v>0</v>
      </c>
      <c r="AJ177" s="158">
        <f t="shared" ref="AJ177:AJ200" ca="1" si="347">N(O177)</f>
        <v>100</v>
      </c>
      <c r="AK177" s="158">
        <f t="shared" ref="AK177:AK200" ca="1" si="348">N(Q177)</f>
        <v>100</v>
      </c>
      <c r="AL177" s="158">
        <f t="shared" ref="AL177:AL200" ca="1" si="349">N(S177)</f>
        <v>93.34</v>
      </c>
      <c r="AM177" s="158">
        <f t="shared" ref="AM177:AM200" si="350">N(U177)</f>
        <v>0</v>
      </c>
      <c r="AN177" s="159">
        <f t="shared" ref="AN177:AN200" ca="1" si="351">ROUND(X177*SUM(E177,G177,I177,K177,M177,O177,Q177,S177,U177),2)</f>
        <v>295.83999999999997</v>
      </c>
      <c r="AP177" s="227">
        <f t="shared" ref="AP177:AP200" ca="1" si="352">IF(C177="Vihor",1,0)*AN177</f>
        <v>295.83999999999997</v>
      </c>
      <c r="AQ177" s="227">
        <f t="shared" ref="AQ177:AQ200" ca="1" si="353">IF(C177="Maksimir",1,0)*AN177</f>
        <v>0</v>
      </c>
      <c r="AR177" s="227">
        <f t="shared" ref="AR177:AR200" ca="1" si="354">IF(C177="Japetić",1,0)*AN177</f>
        <v>0</v>
      </c>
      <c r="AS177" s="227">
        <f t="shared" ref="AS177:AS200" ca="1" si="355">IF(C177="Bjelovar",1,0)*AN177</f>
        <v>0</v>
      </c>
      <c r="AT177" s="227">
        <f t="shared" ref="AT177:AT200" ca="1" si="356">IF(C177="Međimurje",1,0)*AN177</f>
        <v>0</v>
      </c>
      <c r="AU177" s="227">
        <f t="shared" ref="AU177:AU200" ca="1" si="357">IF(C177="Sova",1,0)*AN177</f>
        <v>0</v>
      </c>
      <c r="AV177" s="227">
        <f t="shared" ref="AV177:AV200" ca="1" si="358">IF(C177="Orion",1,0)*AN177</f>
        <v>0</v>
      </c>
      <c r="AW177" s="227">
        <f t="shared" ref="AW177:AW200" ca="1" si="359">IF(C177="Kapela",1,0)*AN177</f>
        <v>0</v>
      </c>
      <c r="AX177" s="227">
        <f t="shared" ref="AX177:AX200" ca="1" si="360">IF(C177="Jelen",1,0)*AN177</f>
        <v>0</v>
      </c>
      <c r="AY177" s="227">
        <f t="shared" ref="AY177:AY200" ca="1" si="361">IF(C177="Varaždin",1,0)*AN177</f>
        <v>0</v>
      </c>
      <c r="AZ177" s="227">
        <f t="shared" ref="AZ177:AZ200" ca="1" si="362">IF(C177="Ivan Merz",1,0)*AN177</f>
        <v>0</v>
      </c>
      <c r="BB177" s="227">
        <f t="shared" ref="BB177:BB200" ca="1" si="363">ROUND(N(E177)*$X177,2)</f>
        <v>49.17</v>
      </c>
      <c r="BC177" s="227">
        <f t="shared" ref="BC177:BC200" si="364">ROUND(N(G177)*$X177,2)</f>
        <v>0</v>
      </c>
      <c r="BD177" s="227">
        <f t="shared" ref="BD177:BD200" ca="1" si="365">ROUND(N(I177)*$X177,2)</f>
        <v>50</v>
      </c>
      <c r="BE177" s="227">
        <f t="shared" ref="BE177:BE200" ca="1" si="366">ROUND(N(K177)*$X177,2)</f>
        <v>50</v>
      </c>
      <c r="BF177" s="227">
        <f t="shared" ref="BF177:BF200" si="367">ROUND(N(M177)*$X177,2)</f>
        <v>0</v>
      </c>
      <c r="BG177" s="227">
        <f t="shared" ref="BG177:BG200" ca="1" si="368">ROUND(N(O177)*$X177,2)</f>
        <v>50</v>
      </c>
      <c r="BH177" s="227">
        <f t="shared" ref="BH177:BH200" ca="1" si="369">ROUND(N(Q177)*$X177,2)</f>
        <v>50</v>
      </c>
      <c r="BI177" s="227">
        <f t="shared" ref="BI177:BI200" ca="1" si="370">ROUND(N(S177)*$X177,2)</f>
        <v>46.67</v>
      </c>
      <c r="BJ177" s="227">
        <f t="shared" ref="BJ177:BJ200" si="371">ROUND(N(U177)*$X177,2)</f>
        <v>0</v>
      </c>
    </row>
    <row r="178" spans="1:62" x14ac:dyDescent="0.2">
      <c r="A178" s="228" t="s">
        <v>4</v>
      </c>
      <c r="B178" s="229" t="s">
        <v>184</v>
      </c>
      <c r="C178" s="230" t="s">
        <v>156</v>
      </c>
      <c r="D178" s="261">
        <v>69.31</v>
      </c>
      <c r="E178" s="245">
        <f t="shared" ca="1" si="331"/>
        <v>100</v>
      </c>
      <c r="F178" s="261">
        <v>45.18</v>
      </c>
      <c r="G178" s="245">
        <f t="shared" ca="1" si="332"/>
        <v>79.760000000000005</v>
      </c>
      <c r="H178" s="261">
        <v>58.59</v>
      </c>
      <c r="I178" s="235">
        <f t="shared" ca="1" si="333"/>
        <v>37.61</v>
      </c>
      <c r="J178" s="261">
        <v>52.17</v>
      </c>
      <c r="K178" s="235">
        <f t="shared" ca="1" si="334"/>
        <v>52.79</v>
      </c>
      <c r="L178" s="261"/>
      <c r="M178" s="245" t="str">
        <f t="shared" si="335"/>
        <v/>
      </c>
      <c r="N178" s="261">
        <v>41.47</v>
      </c>
      <c r="O178" s="245">
        <f t="shared" ca="1" si="336"/>
        <v>69.959999999999994</v>
      </c>
      <c r="P178" s="261">
        <v>49.34</v>
      </c>
      <c r="Q178" s="245">
        <f t="shared" ca="1" si="337"/>
        <v>67.08</v>
      </c>
      <c r="R178" s="261">
        <v>108.44</v>
      </c>
      <c r="S178" s="235">
        <f t="shared" ca="1" si="338"/>
        <v>48.57</v>
      </c>
      <c r="T178" s="261">
        <v>47.41</v>
      </c>
      <c r="U178" s="245">
        <f t="shared" ca="1" si="339"/>
        <v>70.92</v>
      </c>
      <c r="V178" s="245">
        <f t="shared" ca="1" si="340"/>
        <v>387.71999999999997</v>
      </c>
      <c r="W178" s="264"/>
      <c r="X178" s="226">
        <v>0.5</v>
      </c>
      <c r="Y178" s="158">
        <f t="shared" ca="1" si="341"/>
        <v>100</v>
      </c>
      <c r="Z178" s="158">
        <f t="shared" ca="1" si="341"/>
        <v>79.760000000000005</v>
      </c>
      <c r="AA178" s="158">
        <f t="shared" ca="1" si="341"/>
        <v>70.92</v>
      </c>
      <c r="AB178" s="158">
        <f t="shared" ca="1" si="341"/>
        <v>69.959999999999994</v>
      </c>
      <c r="AC178" s="158">
        <f t="shared" ca="1" si="341"/>
        <v>67.08</v>
      </c>
      <c r="AE178" s="158">
        <f t="shared" ca="1" si="342"/>
        <v>100</v>
      </c>
      <c r="AF178" s="158">
        <f t="shared" ca="1" si="343"/>
        <v>79.760000000000005</v>
      </c>
      <c r="AG178" s="158">
        <f t="shared" ca="1" si="344"/>
        <v>37.61</v>
      </c>
      <c r="AH178" s="158">
        <f t="shared" ca="1" si="345"/>
        <v>52.79</v>
      </c>
      <c r="AI178" s="158">
        <f t="shared" si="346"/>
        <v>0</v>
      </c>
      <c r="AJ178" s="158">
        <f t="shared" ca="1" si="347"/>
        <v>69.959999999999994</v>
      </c>
      <c r="AK178" s="158">
        <f t="shared" ca="1" si="348"/>
        <v>67.08</v>
      </c>
      <c r="AL178" s="158">
        <f t="shared" ca="1" si="349"/>
        <v>48.57</v>
      </c>
      <c r="AM178" s="158">
        <f t="shared" ca="1" si="350"/>
        <v>70.92</v>
      </c>
      <c r="AN178" s="159">
        <f t="shared" ca="1" si="351"/>
        <v>263.35000000000002</v>
      </c>
      <c r="AP178" s="227">
        <f t="shared" ca="1" si="352"/>
        <v>0</v>
      </c>
      <c r="AQ178" s="227">
        <f t="shared" ca="1" si="353"/>
        <v>0</v>
      </c>
      <c r="AR178" s="227">
        <f t="shared" ca="1" si="354"/>
        <v>0</v>
      </c>
      <c r="AS178" s="227">
        <f t="shared" ca="1" si="355"/>
        <v>0</v>
      </c>
      <c r="AT178" s="227">
        <f t="shared" ca="1" si="356"/>
        <v>0</v>
      </c>
      <c r="AU178" s="227">
        <f t="shared" ca="1" si="357"/>
        <v>0</v>
      </c>
      <c r="AV178" s="227">
        <f t="shared" ca="1" si="358"/>
        <v>0</v>
      </c>
      <c r="AW178" s="227">
        <f t="shared" ca="1" si="359"/>
        <v>0</v>
      </c>
      <c r="AX178" s="227">
        <f t="shared" ca="1" si="360"/>
        <v>263.35000000000002</v>
      </c>
      <c r="AY178" s="227">
        <f t="shared" ca="1" si="361"/>
        <v>0</v>
      </c>
      <c r="AZ178" s="227">
        <f t="shared" ca="1" si="362"/>
        <v>0</v>
      </c>
      <c r="BB178" s="227">
        <f t="shared" ca="1" si="363"/>
        <v>50</v>
      </c>
      <c r="BC178" s="227">
        <f t="shared" ca="1" si="364"/>
        <v>39.880000000000003</v>
      </c>
      <c r="BD178" s="227">
        <f t="shared" ca="1" si="365"/>
        <v>18.809999999999999</v>
      </c>
      <c r="BE178" s="227">
        <f t="shared" ca="1" si="366"/>
        <v>26.4</v>
      </c>
      <c r="BF178" s="227">
        <f t="shared" si="367"/>
        <v>0</v>
      </c>
      <c r="BG178" s="227">
        <f t="shared" ca="1" si="368"/>
        <v>34.979999999999997</v>
      </c>
      <c r="BH178" s="227">
        <f t="shared" ca="1" si="369"/>
        <v>33.54</v>
      </c>
      <c r="BI178" s="227">
        <f t="shared" ca="1" si="370"/>
        <v>24.29</v>
      </c>
      <c r="BJ178" s="227">
        <f t="shared" ca="1" si="371"/>
        <v>35.46</v>
      </c>
    </row>
    <row r="179" spans="1:62" x14ac:dyDescent="0.2">
      <c r="A179" s="228" t="s">
        <v>5</v>
      </c>
      <c r="B179" s="246" t="s">
        <v>189</v>
      </c>
      <c r="C179" s="272" t="s">
        <v>73</v>
      </c>
      <c r="D179" s="261">
        <v>99.59</v>
      </c>
      <c r="E179" s="245">
        <f t="shared" ca="1" si="331"/>
        <v>69.53</v>
      </c>
      <c r="F179" s="261"/>
      <c r="G179" s="245" t="str">
        <f t="shared" si="332"/>
        <v/>
      </c>
      <c r="H179" s="261"/>
      <c r="I179" s="245" t="str">
        <f t="shared" si="333"/>
        <v/>
      </c>
      <c r="J179" s="261">
        <v>37.409999999999997</v>
      </c>
      <c r="K179" s="245">
        <f t="shared" ca="1" si="334"/>
        <v>73.239999999999995</v>
      </c>
      <c r="L179" s="261">
        <v>31.23</v>
      </c>
      <c r="M179" s="245">
        <f t="shared" ca="1" si="335"/>
        <v>100</v>
      </c>
      <c r="N179" s="261">
        <v>44.15</v>
      </c>
      <c r="O179" s="245">
        <f t="shared" ca="1" si="336"/>
        <v>66.06</v>
      </c>
      <c r="P179" s="261">
        <v>51.49</v>
      </c>
      <c r="Q179" s="245">
        <f t="shared" ca="1" si="337"/>
        <v>64.17</v>
      </c>
      <c r="R179" s="261" t="s">
        <v>112</v>
      </c>
      <c r="S179" s="245" t="str">
        <f t="shared" si="338"/>
        <v>*</v>
      </c>
      <c r="T179" s="261"/>
      <c r="U179" s="245" t="str">
        <f t="shared" si="339"/>
        <v/>
      </c>
      <c r="V179" s="245">
        <f t="shared" ca="1" si="340"/>
        <v>373.00000000000006</v>
      </c>
      <c r="W179" s="264"/>
      <c r="X179" s="226">
        <v>0.5</v>
      </c>
      <c r="Y179" s="158">
        <f t="shared" ca="1" si="341"/>
        <v>100</v>
      </c>
      <c r="Z179" s="158">
        <f t="shared" ca="1" si="341"/>
        <v>73.239999999999995</v>
      </c>
      <c r="AA179" s="158">
        <f t="shared" ca="1" si="341"/>
        <v>69.53</v>
      </c>
      <c r="AB179" s="158">
        <f t="shared" ca="1" si="341"/>
        <v>66.06</v>
      </c>
      <c r="AC179" s="158">
        <f t="shared" ca="1" si="341"/>
        <v>64.17</v>
      </c>
      <c r="AE179" s="158">
        <f t="shared" ca="1" si="342"/>
        <v>69.53</v>
      </c>
      <c r="AF179" s="158">
        <f t="shared" si="343"/>
        <v>0</v>
      </c>
      <c r="AG179" s="158">
        <f t="shared" si="344"/>
        <v>0</v>
      </c>
      <c r="AH179" s="158">
        <f t="shared" ca="1" si="345"/>
        <v>73.239999999999995</v>
      </c>
      <c r="AI179" s="158">
        <f t="shared" ca="1" si="346"/>
        <v>100</v>
      </c>
      <c r="AJ179" s="158">
        <f t="shared" ca="1" si="347"/>
        <v>66.06</v>
      </c>
      <c r="AK179" s="158">
        <f t="shared" ca="1" si="348"/>
        <v>64.17</v>
      </c>
      <c r="AL179" s="158">
        <f t="shared" si="349"/>
        <v>0</v>
      </c>
      <c r="AM179" s="158">
        <f t="shared" si="350"/>
        <v>0</v>
      </c>
      <c r="AN179" s="159">
        <f t="shared" ca="1" si="351"/>
        <v>186.5</v>
      </c>
      <c r="AP179" s="227">
        <f t="shared" ca="1" si="352"/>
        <v>186.5</v>
      </c>
      <c r="AQ179" s="227">
        <f t="shared" ca="1" si="353"/>
        <v>0</v>
      </c>
      <c r="AR179" s="227">
        <f t="shared" ca="1" si="354"/>
        <v>0</v>
      </c>
      <c r="AS179" s="227">
        <f t="shared" ca="1" si="355"/>
        <v>0</v>
      </c>
      <c r="AT179" s="227">
        <f t="shared" ca="1" si="356"/>
        <v>0</v>
      </c>
      <c r="AU179" s="227">
        <f t="shared" ca="1" si="357"/>
        <v>0</v>
      </c>
      <c r="AV179" s="227">
        <f t="shared" ca="1" si="358"/>
        <v>0</v>
      </c>
      <c r="AW179" s="227">
        <f t="shared" ca="1" si="359"/>
        <v>0</v>
      </c>
      <c r="AX179" s="227">
        <f t="shared" ca="1" si="360"/>
        <v>0</v>
      </c>
      <c r="AY179" s="227">
        <f t="shared" ca="1" si="361"/>
        <v>0</v>
      </c>
      <c r="AZ179" s="227">
        <f t="shared" ca="1" si="362"/>
        <v>0</v>
      </c>
      <c r="BB179" s="227">
        <f t="shared" ca="1" si="363"/>
        <v>34.770000000000003</v>
      </c>
      <c r="BC179" s="227">
        <f t="shared" si="364"/>
        <v>0</v>
      </c>
      <c r="BD179" s="227">
        <f t="shared" si="365"/>
        <v>0</v>
      </c>
      <c r="BE179" s="227">
        <f t="shared" ca="1" si="366"/>
        <v>36.619999999999997</v>
      </c>
      <c r="BF179" s="227">
        <f t="shared" ca="1" si="367"/>
        <v>50</v>
      </c>
      <c r="BG179" s="227">
        <f t="shared" ca="1" si="368"/>
        <v>33.03</v>
      </c>
      <c r="BH179" s="227">
        <f t="shared" ca="1" si="369"/>
        <v>32.090000000000003</v>
      </c>
      <c r="BI179" s="227">
        <f t="shared" si="370"/>
        <v>0</v>
      </c>
      <c r="BJ179" s="227">
        <f t="shared" si="371"/>
        <v>0</v>
      </c>
    </row>
    <row r="180" spans="1:62" x14ac:dyDescent="0.2">
      <c r="A180" s="228" t="s">
        <v>6</v>
      </c>
      <c r="B180" s="246" t="s">
        <v>403</v>
      </c>
      <c r="C180" s="272" t="s">
        <v>73</v>
      </c>
      <c r="D180" s="261" t="s">
        <v>88</v>
      </c>
      <c r="E180" s="245" t="str">
        <f t="shared" si="331"/>
        <v>*</v>
      </c>
      <c r="F180" s="261">
        <v>44.48</v>
      </c>
      <c r="G180" s="245">
        <f t="shared" ca="1" si="332"/>
        <v>80.650000000000006</v>
      </c>
      <c r="H180" s="261">
        <v>39.549999999999997</v>
      </c>
      <c r="I180" s="245">
        <f t="shared" ca="1" si="333"/>
        <v>55.57</v>
      </c>
      <c r="J180" s="261">
        <v>44.17</v>
      </c>
      <c r="K180" s="245">
        <f t="shared" ca="1" si="334"/>
        <v>62.33</v>
      </c>
      <c r="L180" s="261">
        <v>35.090000000000003</v>
      </c>
      <c r="M180" s="245">
        <f t="shared" ca="1" si="335"/>
        <v>89.28</v>
      </c>
      <c r="N180" s="261"/>
      <c r="O180" s="245" t="str">
        <f t="shared" si="336"/>
        <v/>
      </c>
      <c r="P180" s="261">
        <v>57.54</v>
      </c>
      <c r="Q180" s="245">
        <f t="shared" ca="1" si="337"/>
        <v>57.43</v>
      </c>
      <c r="R180" s="261"/>
      <c r="S180" s="245" t="str">
        <f t="shared" si="338"/>
        <v/>
      </c>
      <c r="T180" s="261"/>
      <c r="U180" s="245" t="str">
        <f t="shared" si="339"/>
        <v/>
      </c>
      <c r="V180" s="245">
        <f t="shared" ca="1" si="340"/>
        <v>345.26</v>
      </c>
      <c r="W180" s="264"/>
      <c r="X180" s="226">
        <v>0.5</v>
      </c>
      <c r="Y180" s="158">
        <f t="shared" ca="1" si="341"/>
        <v>89.28</v>
      </c>
      <c r="Z180" s="158">
        <f t="shared" ca="1" si="341"/>
        <v>80.650000000000006</v>
      </c>
      <c r="AA180" s="158">
        <f t="shared" ca="1" si="341"/>
        <v>62.33</v>
      </c>
      <c r="AB180" s="158">
        <f t="shared" ca="1" si="341"/>
        <v>57.43</v>
      </c>
      <c r="AC180" s="158">
        <f t="shared" ca="1" si="341"/>
        <v>55.57</v>
      </c>
      <c r="AE180" s="158">
        <f t="shared" si="342"/>
        <v>0</v>
      </c>
      <c r="AF180" s="158">
        <f t="shared" ca="1" si="343"/>
        <v>80.650000000000006</v>
      </c>
      <c r="AG180" s="158">
        <f t="shared" ca="1" si="344"/>
        <v>55.57</v>
      </c>
      <c r="AH180" s="158">
        <f t="shared" ca="1" si="345"/>
        <v>62.33</v>
      </c>
      <c r="AI180" s="158">
        <f t="shared" ca="1" si="346"/>
        <v>89.28</v>
      </c>
      <c r="AJ180" s="158">
        <f t="shared" si="347"/>
        <v>0</v>
      </c>
      <c r="AK180" s="158">
        <f t="shared" ca="1" si="348"/>
        <v>57.43</v>
      </c>
      <c r="AL180" s="158">
        <f t="shared" si="349"/>
        <v>0</v>
      </c>
      <c r="AM180" s="158">
        <f t="shared" si="350"/>
        <v>0</v>
      </c>
      <c r="AN180" s="159">
        <f t="shared" ca="1" si="351"/>
        <v>172.63</v>
      </c>
      <c r="AP180" s="227">
        <f t="shared" ca="1" si="352"/>
        <v>172.63</v>
      </c>
      <c r="AQ180" s="227">
        <f t="shared" ca="1" si="353"/>
        <v>0</v>
      </c>
      <c r="AR180" s="227">
        <f t="shared" ca="1" si="354"/>
        <v>0</v>
      </c>
      <c r="AS180" s="227">
        <f t="shared" ca="1" si="355"/>
        <v>0</v>
      </c>
      <c r="AT180" s="227">
        <f t="shared" ca="1" si="356"/>
        <v>0</v>
      </c>
      <c r="AU180" s="227">
        <f t="shared" ca="1" si="357"/>
        <v>0</v>
      </c>
      <c r="AV180" s="227">
        <f t="shared" ca="1" si="358"/>
        <v>0</v>
      </c>
      <c r="AW180" s="227">
        <f t="shared" ca="1" si="359"/>
        <v>0</v>
      </c>
      <c r="AX180" s="227">
        <f t="shared" ca="1" si="360"/>
        <v>0</v>
      </c>
      <c r="AY180" s="227">
        <f t="shared" ca="1" si="361"/>
        <v>0</v>
      </c>
      <c r="AZ180" s="227">
        <f t="shared" ca="1" si="362"/>
        <v>0</v>
      </c>
      <c r="BB180" s="227">
        <f t="shared" si="363"/>
        <v>0</v>
      </c>
      <c r="BC180" s="227">
        <f t="shared" ca="1" si="364"/>
        <v>40.33</v>
      </c>
      <c r="BD180" s="227">
        <f t="shared" ca="1" si="365"/>
        <v>27.79</v>
      </c>
      <c r="BE180" s="227">
        <f t="shared" ca="1" si="366"/>
        <v>31.17</v>
      </c>
      <c r="BF180" s="227">
        <f t="shared" ca="1" si="367"/>
        <v>44.64</v>
      </c>
      <c r="BG180" s="227">
        <f t="shared" si="368"/>
        <v>0</v>
      </c>
      <c r="BH180" s="227">
        <f t="shared" ca="1" si="369"/>
        <v>28.72</v>
      </c>
      <c r="BI180" s="227">
        <f t="shared" si="370"/>
        <v>0</v>
      </c>
      <c r="BJ180" s="227">
        <f t="shared" si="371"/>
        <v>0</v>
      </c>
    </row>
    <row r="181" spans="1:62" x14ac:dyDescent="0.2">
      <c r="A181" s="228" t="s">
        <v>7</v>
      </c>
      <c r="B181" s="229" t="s">
        <v>365</v>
      </c>
      <c r="C181" s="230" t="s">
        <v>84</v>
      </c>
      <c r="D181" s="261"/>
      <c r="E181" s="245" t="str">
        <f t="shared" si="331"/>
        <v/>
      </c>
      <c r="F181" s="261"/>
      <c r="G181" s="245" t="str">
        <f t="shared" si="332"/>
        <v/>
      </c>
      <c r="H181" s="261"/>
      <c r="I181" s="245" t="str">
        <f t="shared" si="333"/>
        <v/>
      </c>
      <c r="J181" s="261"/>
      <c r="K181" s="245" t="str">
        <f t="shared" si="334"/>
        <v/>
      </c>
      <c r="L181" s="261"/>
      <c r="M181" s="245" t="str">
        <f t="shared" si="335"/>
        <v/>
      </c>
      <c r="N181" s="261">
        <v>66.260000000000005</v>
      </c>
      <c r="O181" s="245">
        <f t="shared" ca="1" si="336"/>
        <v>44</v>
      </c>
      <c r="P181" s="261">
        <v>35.43</v>
      </c>
      <c r="Q181" s="245">
        <f t="shared" ca="1" si="337"/>
        <v>93.09</v>
      </c>
      <c r="R181" s="261">
        <v>52.49</v>
      </c>
      <c r="S181" s="245">
        <f t="shared" ca="1" si="338"/>
        <v>100</v>
      </c>
      <c r="T181" s="261">
        <v>33.49</v>
      </c>
      <c r="U181" s="245">
        <f t="shared" ca="1" si="339"/>
        <v>100</v>
      </c>
      <c r="V181" s="245">
        <f t="shared" ca="1" si="340"/>
        <v>337.09000000000003</v>
      </c>
      <c r="W181" s="264"/>
      <c r="X181" s="226">
        <v>0.5</v>
      </c>
      <c r="Y181" s="158">
        <f t="shared" ca="1" si="341"/>
        <v>100</v>
      </c>
      <c r="Z181" s="158">
        <f t="shared" ca="1" si="341"/>
        <v>100</v>
      </c>
      <c r="AA181" s="158">
        <f t="shared" ca="1" si="341"/>
        <v>93.09</v>
      </c>
      <c r="AB181" s="158">
        <f t="shared" ca="1" si="341"/>
        <v>44</v>
      </c>
      <c r="AC181" s="158">
        <f t="shared" ca="1" si="341"/>
        <v>0</v>
      </c>
      <c r="AE181" s="158">
        <f t="shared" si="342"/>
        <v>0</v>
      </c>
      <c r="AF181" s="158">
        <f t="shared" si="343"/>
        <v>0</v>
      </c>
      <c r="AG181" s="158">
        <f t="shared" si="344"/>
        <v>0</v>
      </c>
      <c r="AH181" s="158">
        <f t="shared" si="345"/>
        <v>0</v>
      </c>
      <c r="AI181" s="158">
        <f t="shared" si="346"/>
        <v>0</v>
      </c>
      <c r="AJ181" s="158">
        <f t="shared" ca="1" si="347"/>
        <v>44</v>
      </c>
      <c r="AK181" s="158">
        <f t="shared" ca="1" si="348"/>
        <v>93.09</v>
      </c>
      <c r="AL181" s="158">
        <f t="shared" ca="1" si="349"/>
        <v>100</v>
      </c>
      <c r="AM181" s="158">
        <f t="shared" ca="1" si="350"/>
        <v>100</v>
      </c>
      <c r="AN181" s="159">
        <f t="shared" ca="1" si="351"/>
        <v>168.55</v>
      </c>
      <c r="AP181" s="227">
        <f t="shared" ca="1" si="352"/>
        <v>0</v>
      </c>
      <c r="AQ181" s="227">
        <f t="shared" ca="1" si="353"/>
        <v>0</v>
      </c>
      <c r="AR181" s="227">
        <f t="shared" ca="1" si="354"/>
        <v>0</v>
      </c>
      <c r="AS181" s="227">
        <f t="shared" ca="1" si="355"/>
        <v>0</v>
      </c>
      <c r="AT181" s="227">
        <f t="shared" ca="1" si="356"/>
        <v>0</v>
      </c>
      <c r="AU181" s="227">
        <f t="shared" ca="1" si="357"/>
        <v>0</v>
      </c>
      <c r="AV181" s="227">
        <f t="shared" ca="1" si="358"/>
        <v>0</v>
      </c>
      <c r="AW181" s="227">
        <f t="shared" ca="1" si="359"/>
        <v>168.55</v>
      </c>
      <c r="AX181" s="227">
        <f t="shared" ca="1" si="360"/>
        <v>0</v>
      </c>
      <c r="AY181" s="227">
        <f t="shared" ca="1" si="361"/>
        <v>0</v>
      </c>
      <c r="AZ181" s="227">
        <f t="shared" ca="1" si="362"/>
        <v>0</v>
      </c>
      <c r="BB181" s="227">
        <f t="shared" si="363"/>
        <v>0</v>
      </c>
      <c r="BC181" s="227">
        <f t="shared" si="364"/>
        <v>0</v>
      </c>
      <c r="BD181" s="227">
        <f t="shared" si="365"/>
        <v>0</v>
      </c>
      <c r="BE181" s="227">
        <f t="shared" si="366"/>
        <v>0</v>
      </c>
      <c r="BF181" s="227">
        <f t="shared" si="367"/>
        <v>0</v>
      </c>
      <c r="BG181" s="227">
        <f t="shared" ca="1" si="368"/>
        <v>22</v>
      </c>
      <c r="BH181" s="227">
        <f t="shared" ca="1" si="369"/>
        <v>46.55</v>
      </c>
      <c r="BI181" s="227">
        <f t="shared" ca="1" si="370"/>
        <v>50</v>
      </c>
      <c r="BJ181" s="227">
        <f t="shared" ca="1" si="371"/>
        <v>50</v>
      </c>
    </row>
    <row r="182" spans="1:62" x14ac:dyDescent="0.2">
      <c r="A182" s="228" t="s">
        <v>8</v>
      </c>
      <c r="B182" s="229" t="s">
        <v>186</v>
      </c>
      <c r="C182" s="230" t="s">
        <v>73</v>
      </c>
      <c r="D182" s="261">
        <v>72.349999999999994</v>
      </c>
      <c r="E182" s="245">
        <f t="shared" ca="1" si="331"/>
        <v>95.77</v>
      </c>
      <c r="F182" s="261">
        <v>48.1</v>
      </c>
      <c r="G182" s="245">
        <f t="shared" ca="1" si="332"/>
        <v>75.02</v>
      </c>
      <c r="H182" s="261">
        <v>72.099999999999994</v>
      </c>
      <c r="I182" s="245">
        <f t="shared" ca="1" si="333"/>
        <v>30.74</v>
      </c>
      <c r="J182" s="261"/>
      <c r="K182" s="245" t="str">
        <f t="shared" si="334"/>
        <v/>
      </c>
      <c r="L182" s="261"/>
      <c r="M182" s="245" t="str">
        <f t="shared" si="335"/>
        <v/>
      </c>
      <c r="N182" s="261">
        <v>35.200000000000003</v>
      </c>
      <c r="O182" s="245">
        <f t="shared" ca="1" si="336"/>
        <v>82.74</v>
      </c>
      <c r="P182" s="261">
        <v>63.18</v>
      </c>
      <c r="Q182" s="245">
        <f t="shared" ca="1" si="337"/>
        <v>52.53</v>
      </c>
      <c r="R182" s="261" t="s">
        <v>112</v>
      </c>
      <c r="S182" s="245" t="str">
        <f t="shared" si="338"/>
        <v>*</v>
      </c>
      <c r="T182" s="261"/>
      <c r="U182" s="245" t="str">
        <f t="shared" si="339"/>
        <v/>
      </c>
      <c r="V182" s="245">
        <f t="shared" ca="1" si="340"/>
        <v>336.79999999999995</v>
      </c>
      <c r="W182" s="264"/>
      <c r="X182" s="226">
        <v>0.5</v>
      </c>
      <c r="Y182" s="158">
        <f t="shared" ca="1" si="341"/>
        <v>95.77</v>
      </c>
      <c r="Z182" s="158">
        <f t="shared" ca="1" si="341"/>
        <v>82.74</v>
      </c>
      <c r="AA182" s="158">
        <f t="shared" ca="1" si="341"/>
        <v>75.02</v>
      </c>
      <c r="AB182" s="158">
        <f t="shared" ca="1" si="341"/>
        <v>52.53</v>
      </c>
      <c r="AC182" s="158">
        <f t="shared" ca="1" si="341"/>
        <v>30.74</v>
      </c>
      <c r="AE182" s="158">
        <f t="shared" ca="1" si="342"/>
        <v>95.77</v>
      </c>
      <c r="AF182" s="158">
        <f t="shared" ca="1" si="343"/>
        <v>75.02</v>
      </c>
      <c r="AG182" s="158">
        <f t="shared" ca="1" si="344"/>
        <v>30.74</v>
      </c>
      <c r="AH182" s="158">
        <f t="shared" si="345"/>
        <v>0</v>
      </c>
      <c r="AI182" s="158">
        <f t="shared" si="346"/>
        <v>0</v>
      </c>
      <c r="AJ182" s="158">
        <f t="shared" ca="1" si="347"/>
        <v>82.74</v>
      </c>
      <c r="AK182" s="158">
        <f t="shared" ca="1" si="348"/>
        <v>52.53</v>
      </c>
      <c r="AL182" s="158">
        <f t="shared" si="349"/>
        <v>0</v>
      </c>
      <c r="AM182" s="158">
        <f t="shared" si="350"/>
        <v>0</v>
      </c>
      <c r="AN182" s="159">
        <f t="shared" ca="1" si="351"/>
        <v>168.4</v>
      </c>
      <c r="AP182" s="227">
        <f t="shared" ca="1" si="352"/>
        <v>168.4</v>
      </c>
      <c r="AQ182" s="227">
        <f t="shared" ca="1" si="353"/>
        <v>0</v>
      </c>
      <c r="AR182" s="227">
        <f t="shared" ca="1" si="354"/>
        <v>0</v>
      </c>
      <c r="AS182" s="227">
        <f t="shared" ca="1" si="355"/>
        <v>0</v>
      </c>
      <c r="AT182" s="227">
        <f t="shared" ca="1" si="356"/>
        <v>0</v>
      </c>
      <c r="AU182" s="227">
        <f t="shared" ca="1" si="357"/>
        <v>0</v>
      </c>
      <c r="AV182" s="227">
        <f t="shared" ca="1" si="358"/>
        <v>0</v>
      </c>
      <c r="AW182" s="227">
        <f t="shared" ca="1" si="359"/>
        <v>0</v>
      </c>
      <c r="AX182" s="227">
        <f t="shared" ca="1" si="360"/>
        <v>0</v>
      </c>
      <c r="AY182" s="227">
        <f t="shared" ca="1" si="361"/>
        <v>0</v>
      </c>
      <c r="AZ182" s="227">
        <f t="shared" ca="1" si="362"/>
        <v>0</v>
      </c>
      <c r="BB182" s="227">
        <f t="shared" ca="1" si="363"/>
        <v>47.89</v>
      </c>
      <c r="BC182" s="227">
        <f t="shared" ca="1" si="364"/>
        <v>37.51</v>
      </c>
      <c r="BD182" s="227">
        <f t="shared" ca="1" si="365"/>
        <v>15.37</v>
      </c>
      <c r="BE182" s="227">
        <f t="shared" si="366"/>
        <v>0</v>
      </c>
      <c r="BF182" s="227">
        <f t="shared" si="367"/>
        <v>0</v>
      </c>
      <c r="BG182" s="227">
        <f t="shared" ca="1" si="368"/>
        <v>41.37</v>
      </c>
      <c r="BH182" s="227">
        <f t="shared" ca="1" si="369"/>
        <v>26.27</v>
      </c>
      <c r="BI182" s="227">
        <f t="shared" si="370"/>
        <v>0</v>
      </c>
      <c r="BJ182" s="227">
        <f t="shared" si="371"/>
        <v>0</v>
      </c>
    </row>
    <row r="183" spans="1:62" x14ac:dyDescent="0.2">
      <c r="A183" s="228" t="s">
        <v>9</v>
      </c>
      <c r="B183" s="238" t="s">
        <v>190</v>
      </c>
      <c r="C183" s="230" t="s">
        <v>84</v>
      </c>
      <c r="D183" s="261">
        <v>120.16</v>
      </c>
      <c r="E183" s="245">
        <f t="shared" ca="1" si="331"/>
        <v>57.8</v>
      </c>
      <c r="F183" s="261">
        <v>47.08</v>
      </c>
      <c r="G183" s="245">
        <f t="shared" ca="1" si="332"/>
        <v>76.66</v>
      </c>
      <c r="H183" s="261">
        <v>51.05</v>
      </c>
      <c r="I183" s="245">
        <f t="shared" ca="1" si="333"/>
        <v>43.43</v>
      </c>
      <c r="J183" s="261">
        <v>66.14</v>
      </c>
      <c r="K183" s="235">
        <f t="shared" ca="1" si="334"/>
        <v>41.67</v>
      </c>
      <c r="L183" s="261"/>
      <c r="M183" s="245" t="str">
        <f t="shared" si="335"/>
        <v/>
      </c>
      <c r="N183" s="261">
        <v>39.200000000000003</v>
      </c>
      <c r="O183" s="245">
        <f t="shared" ca="1" si="336"/>
        <v>74.319999999999993</v>
      </c>
      <c r="P183" s="261">
        <v>46.25</v>
      </c>
      <c r="Q183" s="245">
        <f t="shared" ca="1" si="337"/>
        <v>71.63</v>
      </c>
      <c r="R183" s="261"/>
      <c r="S183" s="245" t="str">
        <f t="shared" si="338"/>
        <v/>
      </c>
      <c r="T183" s="261">
        <v>93.13</v>
      </c>
      <c r="U183" s="235">
        <f t="shared" ca="1" si="339"/>
        <v>36.28</v>
      </c>
      <c r="V183" s="245">
        <f t="shared" ca="1" si="340"/>
        <v>323.83999999999997</v>
      </c>
      <c r="W183" s="264"/>
      <c r="X183" s="226">
        <v>0.5</v>
      </c>
      <c r="Y183" s="158">
        <f t="shared" ca="1" si="341"/>
        <v>76.66</v>
      </c>
      <c r="Z183" s="158">
        <f t="shared" ca="1" si="341"/>
        <v>74.319999999999993</v>
      </c>
      <c r="AA183" s="158">
        <f t="shared" ca="1" si="341"/>
        <v>71.63</v>
      </c>
      <c r="AB183" s="158">
        <f t="shared" ca="1" si="341"/>
        <v>57.8</v>
      </c>
      <c r="AC183" s="158">
        <f t="shared" ca="1" si="341"/>
        <v>43.43</v>
      </c>
      <c r="AE183" s="158">
        <f t="shared" ca="1" si="342"/>
        <v>57.8</v>
      </c>
      <c r="AF183" s="158">
        <f t="shared" ca="1" si="343"/>
        <v>76.66</v>
      </c>
      <c r="AG183" s="158">
        <f t="shared" ca="1" si="344"/>
        <v>43.43</v>
      </c>
      <c r="AH183" s="158">
        <f t="shared" ca="1" si="345"/>
        <v>41.67</v>
      </c>
      <c r="AI183" s="158">
        <f t="shared" si="346"/>
        <v>0</v>
      </c>
      <c r="AJ183" s="158">
        <f t="shared" ca="1" si="347"/>
        <v>74.319999999999993</v>
      </c>
      <c r="AK183" s="158">
        <f t="shared" ca="1" si="348"/>
        <v>71.63</v>
      </c>
      <c r="AL183" s="158">
        <f t="shared" si="349"/>
        <v>0</v>
      </c>
      <c r="AM183" s="158">
        <f t="shared" ca="1" si="350"/>
        <v>36.28</v>
      </c>
      <c r="AN183" s="159">
        <f t="shared" ca="1" si="351"/>
        <v>200.9</v>
      </c>
      <c r="AP183" s="227">
        <f t="shared" ca="1" si="352"/>
        <v>0</v>
      </c>
      <c r="AQ183" s="227">
        <f t="shared" ca="1" si="353"/>
        <v>0</v>
      </c>
      <c r="AR183" s="227">
        <f t="shared" ca="1" si="354"/>
        <v>0</v>
      </c>
      <c r="AS183" s="227">
        <f t="shared" ca="1" si="355"/>
        <v>0</v>
      </c>
      <c r="AT183" s="227">
        <f t="shared" ca="1" si="356"/>
        <v>0</v>
      </c>
      <c r="AU183" s="227">
        <f t="shared" ca="1" si="357"/>
        <v>0</v>
      </c>
      <c r="AV183" s="227">
        <f t="shared" ca="1" si="358"/>
        <v>0</v>
      </c>
      <c r="AW183" s="227">
        <f t="shared" ca="1" si="359"/>
        <v>200.9</v>
      </c>
      <c r="AX183" s="227">
        <f t="shared" ca="1" si="360"/>
        <v>0</v>
      </c>
      <c r="AY183" s="227">
        <f t="shared" ca="1" si="361"/>
        <v>0</v>
      </c>
      <c r="AZ183" s="227">
        <f t="shared" ca="1" si="362"/>
        <v>0</v>
      </c>
      <c r="BB183" s="227">
        <f t="shared" ca="1" si="363"/>
        <v>28.9</v>
      </c>
      <c r="BC183" s="227">
        <f t="shared" ca="1" si="364"/>
        <v>38.33</v>
      </c>
      <c r="BD183" s="227">
        <f t="shared" ca="1" si="365"/>
        <v>21.72</v>
      </c>
      <c r="BE183" s="227">
        <f t="shared" ca="1" si="366"/>
        <v>20.84</v>
      </c>
      <c r="BF183" s="227">
        <f t="shared" si="367"/>
        <v>0</v>
      </c>
      <c r="BG183" s="227">
        <f t="shared" ca="1" si="368"/>
        <v>37.159999999999997</v>
      </c>
      <c r="BH183" s="227">
        <f t="shared" ca="1" si="369"/>
        <v>35.82</v>
      </c>
      <c r="BI183" s="227">
        <f t="shared" si="370"/>
        <v>0</v>
      </c>
      <c r="BJ183" s="227">
        <f t="shared" ca="1" si="371"/>
        <v>18.14</v>
      </c>
    </row>
    <row r="184" spans="1:62" x14ac:dyDescent="0.2">
      <c r="A184" s="228" t="s">
        <v>10</v>
      </c>
      <c r="B184" s="229" t="s">
        <v>298</v>
      </c>
      <c r="C184" s="230" t="s">
        <v>73</v>
      </c>
      <c r="D184" s="261"/>
      <c r="E184" s="245" t="str">
        <f t="shared" si="331"/>
        <v/>
      </c>
      <c r="F184" s="261">
        <v>49.05</v>
      </c>
      <c r="G184" s="245">
        <f t="shared" ca="1" si="332"/>
        <v>73.62</v>
      </c>
      <c r="H184" s="261">
        <v>45.11</v>
      </c>
      <c r="I184" s="245">
        <f t="shared" ca="1" si="333"/>
        <v>49.1</v>
      </c>
      <c r="J184" s="261">
        <v>57.31</v>
      </c>
      <c r="K184" s="235">
        <f t="shared" ca="1" si="334"/>
        <v>47.99</v>
      </c>
      <c r="L184" s="261">
        <v>38.35</v>
      </c>
      <c r="M184" s="245">
        <f t="shared" ca="1" si="335"/>
        <v>81.34</v>
      </c>
      <c r="N184" s="261">
        <v>54.42</v>
      </c>
      <c r="O184" s="245">
        <f t="shared" ca="1" si="336"/>
        <v>53.44</v>
      </c>
      <c r="P184" s="261">
        <v>52.5</v>
      </c>
      <c r="Q184" s="245">
        <f t="shared" ca="1" si="337"/>
        <v>62.93</v>
      </c>
      <c r="R184" s="261"/>
      <c r="S184" s="245" t="str">
        <f t="shared" si="338"/>
        <v/>
      </c>
      <c r="T184" s="261"/>
      <c r="U184" s="245" t="str">
        <f t="shared" si="339"/>
        <v/>
      </c>
      <c r="V184" s="245">
        <f t="shared" ca="1" si="340"/>
        <v>320.43000000000006</v>
      </c>
      <c r="W184" s="264"/>
      <c r="X184" s="226">
        <v>0.5</v>
      </c>
      <c r="Y184" s="158">
        <f t="shared" ca="1" si="341"/>
        <v>81.34</v>
      </c>
      <c r="Z184" s="158">
        <f t="shared" ca="1" si="341"/>
        <v>73.62</v>
      </c>
      <c r="AA184" s="158">
        <f t="shared" ca="1" si="341"/>
        <v>62.93</v>
      </c>
      <c r="AB184" s="158">
        <f t="shared" ca="1" si="341"/>
        <v>53.44</v>
      </c>
      <c r="AC184" s="158">
        <f t="shared" ca="1" si="341"/>
        <v>49.1</v>
      </c>
      <c r="AE184" s="158">
        <f t="shared" si="342"/>
        <v>0</v>
      </c>
      <c r="AF184" s="158">
        <f t="shared" ca="1" si="343"/>
        <v>73.62</v>
      </c>
      <c r="AG184" s="158">
        <f t="shared" ca="1" si="344"/>
        <v>49.1</v>
      </c>
      <c r="AH184" s="158">
        <f t="shared" ca="1" si="345"/>
        <v>47.99</v>
      </c>
      <c r="AI184" s="158">
        <f t="shared" ca="1" si="346"/>
        <v>81.34</v>
      </c>
      <c r="AJ184" s="158">
        <f t="shared" ca="1" si="347"/>
        <v>53.44</v>
      </c>
      <c r="AK184" s="158">
        <f t="shared" ca="1" si="348"/>
        <v>62.93</v>
      </c>
      <c r="AL184" s="158">
        <f t="shared" si="349"/>
        <v>0</v>
      </c>
      <c r="AM184" s="158">
        <f t="shared" si="350"/>
        <v>0</v>
      </c>
      <c r="AN184" s="159">
        <f t="shared" ca="1" si="351"/>
        <v>184.21</v>
      </c>
      <c r="AP184" s="227">
        <f t="shared" ca="1" si="352"/>
        <v>184.21</v>
      </c>
      <c r="AQ184" s="227">
        <f t="shared" ca="1" si="353"/>
        <v>0</v>
      </c>
      <c r="AR184" s="227">
        <f t="shared" ca="1" si="354"/>
        <v>0</v>
      </c>
      <c r="AS184" s="227">
        <f t="shared" ca="1" si="355"/>
        <v>0</v>
      </c>
      <c r="AT184" s="227">
        <f t="shared" ca="1" si="356"/>
        <v>0</v>
      </c>
      <c r="AU184" s="227">
        <f t="shared" ca="1" si="357"/>
        <v>0</v>
      </c>
      <c r="AV184" s="227">
        <f t="shared" ca="1" si="358"/>
        <v>0</v>
      </c>
      <c r="AW184" s="227">
        <f t="shared" ca="1" si="359"/>
        <v>0</v>
      </c>
      <c r="AX184" s="227">
        <f t="shared" ca="1" si="360"/>
        <v>0</v>
      </c>
      <c r="AY184" s="227">
        <f t="shared" ca="1" si="361"/>
        <v>0</v>
      </c>
      <c r="AZ184" s="227">
        <f t="shared" ca="1" si="362"/>
        <v>0</v>
      </c>
      <c r="BB184" s="227">
        <f t="shared" si="363"/>
        <v>0</v>
      </c>
      <c r="BC184" s="227">
        <f t="shared" ca="1" si="364"/>
        <v>36.81</v>
      </c>
      <c r="BD184" s="227">
        <f t="shared" ca="1" si="365"/>
        <v>24.55</v>
      </c>
      <c r="BE184" s="227">
        <f t="shared" ca="1" si="366"/>
        <v>24</v>
      </c>
      <c r="BF184" s="227">
        <f t="shared" ca="1" si="367"/>
        <v>40.67</v>
      </c>
      <c r="BG184" s="227">
        <f t="shared" ca="1" si="368"/>
        <v>26.72</v>
      </c>
      <c r="BH184" s="227">
        <f t="shared" ca="1" si="369"/>
        <v>31.47</v>
      </c>
      <c r="BI184" s="227">
        <f t="shared" si="370"/>
        <v>0</v>
      </c>
      <c r="BJ184" s="227">
        <f t="shared" si="371"/>
        <v>0</v>
      </c>
    </row>
    <row r="185" spans="1:62" x14ac:dyDescent="0.2">
      <c r="A185" s="228" t="s">
        <v>11</v>
      </c>
      <c r="B185" s="229" t="s">
        <v>328</v>
      </c>
      <c r="C185" s="230" t="s">
        <v>81</v>
      </c>
      <c r="D185" s="261"/>
      <c r="E185" s="245" t="str">
        <f t="shared" si="331"/>
        <v/>
      </c>
      <c r="F185" s="261"/>
      <c r="G185" s="245" t="str">
        <f t="shared" si="332"/>
        <v/>
      </c>
      <c r="H185" s="261"/>
      <c r="I185" s="245" t="str">
        <f t="shared" si="333"/>
        <v/>
      </c>
      <c r="J185" s="261">
        <v>38.11</v>
      </c>
      <c r="K185" s="245">
        <f t="shared" ca="1" si="334"/>
        <v>72.28</v>
      </c>
      <c r="L185" s="261"/>
      <c r="M185" s="245" t="str">
        <f t="shared" si="335"/>
        <v/>
      </c>
      <c r="N185" s="261">
        <v>35.39</v>
      </c>
      <c r="O185" s="245">
        <f t="shared" ca="1" si="336"/>
        <v>82</v>
      </c>
      <c r="P185" s="261">
        <v>66.05</v>
      </c>
      <c r="Q185" s="245">
        <f t="shared" ca="1" si="337"/>
        <v>50.32</v>
      </c>
      <c r="R185" s="261">
        <v>118.16</v>
      </c>
      <c r="S185" s="245">
        <f t="shared" ca="1" si="338"/>
        <v>44.66</v>
      </c>
      <c r="T185" s="261">
        <v>79.5</v>
      </c>
      <c r="U185" s="245">
        <f t="shared" ca="1" si="339"/>
        <v>42.36</v>
      </c>
      <c r="V185" s="245">
        <f t="shared" ca="1" si="340"/>
        <v>291.62</v>
      </c>
      <c r="W185" s="264"/>
      <c r="X185" s="226">
        <v>0.5</v>
      </c>
      <c r="Y185" s="158">
        <f t="shared" ca="1" si="341"/>
        <v>82</v>
      </c>
      <c r="Z185" s="158">
        <f t="shared" ca="1" si="341"/>
        <v>72.28</v>
      </c>
      <c r="AA185" s="158">
        <f t="shared" ca="1" si="341"/>
        <v>50.32</v>
      </c>
      <c r="AB185" s="158">
        <f t="shared" ca="1" si="341"/>
        <v>44.66</v>
      </c>
      <c r="AC185" s="158">
        <f t="shared" ca="1" si="341"/>
        <v>42.36</v>
      </c>
      <c r="AE185" s="158">
        <f t="shared" si="342"/>
        <v>0</v>
      </c>
      <c r="AF185" s="158">
        <f t="shared" si="343"/>
        <v>0</v>
      </c>
      <c r="AG185" s="158">
        <f t="shared" si="344"/>
        <v>0</v>
      </c>
      <c r="AH185" s="158">
        <f t="shared" ca="1" si="345"/>
        <v>72.28</v>
      </c>
      <c r="AI185" s="158">
        <f t="shared" si="346"/>
        <v>0</v>
      </c>
      <c r="AJ185" s="158">
        <f t="shared" ca="1" si="347"/>
        <v>82</v>
      </c>
      <c r="AK185" s="158">
        <f t="shared" ca="1" si="348"/>
        <v>50.32</v>
      </c>
      <c r="AL185" s="158">
        <f t="shared" ca="1" si="349"/>
        <v>44.66</v>
      </c>
      <c r="AM185" s="158">
        <f t="shared" ca="1" si="350"/>
        <v>42.36</v>
      </c>
      <c r="AN185" s="159">
        <f t="shared" ca="1" si="351"/>
        <v>145.81</v>
      </c>
      <c r="AP185" s="227">
        <f t="shared" ca="1" si="352"/>
        <v>0</v>
      </c>
      <c r="AQ185" s="227">
        <f t="shared" ca="1" si="353"/>
        <v>0</v>
      </c>
      <c r="AR185" s="227">
        <f t="shared" ca="1" si="354"/>
        <v>145.81</v>
      </c>
      <c r="AS185" s="227">
        <f t="shared" ca="1" si="355"/>
        <v>0</v>
      </c>
      <c r="AT185" s="227">
        <f t="shared" ca="1" si="356"/>
        <v>0</v>
      </c>
      <c r="AU185" s="227">
        <f t="shared" ca="1" si="357"/>
        <v>0</v>
      </c>
      <c r="AV185" s="227">
        <f t="shared" ca="1" si="358"/>
        <v>0</v>
      </c>
      <c r="AW185" s="227">
        <f t="shared" ca="1" si="359"/>
        <v>0</v>
      </c>
      <c r="AX185" s="227">
        <f t="shared" ca="1" si="360"/>
        <v>0</v>
      </c>
      <c r="AY185" s="227">
        <f t="shared" ca="1" si="361"/>
        <v>0</v>
      </c>
      <c r="AZ185" s="227">
        <f t="shared" ca="1" si="362"/>
        <v>0</v>
      </c>
      <c r="BB185" s="227">
        <f t="shared" si="363"/>
        <v>0</v>
      </c>
      <c r="BC185" s="227">
        <f t="shared" si="364"/>
        <v>0</v>
      </c>
      <c r="BD185" s="227">
        <f t="shared" si="365"/>
        <v>0</v>
      </c>
      <c r="BE185" s="227">
        <f t="shared" ca="1" si="366"/>
        <v>36.14</v>
      </c>
      <c r="BF185" s="227">
        <f t="shared" si="367"/>
        <v>0</v>
      </c>
      <c r="BG185" s="227">
        <f t="shared" ca="1" si="368"/>
        <v>41</v>
      </c>
      <c r="BH185" s="227">
        <f t="shared" ca="1" si="369"/>
        <v>25.16</v>
      </c>
      <c r="BI185" s="227">
        <f t="shared" ca="1" si="370"/>
        <v>22.33</v>
      </c>
      <c r="BJ185" s="227">
        <f t="shared" ca="1" si="371"/>
        <v>21.18</v>
      </c>
    </row>
    <row r="186" spans="1:62" x14ac:dyDescent="0.2">
      <c r="A186" s="228" t="s">
        <v>12</v>
      </c>
      <c r="B186" s="229" t="s">
        <v>297</v>
      </c>
      <c r="C186" s="230" t="s">
        <v>73</v>
      </c>
      <c r="D186" s="261"/>
      <c r="E186" s="245" t="str">
        <f t="shared" si="331"/>
        <v/>
      </c>
      <c r="F186" s="261">
        <v>36.08</v>
      </c>
      <c r="G186" s="245">
        <f t="shared" ca="1" si="332"/>
        <v>100</v>
      </c>
      <c r="H186" s="261">
        <v>36.549999999999997</v>
      </c>
      <c r="I186" s="245">
        <f t="shared" ca="1" si="333"/>
        <v>60.09</v>
      </c>
      <c r="J186" s="261">
        <v>65.459999999999994</v>
      </c>
      <c r="K186" s="245">
        <f t="shared" ca="1" si="334"/>
        <v>41.97</v>
      </c>
      <c r="L186" s="261"/>
      <c r="M186" s="245" t="str">
        <f t="shared" si="335"/>
        <v/>
      </c>
      <c r="N186" s="261"/>
      <c r="O186" s="245" t="str">
        <f t="shared" si="336"/>
        <v/>
      </c>
      <c r="P186" s="261">
        <v>46.43</v>
      </c>
      <c r="Q186" s="245">
        <f t="shared" ca="1" si="337"/>
        <v>71.17</v>
      </c>
      <c r="R186" s="261"/>
      <c r="S186" s="245" t="str">
        <f t="shared" si="338"/>
        <v/>
      </c>
      <c r="T186" s="261"/>
      <c r="U186" s="245" t="str">
        <f t="shared" si="339"/>
        <v/>
      </c>
      <c r="V186" s="245">
        <f t="shared" ca="1" si="340"/>
        <v>273.23</v>
      </c>
      <c r="W186" s="264"/>
      <c r="X186" s="226">
        <v>0.5</v>
      </c>
      <c r="Y186" s="158">
        <f t="shared" ca="1" si="341"/>
        <v>100</v>
      </c>
      <c r="Z186" s="158">
        <f t="shared" ca="1" si="341"/>
        <v>71.17</v>
      </c>
      <c r="AA186" s="158">
        <f t="shared" ca="1" si="341"/>
        <v>60.09</v>
      </c>
      <c r="AB186" s="158">
        <f t="shared" ca="1" si="341"/>
        <v>41.97</v>
      </c>
      <c r="AC186" s="158">
        <f t="shared" ca="1" si="341"/>
        <v>0</v>
      </c>
      <c r="AE186" s="158">
        <f t="shared" si="342"/>
        <v>0</v>
      </c>
      <c r="AF186" s="158">
        <f t="shared" ca="1" si="343"/>
        <v>100</v>
      </c>
      <c r="AG186" s="158">
        <f t="shared" ca="1" si="344"/>
        <v>60.09</v>
      </c>
      <c r="AH186" s="158">
        <f t="shared" ca="1" si="345"/>
        <v>41.97</v>
      </c>
      <c r="AI186" s="158">
        <f t="shared" si="346"/>
        <v>0</v>
      </c>
      <c r="AJ186" s="158">
        <f t="shared" si="347"/>
        <v>0</v>
      </c>
      <c r="AK186" s="158">
        <f t="shared" ca="1" si="348"/>
        <v>71.17</v>
      </c>
      <c r="AL186" s="158">
        <f t="shared" si="349"/>
        <v>0</v>
      </c>
      <c r="AM186" s="158">
        <f t="shared" si="350"/>
        <v>0</v>
      </c>
      <c r="AN186" s="159">
        <f t="shared" ca="1" si="351"/>
        <v>136.62</v>
      </c>
      <c r="AP186" s="227">
        <f t="shared" ca="1" si="352"/>
        <v>136.62</v>
      </c>
      <c r="AQ186" s="227">
        <f t="shared" ca="1" si="353"/>
        <v>0</v>
      </c>
      <c r="AR186" s="227">
        <f t="shared" ca="1" si="354"/>
        <v>0</v>
      </c>
      <c r="AS186" s="227">
        <f t="shared" ca="1" si="355"/>
        <v>0</v>
      </c>
      <c r="AT186" s="227">
        <f t="shared" ca="1" si="356"/>
        <v>0</v>
      </c>
      <c r="AU186" s="227">
        <f t="shared" ca="1" si="357"/>
        <v>0</v>
      </c>
      <c r="AV186" s="227">
        <f t="shared" ca="1" si="358"/>
        <v>0</v>
      </c>
      <c r="AW186" s="227">
        <f t="shared" ca="1" si="359"/>
        <v>0</v>
      </c>
      <c r="AX186" s="227">
        <f t="shared" ca="1" si="360"/>
        <v>0</v>
      </c>
      <c r="AY186" s="227">
        <f t="shared" ca="1" si="361"/>
        <v>0</v>
      </c>
      <c r="AZ186" s="227">
        <f t="shared" ca="1" si="362"/>
        <v>0</v>
      </c>
      <c r="BB186" s="227">
        <f t="shared" si="363"/>
        <v>0</v>
      </c>
      <c r="BC186" s="227">
        <f t="shared" ca="1" si="364"/>
        <v>50</v>
      </c>
      <c r="BD186" s="227">
        <f t="shared" ca="1" si="365"/>
        <v>30.05</v>
      </c>
      <c r="BE186" s="227">
        <f t="shared" ca="1" si="366"/>
        <v>20.99</v>
      </c>
      <c r="BF186" s="227">
        <f t="shared" si="367"/>
        <v>0</v>
      </c>
      <c r="BG186" s="227">
        <f t="shared" si="368"/>
        <v>0</v>
      </c>
      <c r="BH186" s="227">
        <f t="shared" ca="1" si="369"/>
        <v>35.590000000000003</v>
      </c>
      <c r="BI186" s="227">
        <f t="shared" si="370"/>
        <v>0</v>
      </c>
      <c r="BJ186" s="227">
        <f t="shared" si="371"/>
        <v>0</v>
      </c>
    </row>
    <row r="187" spans="1:62" x14ac:dyDescent="0.2">
      <c r="A187" s="228" t="s">
        <v>13</v>
      </c>
      <c r="B187" s="229" t="s">
        <v>299</v>
      </c>
      <c r="C187" s="230" t="s">
        <v>81</v>
      </c>
      <c r="D187" s="261"/>
      <c r="E187" s="245" t="str">
        <f t="shared" si="331"/>
        <v/>
      </c>
      <c r="F187" s="261">
        <v>58.38</v>
      </c>
      <c r="G187" s="245">
        <f t="shared" ca="1" si="332"/>
        <v>61.63</v>
      </c>
      <c r="H187" s="261">
        <v>67.19</v>
      </c>
      <c r="I187" s="235">
        <f t="shared" ca="1" si="333"/>
        <v>32.950000000000003</v>
      </c>
      <c r="J187" s="261"/>
      <c r="K187" s="245" t="str">
        <f t="shared" si="334"/>
        <v/>
      </c>
      <c r="L187" s="261">
        <v>51.11</v>
      </c>
      <c r="M187" s="245">
        <f t="shared" ca="1" si="335"/>
        <v>61.32</v>
      </c>
      <c r="N187" s="261">
        <v>47.52</v>
      </c>
      <c r="O187" s="245">
        <f t="shared" ca="1" si="336"/>
        <v>61.07</v>
      </c>
      <c r="P187" s="261">
        <v>65.180000000000007</v>
      </c>
      <c r="Q187" s="245">
        <f t="shared" ca="1" si="337"/>
        <v>50.92</v>
      </c>
      <c r="R187" s="261"/>
      <c r="S187" s="245" t="str">
        <f t="shared" si="338"/>
        <v/>
      </c>
      <c r="T187" s="261">
        <v>93.29</v>
      </c>
      <c r="U187" s="245">
        <f t="shared" ca="1" si="339"/>
        <v>36.17</v>
      </c>
      <c r="V187" s="245">
        <f t="shared" ca="1" si="340"/>
        <v>271.11</v>
      </c>
      <c r="W187" s="264"/>
      <c r="X187" s="226">
        <v>0.5</v>
      </c>
      <c r="Y187" s="158">
        <f t="shared" ref="Y187:AC200" ca="1" si="372">LARGE($AE187:$AM187,Y$34)</f>
        <v>61.63</v>
      </c>
      <c r="Z187" s="158">
        <f t="shared" ca="1" si="372"/>
        <v>61.32</v>
      </c>
      <c r="AA187" s="158">
        <f t="shared" ca="1" si="372"/>
        <v>61.07</v>
      </c>
      <c r="AB187" s="158">
        <f t="shared" ca="1" si="372"/>
        <v>50.92</v>
      </c>
      <c r="AC187" s="158">
        <f t="shared" ca="1" si="372"/>
        <v>36.17</v>
      </c>
      <c r="AE187" s="158">
        <f t="shared" si="342"/>
        <v>0</v>
      </c>
      <c r="AF187" s="158">
        <f t="shared" ca="1" si="343"/>
        <v>61.63</v>
      </c>
      <c r="AG187" s="158">
        <f t="shared" ca="1" si="344"/>
        <v>32.950000000000003</v>
      </c>
      <c r="AH187" s="158">
        <f t="shared" si="345"/>
        <v>0</v>
      </c>
      <c r="AI187" s="158">
        <f t="shared" ca="1" si="346"/>
        <v>61.32</v>
      </c>
      <c r="AJ187" s="158">
        <f t="shared" ca="1" si="347"/>
        <v>61.07</v>
      </c>
      <c r="AK187" s="158">
        <f t="shared" ca="1" si="348"/>
        <v>50.92</v>
      </c>
      <c r="AL187" s="158">
        <f t="shared" si="349"/>
        <v>0</v>
      </c>
      <c r="AM187" s="158">
        <f t="shared" ca="1" si="350"/>
        <v>36.17</v>
      </c>
      <c r="AN187" s="159">
        <f t="shared" ca="1" si="351"/>
        <v>152.03</v>
      </c>
      <c r="AP187" s="227">
        <f t="shared" ca="1" si="352"/>
        <v>0</v>
      </c>
      <c r="AQ187" s="227">
        <f t="shared" ca="1" si="353"/>
        <v>0</v>
      </c>
      <c r="AR187" s="227">
        <f t="shared" ca="1" si="354"/>
        <v>152.03</v>
      </c>
      <c r="AS187" s="227">
        <f t="shared" ca="1" si="355"/>
        <v>0</v>
      </c>
      <c r="AT187" s="227">
        <f t="shared" ca="1" si="356"/>
        <v>0</v>
      </c>
      <c r="AU187" s="227">
        <f t="shared" ca="1" si="357"/>
        <v>0</v>
      </c>
      <c r="AV187" s="227">
        <f t="shared" ca="1" si="358"/>
        <v>0</v>
      </c>
      <c r="AW187" s="227">
        <f t="shared" ca="1" si="359"/>
        <v>0</v>
      </c>
      <c r="AX187" s="227">
        <f t="shared" ca="1" si="360"/>
        <v>0</v>
      </c>
      <c r="AY187" s="227">
        <f t="shared" ca="1" si="361"/>
        <v>0</v>
      </c>
      <c r="AZ187" s="227">
        <f t="shared" ca="1" si="362"/>
        <v>0</v>
      </c>
      <c r="BB187" s="227">
        <f t="shared" si="363"/>
        <v>0</v>
      </c>
      <c r="BC187" s="227">
        <f t="shared" ca="1" si="364"/>
        <v>30.82</v>
      </c>
      <c r="BD187" s="227">
        <f t="shared" ca="1" si="365"/>
        <v>16.48</v>
      </c>
      <c r="BE187" s="227">
        <f t="shared" si="366"/>
        <v>0</v>
      </c>
      <c r="BF187" s="227">
        <f t="shared" ca="1" si="367"/>
        <v>30.66</v>
      </c>
      <c r="BG187" s="227">
        <f t="shared" ca="1" si="368"/>
        <v>30.54</v>
      </c>
      <c r="BH187" s="227">
        <f t="shared" ca="1" si="369"/>
        <v>25.46</v>
      </c>
      <c r="BI187" s="227">
        <f t="shared" si="370"/>
        <v>0</v>
      </c>
      <c r="BJ187" s="227">
        <f t="shared" ca="1" si="371"/>
        <v>18.09</v>
      </c>
    </row>
    <row r="188" spans="1:62" x14ac:dyDescent="0.2">
      <c r="A188" s="241" t="s">
        <v>14</v>
      </c>
      <c r="B188" s="229" t="s">
        <v>191</v>
      </c>
      <c r="C188" s="230" t="s">
        <v>84</v>
      </c>
      <c r="D188" s="261">
        <v>149.25</v>
      </c>
      <c r="E188" s="245">
        <f t="shared" ca="1" si="331"/>
        <v>46.53</v>
      </c>
      <c r="F188" s="261">
        <v>70.37</v>
      </c>
      <c r="G188" s="245">
        <f t="shared" ca="1" si="332"/>
        <v>51.17</v>
      </c>
      <c r="H188" s="261">
        <v>60.55</v>
      </c>
      <c r="I188" s="235">
        <f t="shared" ca="1" si="333"/>
        <v>36.42</v>
      </c>
      <c r="J188" s="261">
        <v>63.28</v>
      </c>
      <c r="K188" s="245">
        <f t="shared" ca="1" si="334"/>
        <v>43.49</v>
      </c>
      <c r="L188" s="261"/>
      <c r="M188" s="245" t="str">
        <f t="shared" si="335"/>
        <v/>
      </c>
      <c r="N188" s="261">
        <v>45.46</v>
      </c>
      <c r="O188" s="245">
        <f t="shared" ca="1" si="336"/>
        <v>63.87</v>
      </c>
      <c r="P188" s="261">
        <v>64.099999999999994</v>
      </c>
      <c r="Q188" s="245">
        <f t="shared" ca="1" si="337"/>
        <v>51.82</v>
      </c>
      <c r="R188" s="261"/>
      <c r="S188" s="245" t="str">
        <f t="shared" si="338"/>
        <v/>
      </c>
      <c r="T188" s="261"/>
      <c r="U188" s="245" t="str">
        <f t="shared" si="339"/>
        <v/>
      </c>
      <c r="V188" s="245">
        <f t="shared" ca="1" si="340"/>
        <v>256.88</v>
      </c>
      <c r="W188" s="264"/>
      <c r="X188" s="226">
        <v>0.5</v>
      </c>
      <c r="Y188" s="158">
        <f t="shared" ca="1" si="372"/>
        <v>63.87</v>
      </c>
      <c r="Z188" s="158">
        <f t="shared" ca="1" si="372"/>
        <v>51.82</v>
      </c>
      <c r="AA188" s="158">
        <f t="shared" ca="1" si="372"/>
        <v>51.17</v>
      </c>
      <c r="AB188" s="158">
        <f t="shared" ca="1" si="372"/>
        <v>46.53</v>
      </c>
      <c r="AC188" s="158">
        <f t="shared" ca="1" si="372"/>
        <v>43.49</v>
      </c>
      <c r="AE188" s="158">
        <f t="shared" ca="1" si="342"/>
        <v>46.53</v>
      </c>
      <c r="AF188" s="158">
        <f t="shared" ca="1" si="343"/>
        <v>51.17</v>
      </c>
      <c r="AG188" s="158">
        <f t="shared" ca="1" si="344"/>
        <v>36.42</v>
      </c>
      <c r="AH188" s="158">
        <f t="shared" ca="1" si="345"/>
        <v>43.49</v>
      </c>
      <c r="AI188" s="158">
        <f t="shared" si="346"/>
        <v>0</v>
      </c>
      <c r="AJ188" s="158">
        <f t="shared" ca="1" si="347"/>
        <v>63.87</v>
      </c>
      <c r="AK188" s="158">
        <f t="shared" ca="1" si="348"/>
        <v>51.82</v>
      </c>
      <c r="AL188" s="158">
        <f t="shared" si="349"/>
        <v>0</v>
      </c>
      <c r="AM188" s="158">
        <f t="shared" si="350"/>
        <v>0</v>
      </c>
      <c r="AN188" s="159">
        <f t="shared" ca="1" si="351"/>
        <v>146.65</v>
      </c>
      <c r="AP188" s="227">
        <f t="shared" ca="1" si="352"/>
        <v>0</v>
      </c>
      <c r="AQ188" s="227">
        <f t="shared" ca="1" si="353"/>
        <v>0</v>
      </c>
      <c r="AR188" s="227">
        <f t="shared" ca="1" si="354"/>
        <v>0</v>
      </c>
      <c r="AS188" s="227">
        <f t="shared" ca="1" si="355"/>
        <v>0</v>
      </c>
      <c r="AT188" s="227">
        <f t="shared" ca="1" si="356"/>
        <v>0</v>
      </c>
      <c r="AU188" s="227">
        <f t="shared" ca="1" si="357"/>
        <v>0</v>
      </c>
      <c r="AV188" s="227">
        <f t="shared" ca="1" si="358"/>
        <v>0</v>
      </c>
      <c r="AW188" s="227">
        <f t="shared" ca="1" si="359"/>
        <v>146.65</v>
      </c>
      <c r="AX188" s="227">
        <f t="shared" ca="1" si="360"/>
        <v>0</v>
      </c>
      <c r="AY188" s="227">
        <f t="shared" ca="1" si="361"/>
        <v>0</v>
      </c>
      <c r="AZ188" s="227">
        <f t="shared" ca="1" si="362"/>
        <v>0</v>
      </c>
      <c r="BB188" s="227">
        <f t="shared" ca="1" si="363"/>
        <v>23.27</v>
      </c>
      <c r="BC188" s="227">
        <f t="shared" ca="1" si="364"/>
        <v>25.59</v>
      </c>
      <c r="BD188" s="227">
        <f t="shared" ca="1" si="365"/>
        <v>18.21</v>
      </c>
      <c r="BE188" s="227">
        <f t="shared" ca="1" si="366"/>
        <v>21.75</v>
      </c>
      <c r="BF188" s="227">
        <f t="shared" si="367"/>
        <v>0</v>
      </c>
      <c r="BG188" s="227">
        <f t="shared" ca="1" si="368"/>
        <v>31.94</v>
      </c>
      <c r="BH188" s="227">
        <f t="shared" ca="1" si="369"/>
        <v>25.91</v>
      </c>
      <c r="BI188" s="227">
        <f t="shared" si="370"/>
        <v>0</v>
      </c>
      <c r="BJ188" s="227">
        <f t="shared" si="371"/>
        <v>0</v>
      </c>
    </row>
    <row r="189" spans="1:62" x14ac:dyDescent="0.2">
      <c r="A189" s="228" t="s">
        <v>15</v>
      </c>
      <c r="B189" s="229" t="s">
        <v>187</v>
      </c>
      <c r="C189" s="230" t="s">
        <v>82</v>
      </c>
      <c r="D189" s="261">
        <v>79.37</v>
      </c>
      <c r="E189" s="245">
        <f t="shared" ca="1" si="331"/>
        <v>87.31</v>
      </c>
      <c r="F189" s="261"/>
      <c r="G189" s="245" t="str">
        <f t="shared" si="332"/>
        <v/>
      </c>
      <c r="H189" s="261">
        <v>30.11</v>
      </c>
      <c r="I189" s="245">
        <f t="shared" ca="1" si="333"/>
        <v>73.5</v>
      </c>
      <c r="J189" s="261"/>
      <c r="K189" s="245" t="str">
        <f t="shared" si="334"/>
        <v/>
      </c>
      <c r="L189" s="261"/>
      <c r="M189" s="245" t="str">
        <f t="shared" si="335"/>
        <v/>
      </c>
      <c r="N189" s="261"/>
      <c r="O189" s="245" t="str">
        <f t="shared" si="336"/>
        <v/>
      </c>
      <c r="P189" s="261"/>
      <c r="Q189" s="245" t="str">
        <f t="shared" si="337"/>
        <v/>
      </c>
      <c r="R189" s="261"/>
      <c r="S189" s="245" t="str">
        <f t="shared" si="338"/>
        <v/>
      </c>
      <c r="T189" s="261">
        <v>36.130000000000003</v>
      </c>
      <c r="U189" s="245">
        <f t="shared" ca="1" si="339"/>
        <v>93.37</v>
      </c>
      <c r="V189" s="245">
        <f t="shared" ca="1" si="340"/>
        <v>254.18</v>
      </c>
      <c r="W189" s="264"/>
      <c r="X189" s="226">
        <v>0.5</v>
      </c>
      <c r="Y189" s="158">
        <f t="shared" ca="1" si="372"/>
        <v>93.37</v>
      </c>
      <c r="Z189" s="158">
        <f t="shared" ca="1" si="372"/>
        <v>87.31</v>
      </c>
      <c r="AA189" s="158">
        <f t="shared" ca="1" si="372"/>
        <v>73.5</v>
      </c>
      <c r="AB189" s="158">
        <f t="shared" ca="1" si="372"/>
        <v>0</v>
      </c>
      <c r="AC189" s="158">
        <f t="shared" ca="1" si="372"/>
        <v>0</v>
      </c>
      <c r="AE189" s="158">
        <f t="shared" ca="1" si="342"/>
        <v>87.31</v>
      </c>
      <c r="AF189" s="158">
        <f t="shared" si="343"/>
        <v>0</v>
      </c>
      <c r="AG189" s="158">
        <f t="shared" ca="1" si="344"/>
        <v>73.5</v>
      </c>
      <c r="AH189" s="158">
        <f t="shared" si="345"/>
        <v>0</v>
      </c>
      <c r="AI189" s="158">
        <f t="shared" si="346"/>
        <v>0</v>
      </c>
      <c r="AJ189" s="158">
        <f t="shared" si="347"/>
        <v>0</v>
      </c>
      <c r="AK189" s="158">
        <f t="shared" si="348"/>
        <v>0</v>
      </c>
      <c r="AL189" s="158">
        <f t="shared" si="349"/>
        <v>0</v>
      </c>
      <c r="AM189" s="158">
        <f t="shared" ca="1" si="350"/>
        <v>93.37</v>
      </c>
      <c r="AN189" s="159">
        <f t="shared" ca="1" si="351"/>
        <v>127.09</v>
      </c>
      <c r="AP189" s="227">
        <f t="shared" ca="1" si="352"/>
        <v>0</v>
      </c>
      <c r="AQ189" s="227">
        <f t="shared" ca="1" si="353"/>
        <v>0</v>
      </c>
      <c r="AR189" s="227">
        <f t="shared" ca="1" si="354"/>
        <v>0</v>
      </c>
      <c r="AS189" s="227">
        <f t="shared" ca="1" si="355"/>
        <v>127.09</v>
      </c>
      <c r="AT189" s="227">
        <f t="shared" ca="1" si="356"/>
        <v>0</v>
      </c>
      <c r="AU189" s="227">
        <f t="shared" ca="1" si="357"/>
        <v>0</v>
      </c>
      <c r="AV189" s="227">
        <f t="shared" ca="1" si="358"/>
        <v>0</v>
      </c>
      <c r="AW189" s="227">
        <f t="shared" ca="1" si="359"/>
        <v>0</v>
      </c>
      <c r="AX189" s="227">
        <f t="shared" ca="1" si="360"/>
        <v>0</v>
      </c>
      <c r="AY189" s="227">
        <f t="shared" ca="1" si="361"/>
        <v>0</v>
      </c>
      <c r="AZ189" s="227">
        <f t="shared" ca="1" si="362"/>
        <v>0</v>
      </c>
      <c r="BB189" s="227">
        <f t="shared" ca="1" si="363"/>
        <v>43.66</v>
      </c>
      <c r="BC189" s="227">
        <f t="shared" si="364"/>
        <v>0</v>
      </c>
      <c r="BD189" s="227">
        <f t="shared" ca="1" si="365"/>
        <v>36.75</v>
      </c>
      <c r="BE189" s="227">
        <f t="shared" si="366"/>
        <v>0</v>
      </c>
      <c r="BF189" s="227">
        <f t="shared" si="367"/>
        <v>0</v>
      </c>
      <c r="BG189" s="227">
        <f t="shared" si="368"/>
        <v>0</v>
      </c>
      <c r="BH189" s="227">
        <f t="shared" si="369"/>
        <v>0</v>
      </c>
      <c r="BI189" s="227">
        <f t="shared" si="370"/>
        <v>0</v>
      </c>
      <c r="BJ189" s="227">
        <f t="shared" ca="1" si="371"/>
        <v>46.69</v>
      </c>
    </row>
    <row r="190" spans="1:62" x14ac:dyDescent="0.2">
      <c r="A190" s="228" t="s">
        <v>44</v>
      </c>
      <c r="B190" s="229" t="s">
        <v>316</v>
      </c>
      <c r="C190" s="230" t="s">
        <v>73</v>
      </c>
      <c r="D190" s="261"/>
      <c r="E190" s="245" t="str">
        <f t="shared" si="331"/>
        <v/>
      </c>
      <c r="F190" s="261" t="s">
        <v>88</v>
      </c>
      <c r="G190" s="245" t="str">
        <f t="shared" si="332"/>
        <v>*</v>
      </c>
      <c r="H190" s="261">
        <v>98.06</v>
      </c>
      <c r="I190" s="235">
        <f t="shared" ca="1" si="333"/>
        <v>22.61</v>
      </c>
      <c r="J190" s="261">
        <v>52.29</v>
      </c>
      <c r="K190" s="245">
        <f t="shared" ca="1" si="334"/>
        <v>52.59</v>
      </c>
      <c r="L190" s="261"/>
      <c r="M190" s="245" t="str">
        <f t="shared" si="335"/>
        <v/>
      </c>
      <c r="N190" s="261">
        <v>90.05</v>
      </c>
      <c r="O190" s="245">
        <f t="shared" ca="1" si="336"/>
        <v>32.450000000000003</v>
      </c>
      <c r="P190" s="261">
        <v>70.03</v>
      </c>
      <c r="Q190" s="245">
        <f t="shared" ca="1" si="337"/>
        <v>47.47</v>
      </c>
      <c r="R190" s="261">
        <v>91.49</v>
      </c>
      <c r="S190" s="245">
        <f t="shared" ca="1" si="338"/>
        <v>57.52</v>
      </c>
      <c r="T190" s="261">
        <v>54.48</v>
      </c>
      <c r="U190" s="245">
        <f t="shared" ca="1" si="339"/>
        <v>61.71</v>
      </c>
      <c r="V190" s="245">
        <f t="shared" ca="1" si="340"/>
        <v>251.74</v>
      </c>
      <c r="W190" s="264"/>
      <c r="X190" s="226">
        <v>0.5</v>
      </c>
      <c r="Y190" s="158">
        <f t="shared" ca="1" si="372"/>
        <v>61.71</v>
      </c>
      <c r="Z190" s="158">
        <f t="shared" ca="1" si="372"/>
        <v>57.52</v>
      </c>
      <c r="AA190" s="158">
        <f t="shared" ca="1" si="372"/>
        <v>52.59</v>
      </c>
      <c r="AB190" s="158">
        <f t="shared" ca="1" si="372"/>
        <v>47.47</v>
      </c>
      <c r="AC190" s="158">
        <f t="shared" ca="1" si="372"/>
        <v>32.450000000000003</v>
      </c>
      <c r="AE190" s="158">
        <f t="shared" si="342"/>
        <v>0</v>
      </c>
      <c r="AF190" s="158">
        <f t="shared" si="343"/>
        <v>0</v>
      </c>
      <c r="AG190" s="158">
        <f t="shared" ca="1" si="344"/>
        <v>22.61</v>
      </c>
      <c r="AH190" s="158">
        <f t="shared" ca="1" si="345"/>
        <v>52.59</v>
      </c>
      <c r="AI190" s="158">
        <f t="shared" si="346"/>
        <v>0</v>
      </c>
      <c r="AJ190" s="158">
        <f t="shared" ca="1" si="347"/>
        <v>32.450000000000003</v>
      </c>
      <c r="AK190" s="158">
        <f t="shared" ca="1" si="348"/>
        <v>47.47</v>
      </c>
      <c r="AL190" s="158">
        <f t="shared" ca="1" si="349"/>
        <v>57.52</v>
      </c>
      <c r="AM190" s="158">
        <f t="shared" ca="1" si="350"/>
        <v>61.71</v>
      </c>
      <c r="AN190" s="159">
        <f t="shared" ca="1" si="351"/>
        <v>137.18</v>
      </c>
      <c r="AP190" s="227">
        <f t="shared" ca="1" si="352"/>
        <v>137.18</v>
      </c>
      <c r="AQ190" s="227">
        <f t="shared" ca="1" si="353"/>
        <v>0</v>
      </c>
      <c r="AR190" s="227">
        <f t="shared" ca="1" si="354"/>
        <v>0</v>
      </c>
      <c r="AS190" s="227">
        <f t="shared" ca="1" si="355"/>
        <v>0</v>
      </c>
      <c r="AT190" s="227">
        <f t="shared" ca="1" si="356"/>
        <v>0</v>
      </c>
      <c r="AU190" s="227">
        <f t="shared" ca="1" si="357"/>
        <v>0</v>
      </c>
      <c r="AV190" s="227">
        <f t="shared" ca="1" si="358"/>
        <v>0</v>
      </c>
      <c r="AW190" s="227">
        <f t="shared" ca="1" si="359"/>
        <v>0</v>
      </c>
      <c r="AX190" s="227">
        <f t="shared" ca="1" si="360"/>
        <v>0</v>
      </c>
      <c r="AY190" s="227">
        <f t="shared" ca="1" si="361"/>
        <v>0</v>
      </c>
      <c r="AZ190" s="227">
        <f t="shared" ca="1" si="362"/>
        <v>0</v>
      </c>
      <c r="BB190" s="227">
        <f t="shared" si="363"/>
        <v>0</v>
      </c>
      <c r="BC190" s="227">
        <f t="shared" si="364"/>
        <v>0</v>
      </c>
      <c r="BD190" s="227">
        <f t="shared" ca="1" si="365"/>
        <v>11.31</v>
      </c>
      <c r="BE190" s="227">
        <f t="shared" ca="1" si="366"/>
        <v>26.3</v>
      </c>
      <c r="BF190" s="227">
        <f t="shared" si="367"/>
        <v>0</v>
      </c>
      <c r="BG190" s="227">
        <f t="shared" ca="1" si="368"/>
        <v>16.23</v>
      </c>
      <c r="BH190" s="227">
        <f t="shared" ca="1" si="369"/>
        <v>23.74</v>
      </c>
      <c r="BI190" s="227">
        <f t="shared" ca="1" si="370"/>
        <v>28.76</v>
      </c>
      <c r="BJ190" s="227">
        <f t="shared" ca="1" si="371"/>
        <v>30.86</v>
      </c>
    </row>
    <row r="191" spans="1:62" x14ac:dyDescent="0.2">
      <c r="A191" s="228" t="s">
        <v>45</v>
      </c>
      <c r="B191" s="246" t="s">
        <v>193</v>
      </c>
      <c r="C191" s="272" t="s">
        <v>84</v>
      </c>
      <c r="D191" s="261" t="s">
        <v>88</v>
      </c>
      <c r="E191" s="245" t="str">
        <f t="shared" si="331"/>
        <v>*</v>
      </c>
      <c r="F191" s="261"/>
      <c r="G191" s="245" t="str">
        <f t="shared" si="332"/>
        <v/>
      </c>
      <c r="H191" s="261">
        <v>61.15</v>
      </c>
      <c r="I191" s="245">
        <f t="shared" ca="1" si="333"/>
        <v>36.22</v>
      </c>
      <c r="J191" s="261"/>
      <c r="K191" s="245" t="str">
        <f t="shared" si="334"/>
        <v/>
      </c>
      <c r="L191" s="261">
        <v>56.25</v>
      </c>
      <c r="M191" s="245">
        <f t="shared" ca="1" si="335"/>
        <v>55.63</v>
      </c>
      <c r="N191" s="261">
        <v>57.03</v>
      </c>
      <c r="O191" s="245">
        <f t="shared" ca="1" si="336"/>
        <v>51.24</v>
      </c>
      <c r="P191" s="261">
        <v>116.49</v>
      </c>
      <c r="Q191" s="245">
        <f t="shared" ca="1" si="337"/>
        <v>28.46</v>
      </c>
      <c r="R191" s="261">
        <v>175.22</v>
      </c>
      <c r="S191" s="245">
        <f t="shared" ca="1" si="338"/>
        <v>30.12</v>
      </c>
      <c r="T191" s="261"/>
      <c r="U191" s="245" t="str">
        <f t="shared" si="339"/>
        <v/>
      </c>
      <c r="V191" s="245">
        <f t="shared" ca="1" si="340"/>
        <v>201.67000000000002</v>
      </c>
      <c r="W191" s="264"/>
      <c r="X191" s="226">
        <v>0.5</v>
      </c>
      <c r="Y191" s="158">
        <f t="shared" ca="1" si="372"/>
        <v>55.63</v>
      </c>
      <c r="Z191" s="158">
        <f t="shared" ca="1" si="372"/>
        <v>51.24</v>
      </c>
      <c r="AA191" s="158">
        <f t="shared" ca="1" si="372"/>
        <v>36.22</v>
      </c>
      <c r="AB191" s="158">
        <f t="shared" ca="1" si="372"/>
        <v>30.12</v>
      </c>
      <c r="AC191" s="158">
        <f t="shared" ca="1" si="372"/>
        <v>28.46</v>
      </c>
      <c r="AE191" s="158">
        <f t="shared" si="342"/>
        <v>0</v>
      </c>
      <c r="AF191" s="158">
        <f t="shared" si="343"/>
        <v>0</v>
      </c>
      <c r="AG191" s="158">
        <f t="shared" ca="1" si="344"/>
        <v>36.22</v>
      </c>
      <c r="AH191" s="158">
        <f t="shared" si="345"/>
        <v>0</v>
      </c>
      <c r="AI191" s="158">
        <f t="shared" ca="1" si="346"/>
        <v>55.63</v>
      </c>
      <c r="AJ191" s="158">
        <f t="shared" ca="1" si="347"/>
        <v>51.24</v>
      </c>
      <c r="AK191" s="158">
        <f t="shared" ca="1" si="348"/>
        <v>28.46</v>
      </c>
      <c r="AL191" s="158">
        <f t="shared" ca="1" si="349"/>
        <v>30.12</v>
      </c>
      <c r="AM191" s="158">
        <f t="shared" si="350"/>
        <v>0</v>
      </c>
      <c r="AN191" s="159">
        <f t="shared" ca="1" si="351"/>
        <v>100.84</v>
      </c>
      <c r="AP191" s="227">
        <f t="shared" ca="1" si="352"/>
        <v>0</v>
      </c>
      <c r="AQ191" s="227">
        <f t="shared" ca="1" si="353"/>
        <v>0</v>
      </c>
      <c r="AR191" s="227">
        <f t="shared" ca="1" si="354"/>
        <v>0</v>
      </c>
      <c r="AS191" s="227">
        <f t="shared" ca="1" si="355"/>
        <v>0</v>
      </c>
      <c r="AT191" s="227">
        <f t="shared" ca="1" si="356"/>
        <v>0</v>
      </c>
      <c r="AU191" s="227">
        <f t="shared" ca="1" si="357"/>
        <v>0</v>
      </c>
      <c r="AV191" s="227">
        <f t="shared" ca="1" si="358"/>
        <v>0</v>
      </c>
      <c r="AW191" s="227">
        <f t="shared" ca="1" si="359"/>
        <v>100.84</v>
      </c>
      <c r="AX191" s="227">
        <f t="shared" ca="1" si="360"/>
        <v>0</v>
      </c>
      <c r="AY191" s="227">
        <f t="shared" ca="1" si="361"/>
        <v>0</v>
      </c>
      <c r="AZ191" s="227">
        <f t="shared" ca="1" si="362"/>
        <v>0</v>
      </c>
      <c r="BB191" s="227">
        <f t="shared" si="363"/>
        <v>0</v>
      </c>
      <c r="BC191" s="227">
        <f t="shared" si="364"/>
        <v>0</v>
      </c>
      <c r="BD191" s="227">
        <f t="shared" ca="1" si="365"/>
        <v>18.11</v>
      </c>
      <c r="BE191" s="227">
        <f t="shared" si="366"/>
        <v>0</v>
      </c>
      <c r="BF191" s="227">
        <f t="shared" ca="1" si="367"/>
        <v>27.82</v>
      </c>
      <c r="BG191" s="227">
        <f t="shared" ca="1" si="368"/>
        <v>25.62</v>
      </c>
      <c r="BH191" s="227">
        <f t="shared" ca="1" si="369"/>
        <v>14.23</v>
      </c>
      <c r="BI191" s="227">
        <f t="shared" ca="1" si="370"/>
        <v>15.06</v>
      </c>
      <c r="BJ191" s="227">
        <f t="shared" si="371"/>
        <v>0</v>
      </c>
    </row>
    <row r="192" spans="1:62" x14ac:dyDescent="0.2">
      <c r="A192" s="228" t="s">
        <v>46</v>
      </c>
      <c r="B192" s="229" t="s">
        <v>194</v>
      </c>
      <c r="C192" s="230" t="s">
        <v>73</v>
      </c>
      <c r="D192" s="261" t="s">
        <v>112</v>
      </c>
      <c r="E192" s="245" t="str">
        <f t="shared" si="331"/>
        <v>*</v>
      </c>
      <c r="F192" s="261">
        <v>43.24</v>
      </c>
      <c r="G192" s="245">
        <f t="shared" ca="1" si="332"/>
        <v>83.26</v>
      </c>
      <c r="H192" s="261">
        <v>43.17</v>
      </c>
      <c r="I192" s="245">
        <f t="shared" ca="1" si="333"/>
        <v>51.25</v>
      </c>
      <c r="J192" s="261">
        <v>55.53</v>
      </c>
      <c r="K192" s="245">
        <f t="shared" ca="1" si="334"/>
        <v>49.39</v>
      </c>
      <c r="L192" s="261"/>
      <c r="M192" s="245" t="str">
        <f t="shared" si="335"/>
        <v/>
      </c>
      <c r="N192" s="261"/>
      <c r="O192" s="245" t="str">
        <f t="shared" si="336"/>
        <v/>
      </c>
      <c r="P192" s="261"/>
      <c r="Q192" s="245" t="str">
        <f t="shared" si="337"/>
        <v/>
      </c>
      <c r="R192" s="261"/>
      <c r="S192" s="245" t="str">
        <f t="shared" si="338"/>
        <v/>
      </c>
      <c r="T192" s="261"/>
      <c r="U192" s="245" t="str">
        <f t="shared" si="339"/>
        <v/>
      </c>
      <c r="V192" s="245">
        <f t="shared" ca="1" si="340"/>
        <v>183.89999999999998</v>
      </c>
      <c r="W192" s="264"/>
      <c r="X192" s="226">
        <v>0.5</v>
      </c>
      <c r="Y192" s="158">
        <f t="shared" ca="1" si="372"/>
        <v>83.26</v>
      </c>
      <c r="Z192" s="158">
        <f t="shared" ca="1" si="372"/>
        <v>51.25</v>
      </c>
      <c r="AA192" s="158">
        <f t="shared" ca="1" si="372"/>
        <v>49.39</v>
      </c>
      <c r="AB192" s="158">
        <f t="shared" ca="1" si="372"/>
        <v>0</v>
      </c>
      <c r="AC192" s="158">
        <f t="shared" ca="1" si="372"/>
        <v>0</v>
      </c>
      <c r="AE192" s="158">
        <f t="shared" si="342"/>
        <v>0</v>
      </c>
      <c r="AF192" s="158">
        <f t="shared" ca="1" si="343"/>
        <v>83.26</v>
      </c>
      <c r="AG192" s="158">
        <f t="shared" ca="1" si="344"/>
        <v>51.25</v>
      </c>
      <c r="AH192" s="158">
        <f t="shared" ca="1" si="345"/>
        <v>49.39</v>
      </c>
      <c r="AI192" s="158">
        <f t="shared" si="346"/>
        <v>0</v>
      </c>
      <c r="AJ192" s="158">
        <f t="shared" si="347"/>
        <v>0</v>
      </c>
      <c r="AK192" s="158">
        <f t="shared" si="348"/>
        <v>0</v>
      </c>
      <c r="AL192" s="158">
        <f t="shared" si="349"/>
        <v>0</v>
      </c>
      <c r="AM192" s="158">
        <f t="shared" si="350"/>
        <v>0</v>
      </c>
      <c r="AN192" s="159">
        <f t="shared" ca="1" si="351"/>
        <v>91.95</v>
      </c>
      <c r="AP192" s="227">
        <f t="shared" ca="1" si="352"/>
        <v>91.95</v>
      </c>
      <c r="AQ192" s="227">
        <f t="shared" ca="1" si="353"/>
        <v>0</v>
      </c>
      <c r="AR192" s="227">
        <f t="shared" ca="1" si="354"/>
        <v>0</v>
      </c>
      <c r="AS192" s="227">
        <f t="shared" ca="1" si="355"/>
        <v>0</v>
      </c>
      <c r="AT192" s="227">
        <f t="shared" ca="1" si="356"/>
        <v>0</v>
      </c>
      <c r="AU192" s="227">
        <f t="shared" ca="1" si="357"/>
        <v>0</v>
      </c>
      <c r="AV192" s="227">
        <f t="shared" ca="1" si="358"/>
        <v>0</v>
      </c>
      <c r="AW192" s="227">
        <f t="shared" ca="1" si="359"/>
        <v>0</v>
      </c>
      <c r="AX192" s="227">
        <f t="shared" ca="1" si="360"/>
        <v>0</v>
      </c>
      <c r="AY192" s="227">
        <f t="shared" ca="1" si="361"/>
        <v>0</v>
      </c>
      <c r="AZ192" s="227">
        <f t="shared" ca="1" si="362"/>
        <v>0</v>
      </c>
      <c r="BB192" s="227">
        <f t="shared" si="363"/>
        <v>0</v>
      </c>
      <c r="BC192" s="227">
        <f t="shared" ca="1" si="364"/>
        <v>41.63</v>
      </c>
      <c r="BD192" s="227">
        <f t="shared" ca="1" si="365"/>
        <v>25.63</v>
      </c>
      <c r="BE192" s="227">
        <f t="shared" ca="1" si="366"/>
        <v>24.7</v>
      </c>
      <c r="BF192" s="227">
        <f t="shared" si="367"/>
        <v>0</v>
      </c>
      <c r="BG192" s="227">
        <f t="shared" si="368"/>
        <v>0</v>
      </c>
      <c r="BH192" s="227">
        <f t="shared" si="369"/>
        <v>0</v>
      </c>
      <c r="BI192" s="227">
        <f t="shared" si="370"/>
        <v>0</v>
      </c>
      <c r="BJ192" s="227">
        <f t="shared" si="371"/>
        <v>0</v>
      </c>
    </row>
    <row r="193" spans="1:62" x14ac:dyDescent="0.2">
      <c r="A193" s="241" t="s">
        <v>47</v>
      </c>
      <c r="B193" s="229" t="s">
        <v>128</v>
      </c>
      <c r="C193" s="230" t="s">
        <v>73</v>
      </c>
      <c r="D193" s="261"/>
      <c r="E193" s="245" t="str">
        <f t="shared" si="331"/>
        <v/>
      </c>
      <c r="F193" s="261"/>
      <c r="G193" s="245" t="str">
        <f t="shared" si="332"/>
        <v/>
      </c>
      <c r="H193" s="261"/>
      <c r="I193" s="245" t="str">
        <f t="shared" si="333"/>
        <v/>
      </c>
      <c r="J193" s="261">
        <v>40.25</v>
      </c>
      <c r="K193" s="245">
        <f t="shared" ca="1" si="334"/>
        <v>68.290000000000006</v>
      </c>
      <c r="L193" s="261"/>
      <c r="M193" s="245" t="str">
        <f t="shared" si="335"/>
        <v/>
      </c>
      <c r="N193" s="261"/>
      <c r="O193" s="245" t="str">
        <f t="shared" si="336"/>
        <v/>
      </c>
      <c r="P193" s="261">
        <v>49.03</v>
      </c>
      <c r="Q193" s="245">
        <f t="shared" ca="1" si="337"/>
        <v>67.790000000000006</v>
      </c>
      <c r="R193" s="261"/>
      <c r="S193" s="245" t="str">
        <f t="shared" si="338"/>
        <v/>
      </c>
      <c r="T193" s="261"/>
      <c r="U193" s="245" t="str">
        <f t="shared" si="339"/>
        <v/>
      </c>
      <c r="V193" s="245">
        <f t="shared" ca="1" si="340"/>
        <v>136.08000000000001</v>
      </c>
      <c r="W193" s="264"/>
      <c r="X193" s="226">
        <v>0.5</v>
      </c>
      <c r="Y193" s="158">
        <f t="shared" ca="1" si="372"/>
        <v>68.290000000000006</v>
      </c>
      <c r="Z193" s="158">
        <f t="shared" ca="1" si="372"/>
        <v>67.790000000000006</v>
      </c>
      <c r="AA193" s="158">
        <f t="shared" ca="1" si="372"/>
        <v>0</v>
      </c>
      <c r="AB193" s="158">
        <f t="shared" ca="1" si="372"/>
        <v>0</v>
      </c>
      <c r="AC193" s="158">
        <f t="shared" ca="1" si="372"/>
        <v>0</v>
      </c>
      <c r="AE193" s="158">
        <f t="shared" si="342"/>
        <v>0</v>
      </c>
      <c r="AF193" s="158">
        <f t="shared" si="343"/>
        <v>0</v>
      </c>
      <c r="AG193" s="158">
        <f t="shared" si="344"/>
        <v>0</v>
      </c>
      <c r="AH193" s="158">
        <f t="shared" ca="1" si="345"/>
        <v>68.290000000000006</v>
      </c>
      <c r="AI193" s="158">
        <f t="shared" si="346"/>
        <v>0</v>
      </c>
      <c r="AJ193" s="158">
        <f t="shared" si="347"/>
        <v>0</v>
      </c>
      <c r="AK193" s="158">
        <f t="shared" ca="1" si="348"/>
        <v>67.790000000000006</v>
      </c>
      <c r="AL193" s="158">
        <f t="shared" si="349"/>
        <v>0</v>
      </c>
      <c r="AM193" s="158">
        <f t="shared" si="350"/>
        <v>0</v>
      </c>
      <c r="AN193" s="159">
        <f t="shared" ca="1" si="351"/>
        <v>68.040000000000006</v>
      </c>
      <c r="AP193" s="227">
        <f t="shared" ca="1" si="352"/>
        <v>68.040000000000006</v>
      </c>
      <c r="AQ193" s="227">
        <f t="shared" ca="1" si="353"/>
        <v>0</v>
      </c>
      <c r="AR193" s="227">
        <f t="shared" ca="1" si="354"/>
        <v>0</v>
      </c>
      <c r="AS193" s="227">
        <f t="shared" ca="1" si="355"/>
        <v>0</v>
      </c>
      <c r="AT193" s="227">
        <f t="shared" ca="1" si="356"/>
        <v>0</v>
      </c>
      <c r="AU193" s="227">
        <f t="shared" ca="1" si="357"/>
        <v>0</v>
      </c>
      <c r="AV193" s="227">
        <f t="shared" ca="1" si="358"/>
        <v>0</v>
      </c>
      <c r="AW193" s="227">
        <f t="shared" ca="1" si="359"/>
        <v>0</v>
      </c>
      <c r="AX193" s="227">
        <f t="shared" ca="1" si="360"/>
        <v>0</v>
      </c>
      <c r="AY193" s="227">
        <f t="shared" ca="1" si="361"/>
        <v>0</v>
      </c>
      <c r="AZ193" s="227">
        <f t="shared" ca="1" si="362"/>
        <v>0</v>
      </c>
      <c r="BB193" s="227">
        <f t="shared" si="363"/>
        <v>0</v>
      </c>
      <c r="BC193" s="227">
        <f t="shared" si="364"/>
        <v>0</v>
      </c>
      <c r="BD193" s="227">
        <f t="shared" si="365"/>
        <v>0</v>
      </c>
      <c r="BE193" s="227">
        <f t="shared" ca="1" si="366"/>
        <v>34.15</v>
      </c>
      <c r="BF193" s="227">
        <f t="shared" si="367"/>
        <v>0</v>
      </c>
      <c r="BG193" s="227">
        <f t="shared" si="368"/>
        <v>0</v>
      </c>
      <c r="BH193" s="227">
        <f t="shared" ca="1" si="369"/>
        <v>33.9</v>
      </c>
      <c r="BI193" s="227">
        <f t="shared" si="370"/>
        <v>0</v>
      </c>
      <c r="BJ193" s="227">
        <f t="shared" si="371"/>
        <v>0</v>
      </c>
    </row>
    <row r="194" spans="1:62" x14ac:dyDescent="0.2">
      <c r="A194" s="228" t="s">
        <v>48</v>
      </c>
      <c r="B194" s="229" t="s">
        <v>188</v>
      </c>
      <c r="C194" s="230" t="s">
        <v>156</v>
      </c>
      <c r="D194" s="261">
        <v>92.33</v>
      </c>
      <c r="E194" s="245">
        <f t="shared" ca="1" si="331"/>
        <v>75.11</v>
      </c>
      <c r="F194" s="261"/>
      <c r="G194" s="245" t="str">
        <f t="shared" si="332"/>
        <v/>
      </c>
      <c r="H194" s="261">
        <v>40.19</v>
      </c>
      <c r="I194" s="245">
        <f t="shared" ca="1" si="333"/>
        <v>55.02</v>
      </c>
      <c r="J194" s="261"/>
      <c r="K194" s="245" t="str">
        <f t="shared" si="334"/>
        <v/>
      </c>
      <c r="L194" s="261"/>
      <c r="M194" s="245" t="str">
        <f t="shared" si="335"/>
        <v/>
      </c>
      <c r="N194" s="261"/>
      <c r="O194" s="245" t="str">
        <f t="shared" si="336"/>
        <v/>
      </c>
      <c r="P194" s="261"/>
      <c r="Q194" s="245" t="str">
        <f t="shared" si="337"/>
        <v/>
      </c>
      <c r="R194" s="261"/>
      <c r="S194" s="245" t="str">
        <f t="shared" si="338"/>
        <v/>
      </c>
      <c r="T194" s="261"/>
      <c r="U194" s="245" t="str">
        <f t="shared" si="339"/>
        <v/>
      </c>
      <c r="V194" s="245">
        <f t="shared" ca="1" si="340"/>
        <v>130.13</v>
      </c>
      <c r="W194" s="264"/>
      <c r="X194" s="226">
        <v>0.5</v>
      </c>
      <c r="Y194" s="158">
        <f t="shared" ca="1" si="372"/>
        <v>75.11</v>
      </c>
      <c r="Z194" s="158">
        <f t="shared" ca="1" si="372"/>
        <v>55.02</v>
      </c>
      <c r="AA194" s="158">
        <f t="shared" ca="1" si="372"/>
        <v>0</v>
      </c>
      <c r="AB194" s="158">
        <f t="shared" ca="1" si="372"/>
        <v>0</v>
      </c>
      <c r="AC194" s="158">
        <f t="shared" ca="1" si="372"/>
        <v>0</v>
      </c>
      <c r="AE194" s="158">
        <f t="shared" ca="1" si="342"/>
        <v>75.11</v>
      </c>
      <c r="AF194" s="158">
        <f t="shared" si="343"/>
        <v>0</v>
      </c>
      <c r="AG194" s="158">
        <f t="shared" ca="1" si="344"/>
        <v>55.02</v>
      </c>
      <c r="AH194" s="158">
        <f t="shared" si="345"/>
        <v>0</v>
      </c>
      <c r="AI194" s="158">
        <f t="shared" si="346"/>
        <v>0</v>
      </c>
      <c r="AJ194" s="158">
        <f t="shared" si="347"/>
        <v>0</v>
      </c>
      <c r="AK194" s="158">
        <f t="shared" si="348"/>
        <v>0</v>
      </c>
      <c r="AL194" s="158">
        <f t="shared" si="349"/>
        <v>0</v>
      </c>
      <c r="AM194" s="158">
        <f t="shared" si="350"/>
        <v>0</v>
      </c>
      <c r="AN194" s="159">
        <f t="shared" ca="1" si="351"/>
        <v>65.069999999999993</v>
      </c>
      <c r="AP194" s="227">
        <f t="shared" ca="1" si="352"/>
        <v>0</v>
      </c>
      <c r="AQ194" s="227">
        <f t="shared" ca="1" si="353"/>
        <v>0</v>
      </c>
      <c r="AR194" s="227">
        <f t="shared" ca="1" si="354"/>
        <v>0</v>
      </c>
      <c r="AS194" s="227">
        <f t="shared" ca="1" si="355"/>
        <v>0</v>
      </c>
      <c r="AT194" s="227">
        <f t="shared" ca="1" si="356"/>
        <v>0</v>
      </c>
      <c r="AU194" s="227">
        <f t="shared" ca="1" si="357"/>
        <v>0</v>
      </c>
      <c r="AV194" s="227">
        <f t="shared" ca="1" si="358"/>
        <v>0</v>
      </c>
      <c r="AW194" s="227">
        <f t="shared" ca="1" si="359"/>
        <v>0</v>
      </c>
      <c r="AX194" s="227">
        <f t="shared" ca="1" si="360"/>
        <v>65.069999999999993</v>
      </c>
      <c r="AY194" s="227">
        <f t="shared" ca="1" si="361"/>
        <v>0</v>
      </c>
      <c r="AZ194" s="227">
        <f t="shared" ca="1" si="362"/>
        <v>0</v>
      </c>
      <c r="BB194" s="227">
        <f t="shared" ca="1" si="363"/>
        <v>37.56</v>
      </c>
      <c r="BC194" s="227">
        <f t="shared" si="364"/>
        <v>0</v>
      </c>
      <c r="BD194" s="227">
        <f t="shared" ca="1" si="365"/>
        <v>27.51</v>
      </c>
      <c r="BE194" s="227">
        <f t="shared" si="366"/>
        <v>0</v>
      </c>
      <c r="BF194" s="227">
        <f t="shared" si="367"/>
        <v>0</v>
      </c>
      <c r="BG194" s="227">
        <f t="shared" si="368"/>
        <v>0</v>
      </c>
      <c r="BH194" s="227">
        <f t="shared" si="369"/>
        <v>0</v>
      </c>
      <c r="BI194" s="227">
        <f t="shared" si="370"/>
        <v>0</v>
      </c>
      <c r="BJ194" s="227">
        <f t="shared" si="371"/>
        <v>0</v>
      </c>
    </row>
    <row r="195" spans="1:62" x14ac:dyDescent="0.2">
      <c r="A195" s="241" t="s">
        <v>354</v>
      </c>
      <c r="B195" s="229" t="s">
        <v>342</v>
      </c>
      <c r="C195" s="230" t="s">
        <v>73</v>
      </c>
      <c r="D195" s="261"/>
      <c r="E195" s="245" t="str">
        <f t="shared" si="331"/>
        <v/>
      </c>
      <c r="F195" s="261"/>
      <c r="G195" s="245" t="str">
        <f t="shared" si="332"/>
        <v/>
      </c>
      <c r="H195" s="261"/>
      <c r="I195" s="245" t="str">
        <f t="shared" si="333"/>
        <v/>
      </c>
      <c r="J195" s="261"/>
      <c r="K195" s="245" t="str">
        <f t="shared" si="334"/>
        <v/>
      </c>
      <c r="L195" s="261">
        <v>77.150000000000006</v>
      </c>
      <c r="M195" s="245">
        <f t="shared" ca="1" si="335"/>
        <v>40.630000000000003</v>
      </c>
      <c r="N195" s="261"/>
      <c r="O195" s="245" t="str">
        <f t="shared" si="336"/>
        <v/>
      </c>
      <c r="P195" s="261">
        <v>69.400000000000006</v>
      </c>
      <c r="Q195" s="245">
        <f t="shared" ca="1" si="337"/>
        <v>47.73</v>
      </c>
      <c r="R195" s="261" t="s">
        <v>112</v>
      </c>
      <c r="S195" s="245" t="str">
        <f t="shared" si="338"/>
        <v>*</v>
      </c>
      <c r="T195" s="261"/>
      <c r="U195" s="245" t="str">
        <f t="shared" si="339"/>
        <v/>
      </c>
      <c r="V195" s="245">
        <f t="shared" ca="1" si="340"/>
        <v>88.36</v>
      </c>
      <c r="W195" s="264"/>
      <c r="X195" s="226">
        <v>0.5</v>
      </c>
      <c r="Y195" s="158">
        <f t="shared" ca="1" si="372"/>
        <v>47.73</v>
      </c>
      <c r="Z195" s="158">
        <f t="shared" ca="1" si="372"/>
        <v>40.630000000000003</v>
      </c>
      <c r="AA195" s="158">
        <f t="shared" ca="1" si="372"/>
        <v>0</v>
      </c>
      <c r="AB195" s="158">
        <f t="shared" ca="1" si="372"/>
        <v>0</v>
      </c>
      <c r="AC195" s="158">
        <f t="shared" ca="1" si="372"/>
        <v>0</v>
      </c>
      <c r="AE195" s="158">
        <f t="shared" si="342"/>
        <v>0</v>
      </c>
      <c r="AF195" s="158">
        <f t="shared" si="343"/>
        <v>0</v>
      </c>
      <c r="AG195" s="158">
        <f t="shared" si="344"/>
        <v>0</v>
      </c>
      <c r="AH195" s="158">
        <f t="shared" si="345"/>
        <v>0</v>
      </c>
      <c r="AI195" s="158">
        <f t="shared" ca="1" si="346"/>
        <v>40.630000000000003</v>
      </c>
      <c r="AJ195" s="158">
        <f t="shared" si="347"/>
        <v>0</v>
      </c>
      <c r="AK195" s="158">
        <f t="shared" ca="1" si="348"/>
        <v>47.73</v>
      </c>
      <c r="AL195" s="158">
        <f t="shared" si="349"/>
        <v>0</v>
      </c>
      <c r="AM195" s="158">
        <f t="shared" si="350"/>
        <v>0</v>
      </c>
      <c r="AN195" s="159">
        <f t="shared" ca="1" si="351"/>
        <v>44.18</v>
      </c>
      <c r="AP195" s="227">
        <f t="shared" ca="1" si="352"/>
        <v>44.18</v>
      </c>
      <c r="AQ195" s="227">
        <f t="shared" ca="1" si="353"/>
        <v>0</v>
      </c>
      <c r="AR195" s="227">
        <f t="shared" ca="1" si="354"/>
        <v>0</v>
      </c>
      <c r="AS195" s="227">
        <f t="shared" ca="1" si="355"/>
        <v>0</v>
      </c>
      <c r="AT195" s="227">
        <f t="shared" ca="1" si="356"/>
        <v>0</v>
      </c>
      <c r="AU195" s="227">
        <f t="shared" ca="1" si="357"/>
        <v>0</v>
      </c>
      <c r="AV195" s="227">
        <f t="shared" ca="1" si="358"/>
        <v>0</v>
      </c>
      <c r="AW195" s="227">
        <f t="shared" ca="1" si="359"/>
        <v>0</v>
      </c>
      <c r="AX195" s="227">
        <f t="shared" ca="1" si="360"/>
        <v>0</v>
      </c>
      <c r="AY195" s="227">
        <f t="shared" ca="1" si="361"/>
        <v>0</v>
      </c>
      <c r="AZ195" s="227">
        <f t="shared" ca="1" si="362"/>
        <v>0</v>
      </c>
      <c r="BB195" s="227">
        <f t="shared" si="363"/>
        <v>0</v>
      </c>
      <c r="BC195" s="227">
        <f t="shared" si="364"/>
        <v>0</v>
      </c>
      <c r="BD195" s="227">
        <f t="shared" si="365"/>
        <v>0</v>
      </c>
      <c r="BE195" s="227">
        <f t="shared" si="366"/>
        <v>0</v>
      </c>
      <c r="BF195" s="227">
        <f t="shared" ca="1" si="367"/>
        <v>20.32</v>
      </c>
      <c r="BG195" s="227">
        <f t="shared" si="368"/>
        <v>0</v>
      </c>
      <c r="BH195" s="227">
        <f t="shared" ca="1" si="369"/>
        <v>23.87</v>
      </c>
      <c r="BI195" s="227">
        <f t="shared" si="370"/>
        <v>0</v>
      </c>
      <c r="BJ195" s="227">
        <f t="shared" si="371"/>
        <v>0</v>
      </c>
    </row>
    <row r="196" spans="1:62" x14ac:dyDescent="0.2">
      <c r="A196" s="228" t="s">
        <v>356</v>
      </c>
      <c r="B196" s="229" t="s">
        <v>341</v>
      </c>
      <c r="C196" s="230" t="s">
        <v>285</v>
      </c>
      <c r="D196" s="261"/>
      <c r="E196" s="245" t="str">
        <f t="shared" si="331"/>
        <v/>
      </c>
      <c r="F196" s="261"/>
      <c r="G196" s="245" t="str">
        <f t="shared" si="332"/>
        <v/>
      </c>
      <c r="H196" s="261"/>
      <c r="I196" s="245" t="str">
        <f t="shared" si="333"/>
        <v/>
      </c>
      <c r="J196" s="261"/>
      <c r="K196" s="245" t="str">
        <f t="shared" si="334"/>
        <v/>
      </c>
      <c r="L196" s="261">
        <v>40.159999999999997</v>
      </c>
      <c r="M196" s="245">
        <f t="shared" ca="1" si="335"/>
        <v>77.94</v>
      </c>
      <c r="N196" s="261"/>
      <c r="O196" s="245" t="str">
        <f t="shared" si="336"/>
        <v/>
      </c>
      <c r="P196" s="261"/>
      <c r="Q196" s="245" t="str">
        <f t="shared" si="337"/>
        <v/>
      </c>
      <c r="R196" s="261"/>
      <c r="S196" s="245" t="str">
        <f t="shared" si="338"/>
        <v/>
      </c>
      <c r="T196" s="261"/>
      <c r="U196" s="245" t="str">
        <f t="shared" si="339"/>
        <v/>
      </c>
      <c r="V196" s="245">
        <f t="shared" ca="1" si="340"/>
        <v>77.94</v>
      </c>
      <c r="W196" s="264"/>
      <c r="X196" s="226">
        <v>0.5</v>
      </c>
      <c r="Y196" s="158">
        <f t="shared" ca="1" si="372"/>
        <v>77.94</v>
      </c>
      <c r="Z196" s="158">
        <f t="shared" ca="1" si="372"/>
        <v>0</v>
      </c>
      <c r="AA196" s="158">
        <f t="shared" ca="1" si="372"/>
        <v>0</v>
      </c>
      <c r="AB196" s="158">
        <f t="shared" ca="1" si="372"/>
        <v>0</v>
      </c>
      <c r="AC196" s="158">
        <f t="shared" ca="1" si="372"/>
        <v>0</v>
      </c>
      <c r="AE196" s="158">
        <f t="shared" si="342"/>
        <v>0</v>
      </c>
      <c r="AF196" s="158">
        <f t="shared" si="343"/>
        <v>0</v>
      </c>
      <c r="AG196" s="158">
        <f t="shared" si="344"/>
        <v>0</v>
      </c>
      <c r="AH196" s="158">
        <f t="shared" si="345"/>
        <v>0</v>
      </c>
      <c r="AI196" s="158">
        <f t="shared" ca="1" si="346"/>
        <v>77.94</v>
      </c>
      <c r="AJ196" s="158">
        <f t="shared" si="347"/>
        <v>0</v>
      </c>
      <c r="AK196" s="158">
        <f t="shared" si="348"/>
        <v>0</v>
      </c>
      <c r="AL196" s="158">
        <f t="shared" si="349"/>
        <v>0</v>
      </c>
      <c r="AM196" s="158">
        <f t="shared" si="350"/>
        <v>0</v>
      </c>
      <c r="AN196" s="159">
        <f t="shared" ca="1" si="351"/>
        <v>38.97</v>
      </c>
      <c r="AP196" s="227">
        <f t="shared" ca="1" si="352"/>
        <v>0</v>
      </c>
      <c r="AQ196" s="227">
        <f t="shared" ca="1" si="353"/>
        <v>0</v>
      </c>
      <c r="AR196" s="227">
        <f t="shared" ca="1" si="354"/>
        <v>0</v>
      </c>
      <c r="AS196" s="227">
        <f t="shared" ca="1" si="355"/>
        <v>0</v>
      </c>
      <c r="AT196" s="227">
        <f t="shared" ca="1" si="356"/>
        <v>0</v>
      </c>
      <c r="AU196" s="227">
        <f t="shared" ca="1" si="357"/>
        <v>0</v>
      </c>
      <c r="AV196" s="227">
        <f t="shared" ca="1" si="358"/>
        <v>0</v>
      </c>
      <c r="AW196" s="227">
        <f t="shared" ca="1" si="359"/>
        <v>0</v>
      </c>
      <c r="AX196" s="227">
        <f t="shared" ca="1" si="360"/>
        <v>0</v>
      </c>
      <c r="AY196" s="227">
        <f t="shared" ca="1" si="361"/>
        <v>38.97</v>
      </c>
      <c r="AZ196" s="227">
        <f t="shared" ca="1" si="362"/>
        <v>0</v>
      </c>
      <c r="BB196" s="227">
        <f t="shared" si="363"/>
        <v>0</v>
      </c>
      <c r="BC196" s="227">
        <f t="shared" si="364"/>
        <v>0</v>
      </c>
      <c r="BD196" s="227">
        <f t="shared" si="365"/>
        <v>0</v>
      </c>
      <c r="BE196" s="227">
        <f t="shared" si="366"/>
        <v>0</v>
      </c>
      <c r="BF196" s="227">
        <f t="shared" ca="1" si="367"/>
        <v>38.97</v>
      </c>
      <c r="BG196" s="227">
        <f t="shared" si="368"/>
        <v>0</v>
      </c>
      <c r="BH196" s="227">
        <f t="shared" si="369"/>
        <v>0</v>
      </c>
      <c r="BI196" s="227">
        <f t="shared" si="370"/>
        <v>0</v>
      </c>
      <c r="BJ196" s="227">
        <f t="shared" si="371"/>
        <v>0</v>
      </c>
    </row>
    <row r="197" spans="1:62" x14ac:dyDescent="0.2">
      <c r="A197" s="228" t="s">
        <v>357</v>
      </c>
      <c r="B197" s="229" t="s">
        <v>314</v>
      </c>
      <c r="C197" s="230" t="s">
        <v>156</v>
      </c>
      <c r="D197" s="261"/>
      <c r="E197" s="245" t="str">
        <f t="shared" si="331"/>
        <v/>
      </c>
      <c r="F197" s="261"/>
      <c r="G197" s="245" t="str">
        <f t="shared" si="332"/>
        <v/>
      </c>
      <c r="H197" s="261">
        <v>46.2</v>
      </c>
      <c r="I197" s="245">
        <f t="shared" ca="1" si="333"/>
        <v>47.88</v>
      </c>
      <c r="J197" s="261"/>
      <c r="K197" s="245" t="str">
        <f t="shared" si="334"/>
        <v/>
      </c>
      <c r="L197" s="261"/>
      <c r="M197" s="245" t="str">
        <f t="shared" si="335"/>
        <v/>
      </c>
      <c r="N197" s="261"/>
      <c r="O197" s="245" t="str">
        <f t="shared" si="336"/>
        <v/>
      </c>
      <c r="P197" s="261"/>
      <c r="Q197" s="245" t="str">
        <f t="shared" si="337"/>
        <v/>
      </c>
      <c r="R197" s="261"/>
      <c r="S197" s="245" t="str">
        <f t="shared" si="338"/>
        <v/>
      </c>
      <c r="T197" s="261"/>
      <c r="U197" s="245" t="str">
        <f t="shared" si="339"/>
        <v/>
      </c>
      <c r="V197" s="245">
        <f t="shared" ca="1" si="340"/>
        <v>47.88</v>
      </c>
      <c r="W197" s="264"/>
      <c r="X197" s="226">
        <v>0.5</v>
      </c>
      <c r="Y197" s="158">
        <f t="shared" ca="1" si="372"/>
        <v>47.88</v>
      </c>
      <c r="Z197" s="158">
        <f t="shared" ca="1" si="372"/>
        <v>0</v>
      </c>
      <c r="AA197" s="158">
        <f t="shared" ca="1" si="372"/>
        <v>0</v>
      </c>
      <c r="AB197" s="158">
        <f t="shared" ca="1" si="372"/>
        <v>0</v>
      </c>
      <c r="AC197" s="158">
        <f t="shared" ca="1" si="372"/>
        <v>0</v>
      </c>
      <c r="AE197" s="158">
        <f t="shared" si="342"/>
        <v>0</v>
      </c>
      <c r="AF197" s="158">
        <f t="shared" si="343"/>
        <v>0</v>
      </c>
      <c r="AG197" s="158">
        <f t="shared" ca="1" si="344"/>
        <v>47.88</v>
      </c>
      <c r="AH197" s="158">
        <f t="shared" si="345"/>
        <v>0</v>
      </c>
      <c r="AI197" s="158">
        <f t="shared" si="346"/>
        <v>0</v>
      </c>
      <c r="AJ197" s="158">
        <f t="shared" si="347"/>
        <v>0</v>
      </c>
      <c r="AK197" s="158">
        <f t="shared" si="348"/>
        <v>0</v>
      </c>
      <c r="AL197" s="158">
        <f t="shared" si="349"/>
        <v>0</v>
      </c>
      <c r="AM197" s="158">
        <f t="shared" si="350"/>
        <v>0</v>
      </c>
      <c r="AN197" s="159">
        <f t="shared" ca="1" si="351"/>
        <v>23.94</v>
      </c>
      <c r="AP197" s="227">
        <f t="shared" ca="1" si="352"/>
        <v>0</v>
      </c>
      <c r="AQ197" s="227">
        <f t="shared" ca="1" si="353"/>
        <v>0</v>
      </c>
      <c r="AR197" s="227">
        <f t="shared" ca="1" si="354"/>
        <v>0</v>
      </c>
      <c r="AS197" s="227">
        <f t="shared" ca="1" si="355"/>
        <v>0</v>
      </c>
      <c r="AT197" s="227">
        <f t="shared" ca="1" si="356"/>
        <v>0</v>
      </c>
      <c r="AU197" s="227">
        <f t="shared" ca="1" si="357"/>
        <v>0</v>
      </c>
      <c r="AV197" s="227">
        <f t="shared" ca="1" si="358"/>
        <v>0</v>
      </c>
      <c r="AW197" s="227">
        <f t="shared" ca="1" si="359"/>
        <v>0</v>
      </c>
      <c r="AX197" s="227">
        <f t="shared" ca="1" si="360"/>
        <v>23.94</v>
      </c>
      <c r="AY197" s="227">
        <f t="shared" ca="1" si="361"/>
        <v>0</v>
      </c>
      <c r="AZ197" s="227">
        <f t="shared" ca="1" si="362"/>
        <v>0</v>
      </c>
      <c r="BB197" s="227">
        <f t="shared" si="363"/>
        <v>0</v>
      </c>
      <c r="BC197" s="227">
        <f t="shared" si="364"/>
        <v>0</v>
      </c>
      <c r="BD197" s="227">
        <f t="shared" ca="1" si="365"/>
        <v>23.94</v>
      </c>
      <c r="BE197" s="227">
        <f t="shared" si="366"/>
        <v>0</v>
      </c>
      <c r="BF197" s="227">
        <f t="shared" si="367"/>
        <v>0</v>
      </c>
      <c r="BG197" s="227">
        <f t="shared" si="368"/>
        <v>0</v>
      </c>
      <c r="BH197" s="227">
        <f t="shared" si="369"/>
        <v>0</v>
      </c>
      <c r="BI197" s="227">
        <f t="shared" si="370"/>
        <v>0</v>
      </c>
      <c r="BJ197" s="227">
        <f t="shared" si="371"/>
        <v>0</v>
      </c>
    </row>
    <row r="198" spans="1:62" x14ac:dyDescent="0.2">
      <c r="A198" s="228" t="s">
        <v>89</v>
      </c>
      <c r="B198" s="229" t="s">
        <v>387</v>
      </c>
      <c r="C198" s="230" t="s">
        <v>83</v>
      </c>
      <c r="D198" s="261"/>
      <c r="E198" s="245" t="str">
        <f t="shared" si="331"/>
        <v/>
      </c>
      <c r="F198" s="261"/>
      <c r="G198" s="245" t="str">
        <f t="shared" si="332"/>
        <v/>
      </c>
      <c r="H198" s="261"/>
      <c r="I198" s="245" t="str">
        <f t="shared" si="333"/>
        <v/>
      </c>
      <c r="J198" s="261"/>
      <c r="K198" s="245" t="str">
        <f t="shared" si="334"/>
        <v/>
      </c>
      <c r="L198" s="261"/>
      <c r="M198" s="245" t="str">
        <f t="shared" si="335"/>
        <v/>
      </c>
      <c r="N198" s="261"/>
      <c r="O198" s="245" t="str">
        <f t="shared" si="336"/>
        <v/>
      </c>
      <c r="P198" s="261"/>
      <c r="Q198" s="245" t="str">
        <f t="shared" si="337"/>
        <v/>
      </c>
      <c r="R198" s="261">
        <v>134.30000000000001</v>
      </c>
      <c r="S198" s="245">
        <f t="shared" ca="1" si="338"/>
        <v>39.270000000000003</v>
      </c>
      <c r="T198" s="261"/>
      <c r="U198" s="245" t="str">
        <f t="shared" si="339"/>
        <v/>
      </c>
      <c r="V198" s="245">
        <f t="shared" ca="1" si="340"/>
        <v>39.270000000000003</v>
      </c>
      <c r="W198" s="264"/>
      <c r="X198" s="226">
        <v>0.5</v>
      </c>
      <c r="Y198" s="158">
        <f t="shared" ca="1" si="372"/>
        <v>39.270000000000003</v>
      </c>
      <c r="Z198" s="158">
        <f t="shared" ca="1" si="372"/>
        <v>0</v>
      </c>
      <c r="AA198" s="158">
        <f t="shared" ca="1" si="372"/>
        <v>0</v>
      </c>
      <c r="AB198" s="158">
        <f t="shared" ca="1" si="372"/>
        <v>0</v>
      </c>
      <c r="AC198" s="158">
        <f t="shared" ca="1" si="372"/>
        <v>0</v>
      </c>
      <c r="AE198" s="158">
        <f t="shared" si="342"/>
        <v>0</v>
      </c>
      <c r="AF198" s="158">
        <f t="shared" si="343"/>
        <v>0</v>
      </c>
      <c r="AG198" s="158">
        <f t="shared" si="344"/>
        <v>0</v>
      </c>
      <c r="AH198" s="158">
        <f t="shared" si="345"/>
        <v>0</v>
      </c>
      <c r="AI198" s="158">
        <f t="shared" si="346"/>
        <v>0</v>
      </c>
      <c r="AJ198" s="158">
        <f t="shared" si="347"/>
        <v>0</v>
      </c>
      <c r="AK198" s="158">
        <f t="shared" si="348"/>
        <v>0</v>
      </c>
      <c r="AL198" s="158">
        <f t="shared" ca="1" si="349"/>
        <v>39.270000000000003</v>
      </c>
      <c r="AM198" s="158">
        <f t="shared" si="350"/>
        <v>0</v>
      </c>
      <c r="AN198" s="159">
        <f t="shared" ca="1" si="351"/>
        <v>19.64</v>
      </c>
      <c r="AP198" s="227">
        <f t="shared" ca="1" si="352"/>
        <v>0</v>
      </c>
      <c r="AQ198" s="227">
        <f t="shared" ca="1" si="353"/>
        <v>0</v>
      </c>
      <c r="AR198" s="227">
        <f t="shared" ca="1" si="354"/>
        <v>0</v>
      </c>
      <c r="AS198" s="227">
        <f t="shared" ca="1" si="355"/>
        <v>0</v>
      </c>
      <c r="AT198" s="227">
        <f t="shared" ca="1" si="356"/>
        <v>19.64</v>
      </c>
      <c r="AU198" s="227">
        <f t="shared" ca="1" si="357"/>
        <v>0</v>
      </c>
      <c r="AV198" s="227">
        <f t="shared" ca="1" si="358"/>
        <v>0</v>
      </c>
      <c r="AW198" s="227">
        <f t="shared" ca="1" si="359"/>
        <v>0</v>
      </c>
      <c r="AX198" s="227">
        <f t="shared" ca="1" si="360"/>
        <v>0</v>
      </c>
      <c r="AY198" s="227">
        <f t="shared" ca="1" si="361"/>
        <v>0</v>
      </c>
      <c r="AZ198" s="227">
        <f t="shared" ca="1" si="362"/>
        <v>0</v>
      </c>
      <c r="BB198" s="227">
        <f t="shared" si="363"/>
        <v>0</v>
      </c>
      <c r="BC198" s="227">
        <f t="shared" si="364"/>
        <v>0</v>
      </c>
      <c r="BD198" s="227">
        <f t="shared" si="365"/>
        <v>0</v>
      </c>
      <c r="BE198" s="227">
        <f t="shared" si="366"/>
        <v>0</v>
      </c>
      <c r="BF198" s="227">
        <f t="shared" si="367"/>
        <v>0</v>
      </c>
      <c r="BG198" s="227">
        <f t="shared" si="368"/>
        <v>0</v>
      </c>
      <c r="BH198" s="227">
        <f t="shared" si="369"/>
        <v>0</v>
      </c>
      <c r="BI198" s="227">
        <f t="shared" ca="1" si="370"/>
        <v>19.64</v>
      </c>
      <c r="BJ198" s="227">
        <f t="shared" si="371"/>
        <v>0</v>
      </c>
    </row>
    <row r="199" spans="1:62" x14ac:dyDescent="0.2">
      <c r="A199" s="228" t="s">
        <v>90</v>
      </c>
      <c r="B199" s="246" t="s">
        <v>192</v>
      </c>
      <c r="C199" s="272" t="s">
        <v>73</v>
      </c>
      <c r="D199" s="261" t="s">
        <v>112</v>
      </c>
      <c r="E199" s="245" t="str">
        <f t="shared" si="331"/>
        <v>*</v>
      </c>
      <c r="F199" s="261"/>
      <c r="G199" s="245" t="str">
        <f t="shared" si="332"/>
        <v/>
      </c>
      <c r="H199" s="261"/>
      <c r="I199" s="245" t="str">
        <f t="shared" si="333"/>
        <v/>
      </c>
      <c r="J199" s="261"/>
      <c r="K199" s="245" t="str">
        <f t="shared" si="334"/>
        <v/>
      </c>
      <c r="L199" s="261"/>
      <c r="M199" s="245" t="str">
        <f t="shared" si="335"/>
        <v/>
      </c>
      <c r="N199" s="261"/>
      <c r="O199" s="245" t="str">
        <f t="shared" si="336"/>
        <v/>
      </c>
      <c r="P199" s="261">
        <v>93.05</v>
      </c>
      <c r="Q199" s="245">
        <f t="shared" ca="1" si="337"/>
        <v>35.72</v>
      </c>
      <c r="R199" s="261"/>
      <c r="S199" s="245" t="str">
        <f t="shared" si="338"/>
        <v/>
      </c>
      <c r="T199" s="261"/>
      <c r="U199" s="245" t="str">
        <f t="shared" si="339"/>
        <v/>
      </c>
      <c r="V199" s="245">
        <f t="shared" ca="1" si="340"/>
        <v>35.72</v>
      </c>
      <c r="W199" s="264"/>
      <c r="X199" s="226">
        <v>0.5</v>
      </c>
      <c r="Y199" s="158">
        <f t="shared" ca="1" si="372"/>
        <v>35.72</v>
      </c>
      <c r="Z199" s="158">
        <f t="shared" ca="1" si="372"/>
        <v>0</v>
      </c>
      <c r="AA199" s="158">
        <f t="shared" ca="1" si="372"/>
        <v>0</v>
      </c>
      <c r="AB199" s="158">
        <f t="shared" ca="1" si="372"/>
        <v>0</v>
      </c>
      <c r="AC199" s="158">
        <f t="shared" ca="1" si="372"/>
        <v>0</v>
      </c>
      <c r="AE199" s="158">
        <f t="shared" si="342"/>
        <v>0</v>
      </c>
      <c r="AF199" s="158">
        <f t="shared" si="343"/>
        <v>0</v>
      </c>
      <c r="AG199" s="158">
        <f t="shared" si="344"/>
        <v>0</v>
      </c>
      <c r="AH199" s="158">
        <f t="shared" si="345"/>
        <v>0</v>
      </c>
      <c r="AI199" s="158">
        <f t="shared" si="346"/>
        <v>0</v>
      </c>
      <c r="AJ199" s="158">
        <f t="shared" si="347"/>
        <v>0</v>
      </c>
      <c r="AK199" s="158">
        <f t="shared" ca="1" si="348"/>
        <v>35.72</v>
      </c>
      <c r="AL199" s="158">
        <f t="shared" si="349"/>
        <v>0</v>
      </c>
      <c r="AM199" s="158">
        <f t="shared" si="350"/>
        <v>0</v>
      </c>
      <c r="AN199" s="159">
        <f t="shared" ca="1" si="351"/>
        <v>17.86</v>
      </c>
      <c r="AP199" s="227">
        <f t="shared" ca="1" si="352"/>
        <v>17.86</v>
      </c>
      <c r="AQ199" s="227">
        <f t="shared" ca="1" si="353"/>
        <v>0</v>
      </c>
      <c r="AR199" s="227">
        <f t="shared" ca="1" si="354"/>
        <v>0</v>
      </c>
      <c r="AS199" s="227">
        <f t="shared" ca="1" si="355"/>
        <v>0</v>
      </c>
      <c r="AT199" s="227">
        <f t="shared" ca="1" si="356"/>
        <v>0</v>
      </c>
      <c r="AU199" s="227">
        <f t="shared" ca="1" si="357"/>
        <v>0</v>
      </c>
      <c r="AV199" s="227">
        <f t="shared" ca="1" si="358"/>
        <v>0</v>
      </c>
      <c r="AW199" s="227">
        <f t="shared" ca="1" si="359"/>
        <v>0</v>
      </c>
      <c r="AX199" s="227">
        <f t="shared" ca="1" si="360"/>
        <v>0</v>
      </c>
      <c r="AY199" s="227">
        <f t="shared" ca="1" si="361"/>
        <v>0</v>
      </c>
      <c r="AZ199" s="227">
        <f t="shared" ca="1" si="362"/>
        <v>0</v>
      </c>
      <c r="BB199" s="227">
        <f t="shared" si="363"/>
        <v>0</v>
      </c>
      <c r="BC199" s="227">
        <f t="shared" si="364"/>
        <v>0</v>
      </c>
      <c r="BD199" s="227">
        <f t="shared" si="365"/>
        <v>0</v>
      </c>
      <c r="BE199" s="227">
        <f t="shared" si="366"/>
        <v>0</v>
      </c>
      <c r="BF199" s="227">
        <f t="shared" si="367"/>
        <v>0</v>
      </c>
      <c r="BG199" s="227">
        <f t="shared" si="368"/>
        <v>0</v>
      </c>
      <c r="BH199" s="227">
        <f t="shared" ca="1" si="369"/>
        <v>17.86</v>
      </c>
      <c r="BI199" s="227">
        <f t="shared" si="370"/>
        <v>0</v>
      </c>
      <c r="BJ199" s="227">
        <f t="shared" si="371"/>
        <v>0</v>
      </c>
    </row>
    <row r="200" spans="1:62" ht="13.5" thickBot="1" x14ac:dyDescent="0.25">
      <c r="A200" s="273" t="s">
        <v>358</v>
      </c>
      <c r="B200" s="274" t="s">
        <v>315</v>
      </c>
      <c r="C200" s="275" t="s">
        <v>156</v>
      </c>
      <c r="D200" s="334"/>
      <c r="E200" s="335" t="str">
        <f t="shared" si="331"/>
        <v/>
      </c>
      <c r="F200" s="334"/>
      <c r="G200" s="335" t="str">
        <f t="shared" si="332"/>
        <v/>
      </c>
      <c r="H200" s="334">
        <v>67.5</v>
      </c>
      <c r="I200" s="335">
        <f t="shared" ca="1" si="333"/>
        <v>32.700000000000003</v>
      </c>
      <c r="J200" s="334"/>
      <c r="K200" s="335" t="str">
        <f t="shared" si="334"/>
        <v/>
      </c>
      <c r="L200" s="334"/>
      <c r="M200" s="335" t="str">
        <f t="shared" si="335"/>
        <v/>
      </c>
      <c r="N200" s="334"/>
      <c r="O200" s="335" t="str">
        <f t="shared" si="336"/>
        <v/>
      </c>
      <c r="P200" s="334"/>
      <c r="Q200" s="335" t="str">
        <f t="shared" si="337"/>
        <v/>
      </c>
      <c r="R200" s="334"/>
      <c r="S200" s="335" t="str">
        <f t="shared" si="338"/>
        <v/>
      </c>
      <c r="T200" s="334"/>
      <c r="U200" s="335" t="str">
        <f t="shared" si="339"/>
        <v/>
      </c>
      <c r="V200" s="335">
        <f t="shared" ca="1" si="340"/>
        <v>32.700000000000003</v>
      </c>
      <c r="W200" s="264"/>
      <c r="X200" s="226">
        <v>0.5</v>
      </c>
      <c r="Y200" s="158">
        <f t="shared" ca="1" si="372"/>
        <v>32.700000000000003</v>
      </c>
      <c r="Z200" s="158">
        <f t="shared" ca="1" si="372"/>
        <v>0</v>
      </c>
      <c r="AA200" s="158">
        <f t="shared" ca="1" si="372"/>
        <v>0</v>
      </c>
      <c r="AB200" s="158">
        <f t="shared" ca="1" si="372"/>
        <v>0</v>
      </c>
      <c r="AC200" s="158">
        <f t="shared" ca="1" si="372"/>
        <v>0</v>
      </c>
      <c r="AE200" s="158">
        <f t="shared" si="342"/>
        <v>0</v>
      </c>
      <c r="AF200" s="158">
        <f t="shared" si="343"/>
        <v>0</v>
      </c>
      <c r="AG200" s="158">
        <f t="shared" ca="1" si="344"/>
        <v>32.700000000000003</v>
      </c>
      <c r="AH200" s="158">
        <f t="shared" si="345"/>
        <v>0</v>
      </c>
      <c r="AI200" s="158">
        <f t="shared" si="346"/>
        <v>0</v>
      </c>
      <c r="AJ200" s="158">
        <f t="shared" si="347"/>
        <v>0</v>
      </c>
      <c r="AK200" s="158">
        <f t="shared" si="348"/>
        <v>0</v>
      </c>
      <c r="AL200" s="158">
        <f t="shared" si="349"/>
        <v>0</v>
      </c>
      <c r="AM200" s="158">
        <f t="shared" si="350"/>
        <v>0</v>
      </c>
      <c r="AN200" s="159">
        <f t="shared" ca="1" si="351"/>
        <v>16.350000000000001</v>
      </c>
      <c r="AP200" s="227">
        <f t="shared" ca="1" si="352"/>
        <v>0</v>
      </c>
      <c r="AQ200" s="227">
        <f t="shared" ca="1" si="353"/>
        <v>0</v>
      </c>
      <c r="AR200" s="227">
        <f t="shared" ca="1" si="354"/>
        <v>0</v>
      </c>
      <c r="AS200" s="227">
        <f t="shared" ca="1" si="355"/>
        <v>0</v>
      </c>
      <c r="AT200" s="227">
        <f t="shared" ca="1" si="356"/>
        <v>0</v>
      </c>
      <c r="AU200" s="227">
        <f t="shared" ca="1" si="357"/>
        <v>0</v>
      </c>
      <c r="AV200" s="227">
        <f t="shared" ca="1" si="358"/>
        <v>0</v>
      </c>
      <c r="AW200" s="227">
        <f t="shared" ca="1" si="359"/>
        <v>0</v>
      </c>
      <c r="AX200" s="227">
        <f t="shared" ca="1" si="360"/>
        <v>16.350000000000001</v>
      </c>
      <c r="AY200" s="227">
        <f t="shared" ca="1" si="361"/>
        <v>0</v>
      </c>
      <c r="AZ200" s="227">
        <f t="shared" ca="1" si="362"/>
        <v>0</v>
      </c>
      <c r="BB200" s="227">
        <f t="shared" si="363"/>
        <v>0</v>
      </c>
      <c r="BC200" s="227">
        <f t="shared" si="364"/>
        <v>0</v>
      </c>
      <c r="BD200" s="227">
        <f t="shared" ca="1" si="365"/>
        <v>16.350000000000001</v>
      </c>
      <c r="BE200" s="227">
        <f t="shared" si="366"/>
        <v>0</v>
      </c>
      <c r="BF200" s="227">
        <f t="shared" si="367"/>
        <v>0</v>
      </c>
      <c r="BG200" s="227">
        <f t="shared" si="368"/>
        <v>0</v>
      </c>
      <c r="BH200" s="227">
        <f t="shared" si="369"/>
        <v>0</v>
      </c>
      <c r="BI200" s="227">
        <f t="shared" si="370"/>
        <v>0</v>
      </c>
      <c r="BJ200" s="227">
        <f t="shared" si="371"/>
        <v>0</v>
      </c>
    </row>
    <row r="201" spans="1:62" ht="13.5" thickBot="1" x14ac:dyDescent="0.25">
      <c r="A201" s="269"/>
      <c r="B201" s="210"/>
      <c r="C201" s="211"/>
      <c r="AP201" s="227"/>
      <c r="AQ201" s="227"/>
      <c r="AR201" s="227"/>
      <c r="AS201" s="227"/>
      <c r="AT201" s="227"/>
      <c r="AU201" s="227"/>
      <c r="AV201" s="227"/>
      <c r="AW201" s="227"/>
      <c r="AX201" s="227"/>
      <c r="AY201" s="227"/>
      <c r="AZ201" s="227"/>
    </row>
    <row r="202" spans="1:62" ht="13.5" customHeight="1" x14ac:dyDescent="0.25">
      <c r="A202" s="355"/>
      <c r="B202" s="358" t="s">
        <v>50</v>
      </c>
      <c r="C202" s="361" t="s">
        <v>2</v>
      </c>
      <c r="D202" s="349" t="s">
        <v>95</v>
      </c>
      <c r="E202" s="349"/>
      <c r="F202" s="349" t="s">
        <v>145</v>
      </c>
      <c r="G202" s="349"/>
      <c r="H202" s="349" t="s">
        <v>133</v>
      </c>
      <c r="I202" s="349"/>
      <c r="J202" s="349" t="s">
        <v>135</v>
      </c>
      <c r="K202" s="349"/>
      <c r="L202" s="349" t="s">
        <v>136</v>
      </c>
      <c r="M202" s="350"/>
      <c r="N202" s="349" t="s">
        <v>149</v>
      </c>
      <c r="O202" s="349"/>
      <c r="P202" s="349" t="s">
        <v>20</v>
      </c>
      <c r="Q202" s="349"/>
      <c r="R202" s="349" t="s">
        <v>153</v>
      </c>
      <c r="S202" s="350"/>
      <c r="T202" s="349" t="s">
        <v>381</v>
      </c>
      <c r="U202" s="350"/>
      <c r="V202" s="351" t="s">
        <v>93</v>
      </c>
      <c r="W202" s="364"/>
      <c r="X202" s="364"/>
      <c r="AP202" s="227"/>
      <c r="AQ202" s="227"/>
      <c r="AR202" s="227"/>
      <c r="AS202" s="227"/>
      <c r="AT202" s="227"/>
      <c r="AU202" s="227"/>
      <c r="AV202" s="227"/>
      <c r="AW202" s="227"/>
      <c r="AX202" s="227"/>
      <c r="AY202" s="227"/>
      <c r="AZ202" s="227"/>
    </row>
    <row r="203" spans="1:62" ht="13.5" x14ac:dyDescent="0.25">
      <c r="A203" s="356"/>
      <c r="B203" s="359"/>
      <c r="C203" s="362"/>
      <c r="D203" s="348" t="s">
        <v>144</v>
      </c>
      <c r="E203" s="348"/>
      <c r="F203" s="348" t="s">
        <v>146</v>
      </c>
      <c r="G203" s="348"/>
      <c r="H203" s="348" t="s">
        <v>146</v>
      </c>
      <c r="I203" s="348"/>
      <c r="J203" s="348" t="s">
        <v>147</v>
      </c>
      <c r="K203" s="348"/>
      <c r="L203" s="348" t="s">
        <v>148</v>
      </c>
      <c r="M203" s="348"/>
      <c r="N203" s="348" t="s">
        <v>151</v>
      </c>
      <c r="O203" s="348"/>
      <c r="P203" s="348" t="s">
        <v>152</v>
      </c>
      <c r="Q203" s="348"/>
      <c r="R203" s="348" t="s">
        <v>91</v>
      </c>
      <c r="S203" s="348"/>
      <c r="T203" s="348" t="s">
        <v>382</v>
      </c>
      <c r="U203" s="348"/>
      <c r="V203" s="352"/>
      <c r="W203" s="364"/>
      <c r="X203" s="364"/>
      <c r="AP203" s="227"/>
      <c r="AQ203" s="227"/>
      <c r="AR203" s="227"/>
      <c r="AS203" s="227"/>
      <c r="AT203" s="227"/>
      <c r="AU203" s="227"/>
      <c r="AV203" s="227"/>
      <c r="AW203" s="227"/>
      <c r="AX203" s="227"/>
      <c r="AY203" s="227"/>
      <c r="AZ203" s="227"/>
    </row>
    <row r="204" spans="1:62" ht="13.5" customHeight="1" thickBot="1" x14ac:dyDescent="0.25">
      <c r="A204" s="357"/>
      <c r="B204" s="360"/>
      <c r="C204" s="363"/>
      <c r="D204" s="203" t="s">
        <v>0</v>
      </c>
      <c r="E204" s="204" t="s">
        <v>1</v>
      </c>
      <c r="F204" s="203" t="s">
        <v>0</v>
      </c>
      <c r="G204" s="204" t="s">
        <v>1</v>
      </c>
      <c r="H204" s="203" t="s">
        <v>0</v>
      </c>
      <c r="I204" s="204" t="s">
        <v>1</v>
      </c>
      <c r="J204" s="203" t="s">
        <v>0</v>
      </c>
      <c r="K204" s="204" t="s">
        <v>1</v>
      </c>
      <c r="L204" s="203" t="s">
        <v>0</v>
      </c>
      <c r="M204" s="204" t="s">
        <v>1</v>
      </c>
      <c r="N204" s="203" t="s">
        <v>0</v>
      </c>
      <c r="O204" s="204" t="s">
        <v>1</v>
      </c>
      <c r="P204" s="203" t="s">
        <v>0</v>
      </c>
      <c r="Q204" s="204" t="s">
        <v>1</v>
      </c>
      <c r="R204" s="203" t="s">
        <v>0</v>
      </c>
      <c r="S204" s="204" t="s">
        <v>1</v>
      </c>
      <c r="T204" s="203" t="s">
        <v>0</v>
      </c>
      <c r="U204" s="204" t="s">
        <v>1</v>
      </c>
      <c r="V204" s="353"/>
      <c r="W204" s="205"/>
      <c r="X204" s="206"/>
      <c r="AP204" s="227"/>
      <c r="AQ204" s="227"/>
      <c r="AR204" s="227"/>
      <c r="AS204" s="227"/>
      <c r="AT204" s="227"/>
      <c r="AU204" s="227"/>
      <c r="AV204" s="227"/>
      <c r="AW204" s="227"/>
      <c r="AX204" s="227"/>
      <c r="AY204" s="227"/>
      <c r="AZ204" s="227"/>
    </row>
    <row r="205" spans="1:62" s="215" customFormat="1" ht="13.5" hidden="1" outlineLevel="1" thickBot="1" x14ac:dyDescent="0.25">
      <c r="A205" s="209"/>
      <c r="B205" s="210">
        <f>ROW()+1</f>
        <v>206</v>
      </c>
      <c r="C205" s="211" cm="1">
        <f t="array" ref="C205">MATCH(TRUE,ISBLANK(C206:C364),0)+ROW()-1</f>
        <v>211</v>
      </c>
      <c r="D205" s="257">
        <f ca="1">MIN(INDIRECT(ADDRESS($B205,COLUMN())&amp;":"&amp;ADDRESS($C205,COLUMN())))</f>
        <v>66.510000000000005</v>
      </c>
      <c r="E205" s="326">
        <f ca="1">100*D205-40*INT(D205)</f>
        <v>4011.0000000000009</v>
      </c>
      <c r="F205" s="257">
        <f ca="1">MIN(INDIRECT(ADDRESS($B205,COLUMN())&amp;":"&amp;ADDRESS($C205,COLUMN())))</f>
        <v>38.36</v>
      </c>
      <c r="G205" s="326">
        <f t="shared" ref="G205" ca="1" si="373">F205*100-40*INT(F205)</f>
        <v>2316</v>
      </c>
      <c r="H205" s="257">
        <f ca="1">MIN(INDIRECT(ADDRESS($B205,COLUMN())&amp;":"&amp;ADDRESS($C205,COLUMN())))</f>
        <v>41.01</v>
      </c>
      <c r="I205" s="326">
        <f t="shared" ref="I205" ca="1" si="374">H205*100-40*INT(H205)</f>
        <v>2461</v>
      </c>
      <c r="J205" s="257">
        <f ca="1">MIN(INDIRECT(ADDRESS($B205,COLUMN())&amp;":"&amp;ADDRESS($C205,COLUMN())))</f>
        <v>37.56</v>
      </c>
      <c r="K205" s="326">
        <f t="shared" ref="K205" ca="1" si="375">J205*100-40*INT(J205)</f>
        <v>2276</v>
      </c>
      <c r="L205" s="257">
        <f ca="1">MIN(INDIRECT(ADDRESS($B205,COLUMN())&amp;":"&amp;ADDRESS($C205,COLUMN())))</f>
        <v>33.520000000000003</v>
      </c>
      <c r="M205" s="326">
        <f t="shared" ref="M205" ca="1" si="376">L205*100-40*INT(L205)</f>
        <v>2032.0000000000005</v>
      </c>
      <c r="N205" s="257">
        <f ca="1">MIN(INDIRECT(ADDRESS($B205,COLUMN())&amp;":"&amp;ADDRESS($C205,COLUMN())))</f>
        <v>36.25</v>
      </c>
      <c r="O205" s="326">
        <f t="shared" ref="O205" ca="1" si="377">N205*100-40*INT(N205)</f>
        <v>2185</v>
      </c>
      <c r="P205" s="257">
        <f ca="1">MIN(INDIRECT(ADDRESS($B205,COLUMN())&amp;":"&amp;ADDRESS($C205,COLUMN())))</f>
        <v>55.15</v>
      </c>
      <c r="Q205" s="326">
        <f t="shared" ref="Q205" ca="1" si="378">P205*100-40*INT(P205)</f>
        <v>3315</v>
      </c>
      <c r="R205" s="257">
        <f ca="1">MIN(INDIRECT(ADDRESS($B205,COLUMN())&amp;":"&amp;ADDRESS($C205,COLUMN())))</f>
        <v>92.58</v>
      </c>
      <c r="S205" s="326">
        <f t="shared" ref="S205" ca="1" si="379">R205*100-40*INT(R205)</f>
        <v>5578</v>
      </c>
      <c r="T205" s="257">
        <f ca="1">MIN(INDIRECT(ADDRESS($B205,COLUMN())&amp;":"&amp;ADDRESS($C205,COLUMN())))</f>
        <v>47.29</v>
      </c>
      <c r="U205" s="326">
        <f t="shared" ref="U205" ca="1" si="380">T205*100-40*INT(T205)</f>
        <v>2849</v>
      </c>
      <c r="V205" s="257"/>
      <c r="W205" s="214"/>
      <c r="X205" s="214"/>
      <c r="AN205" s="216"/>
      <c r="AP205" s="217"/>
      <c r="AQ205" s="217"/>
      <c r="AR205" s="217"/>
      <c r="AS205" s="217"/>
      <c r="AT205" s="217"/>
      <c r="AU205" s="217"/>
      <c r="AV205" s="217"/>
      <c r="AW205" s="217"/>
      <c r="AX205" s="217"/>
      <c r="AY205" s="217"/>
      <c r="AZ205" s="217"/>
    </row>
    <row r="206" spans="1:62" collapsed="1" x14ac:dyDescent="0.2">
      <c r="A206" s="218" t="s">
        <v>3</v>
      </c>
      <c r="B206" s="219" t="s">
        <v>182</v>
      </c>
      <c r="C206" s="220" t="s">
        <v>73</v>
      </c>
      <c r="D206" s="268">
        <v>99.06</v>
      </c>
      <c r="E206" s="281">
        <f t="shared" ref="E206:E211" ca="1" si="381">IF(D206="","",IF(N(D206)=0,"*",ROUND(100*E$205/(100*D206-40*INT(D206)),2)))</f>
        <v>67.459999999999994</v>
      </c>
      <c r="F206" s="268">
        <v>38.36</v>
      </c>
      <c r="G206" s="327">
        <f t="shared" ref="G206:G211" ca="1" si="382">IF(F206="","",IF(N(F206)=0,"*",ROUND(100*G$205/(100*F206-40*INT(F206)),2)))</f>
        <v>100</v>
      </c>
      <c r="H206" s="268"/>
      <c r="I206" s="327" t="str">
        <f t="shared" ref="I206:I211" si="383">IF(H206="","",IF(N(H206)=0,"*",ROUND(100*I$205/(100*H206-40*INT(H206)),2)))</f>
        <v/>
      </c>
      <c r="J206" s="268">
        <v>37.56</v>
      </c>
      <c r="K206" s="327">
        <f t="shared" ref="K206:K211" ca="1" si="384">IF(J206="","",IF(N(J206)=0,"*",ROUND(100*K$205/(100*J206-40*INT(J206)),2)))</f>
        <v>100</v>
      </c>
      <c r="L206" s="268">
        <v>33.520000000000003</v>
      </c>
      <c r="M206" s="327">
        <f t="shared" ref="M206:M211" ca="1" si="385">IF(L206="","",IF(N(L206)=0,"*",ROUND(100*M$205/(100*L206-40*INT(L206)),2)))</f>
        <v>100</v>
      </c>
      <c r="N206" s="268">
        <v>40.24</v>
      </c>
      <c r="O206" s="281">
        <f t="shared" ref="O206:O211" ca="1" si="386">IF(N206="","",IF(N(N206)=0,"*",ROUND(100*O$205/(100*N206-40*INT(N206)),2)))</f>
        <v>90.14</v>
      </c>
      <c r="P206" s="268">
        <v>55.15</v>
      </c>
      <c r="Q206" s="327">
        <f t="shared" ref="Q206:Q211" ca="1" si="387">IF(P206="","",IF(N(P206)=0,"*",ROUND(100*Q$205/(100*P206-40*INT(P206)),2)))</f>
        <v>100</v>
      </c>
      <c r="R206" s="268">
        <v>92.58</v>
      </c>
      <c r="S206" s="327">
        <f t="shared" ref="S206:S211" ca="1" si="388">IF(R206="","",IF(N(R206)=0,"*",ROUND(100*S$205/(100*R206-40*INT(R206)),2)))</f>
        <v>100</v>
      </c>
      <c r="T206" s="268">
        <v>53.27</v>
      </c>
      <c r="U206" s="281">
        <f t="shared" ref="U206:U211" ca="1" si="389">IF(T206="","",IF(N(T206)=0,"*",ROUND(100*U$205/(100*T206-40*INT(T206)),2)))</f>
        <v>88.84</v>
      </c>
      <c r="V206" s="327">
        <f t="shared" ref="V206:V211" ca="1" si="390">SUM(Y206:AC206)</f>
        <v>500</v>
      </c>
      <c r="W206" s="264"/>
      <c r="X206" s="226">
        <v>0.9</v>
      </c>
      <c r="Y206" s="158">
        <f t="shared" ref="Y206:AC211" ca="1" si="391">LARGE($AE206:$AM206,Y$34)</f>
        <v>100</v>
      </c>
      <c r="Z206" s="158">
        <f t="shared" ca="1" si="391"/>
        <v>100</v>
      </c>
      <c r="AA206" s="158">
        <f t="shared" ca="1" si="391"/>
        <v>100</v>
      </c>
      <c r="AB206" s="158">
        <f t="shared" ca="1" si="391"/>
        <v>100</v>
      </c>
      <c r="AC206" s="158">
        <f t="shared" ca="1" si="391"/>
        <v>100</v>
      </c>
      <c r="AE206" s="158">
        <f t="shared" ref="AE206:AE211" ca="1" si="392">N(E206)</f>
        <v>67.459999999999994</v>
      </c>
      <c r="AF206" s="158">
        <f t="shared" ref="AF206:AF211" ca="1" si="393">N(G206)</f>
        <v>100</v>
      </c>
      <c r="AG206" s="158">
        <f t="shared" ref="AG206:AG211" si="394">N(I206)</f>
        <v>0</v>
      </c>
      <c r="AH206" s="158">
        <f t="shared" ref="AH206:AH211" ca="1" si="395">N(K206)</f>
        <v>100</v>
      </c>
      <c r="AI206" s="158">
        <f t="shared" ref="AI206:AI211" ca="1" si="396">N(M206)</f>
        <v>100</v>
      </c>
      <c r="AJ206" s="158">
        <f t="shared" ref="AJ206:AJ211" ca="1" si="397">N(O206)</f>
        <v>90.14</v>
      </c>
      <c r="AK206" s="158">
        <f t="shared" ref="AK206:AK211" ca="1" si="398">N(Q206)</f>
        <v>100</v>
      </c>
      <c r="AL206" s="158">
        <f t="shared" ref="AL206:AL211" ca="1" si="399">N(S206)</f>
        <v>100</v>
      </c>
      <c r="AM206" s="158">
        <f t="shared" ref="AM206:AM211" ca="1" si="400">N(U206)</f>
        <v>88.84</v>
      </c>
      <c r="AN206" s="159">
        <f t="shared" ref="AN206:AN211" ca="1" si="401">ROUND(X206*SUM(E206,G206,I206,K206,M206,O206,Q206,S206,U206),2)</f>
        <v>671.8</v>
      </c>
      <c r="AP206" s="227">
        <f t="shared" ref="AP206:AP211" ca="1" si="402">IF(C206="Vihor",1,0)*AN206</f>
        <v>671.8</v>
      </c>
      <c r="AQ206" s="227">
        <f t="shared" ref="AQ206:AQ211" ca="1" si="403">IF(C206="Maksimir",1,0)*AN206</f>
        <v>0</v>
      </c>
      <c r="AR206" s="227">
        <f t="shared" ref="AR206:AR211" ca="1" si="404">IF(C206="Japetić",1,0)*AN206</f>
        <v>0</v>
      </c>
      <c r="AS206" s="227">
        <f t="shared" ref="AS206:AS211" ca="1" si="405">IF(C206="Bjelovar",1,0)*AN206</f>
        <v>0</v>
      </c>
      <c r="AT206" s="227">
        <f t="shared" ref="AT206:AT211" ca="1" si="406">IF(C206="Međimurje",1,0)*AN206</f>
        <v>0</v>
      </c>
      <c r="AU206" s="227">
        <f t="shared" ref="AU206:AU211" ca="1" si="407">IF(C206="Sova",1,0)*AN206</f>
        <v>0</v>
      </c>
      <c r="AV206" s="227">
        <f t="shared" ref="AV206:AV211" ca="1" si="408">IF(C206="Orion",1,0)*AN206</f>
        <v>0</v>
      </c>
      <c r="AW206" s="227">
        <f t="shared" ref="AW206:AW211" ca="1" si="409">IF(C206="Kapela",1,0)*AN206</f>
        <v>0</v>
      </c>
      <c r="AX206" s="227">
        <f t="shared" ref="AX206:AX211" ca="1" si="410">IF(C206="Jelen",1,0)*AN206</f>
        <v>0</v>
      </c>
      <c r="AY206" s="227">
        <f t="shared" ref="AY206:AY211" ca="1" si="411">IF(C206="Varaždin",1,0)*AN206</f>
        <v>0</v>
      </c>
      <c r="AZ206" s="227">
        <f t="shared" ref="AZ206:AZ211" ca="1" si="412">IF(C206="Ivan Merz",1,0)*AN206</f>
        <v>0</v>
      </c>
      <c r="BB206" s="227">
        <f t="shared" ref="BB206:BB211" ca="1" si="413">ROUND(N(E206)*$X206,2)</f>
        <v>60.71</v>
      </c>
      <c r="BC206" s="227">
        <f t="shared" ref="BC206:BC211" ca="1" si="414">ROUND(N(G206)*$X206,2)</f>
        <v>90</v>
      </c>
      <c r="BD206" s="227">
        <f t="shared" ref="BD206:BD211" si="415">ROUND(N(I206)*$X206,2)</f>
        <v>0</v>
      </c>
      <c r="BE206" s="227">
        <f t="shared" ref="BE206:BE211" ca="1" si="416">ROUND(N(K206)*$X206,2)</f>
        <v>90</v>
      </c>
      <c r="BF206" s="227">
        <f t="shared" ref="BF206:BF211" ca="1" si="417">ROUND(N(M206)*$X206,2)</f>
        <v>90</v>
      </c>
      <c r="BG206" s="227">
        <f t="shared" ref="BG206:BG211" ca="1" si="418">ROUND(N(O206)*$X206,2)</f>
        <v>81.13</v>
      </c>
      <c r="BH206" s="227">
        <f t="shared" ref="BH206:BH211" ca="1" si="419">ROUND(N(Q206)*$X206,2)</f>
        <v>90</v>
      </c>
      <c r="BI206" s="227">
        <f t="shared" ref="BI206:BI211" ca="1" si="420">ROUND(N(S206)*$X206,2)</f>
        <v>90</v>
      </c>
      <c r="BJ206" s="227">
        <f t="shared" ref="BJ206:BJ211" ca="1" si="421">ROUND(N(U206)*$X206,2)</f>
        <v>79.959999999999994</v>
      </c>
    </row>
    <row r="207" spans="1:62" x14ac:dyDescent="0.2">
      <c r="A207" s="228" t="s">
        <v>4</v>
      </c>
      <c r="B207" s="229" t="s">
        <v>183</v>
      </c>
      <c r="C207" s="230" t="s">
        <v>73</v>
      </c>
      <c r="D207" s="261">
        <v>107.04</v>
      </c>
      <c r="E207" s="235">
        <f t="shared" ca="1" si="381"/>
        <v>62.44</v>
      </c>
      <c r="F207" s="261">
        <v>74.209999999999994</v>
      </c>
      <c r="G207" s="235">
        <f t="shared" ca="1" si="382"/>
        <v>51.92</v>
      </c>
      <c r="H207" s="261">
        <v>45.02</v>
      </c>
      <c r="I207" s="245">
        <f t="shared" ca="1" si="383"/>
        <v>91.08</v>
      </c>
      <c r="J207" s="261">
        <v>41.57</v>
      </c>
      <c r="K207" s="245">
        <f t="shared" ca="1" si="384"/>
        <v>90.43</v>
      </c>
      <c r="L207" s="261">
        <v>37.5</v>
      </c>
      <c r="M207" s="245">
        <f t="shared" ca="1" si="385"/>
        <v>89.52</v>
      </c>
      <c r="N207" s="261">
        <v>36.25</v>
      </c>
      <c r="O207" s="245">
        <f t="shared" ca="1" si="386"/>
        <v>100</v>
      </c>
      <c r="P207" s="261">
        <v>63.55</v>
      </c>
      <c r="Q207" s="235">
        <f t="shared" ca="1" si="387"/>
        <v>86.44</v>
      </c>
      <c r="R207" s="261">
        <v>168.52</v>
      </c>
      <c r="S207" s="235">
        <f t="shared" ca="1" si="388"/>
        <v>55.05</v>
      </c>
      <c r="T207" s="261">
        <v>47.29</v>
      </c>
      <c r="U207" s="245">
        <f t="shared" ca="1" si="389"/>
        <v>100</v>
      </c>
      <c r="V207" s="245">
        <f t="shared" ca="1" si="390"/>
        <v>471.03</v>
      </c>
      <c r="W207" s="264"/>
      <c r="X207" s="226">
        <v>0.9</v>
      </c>
      <c r="Y207" s="158">
        <f t="shared" ca="1" si="391"/>
        <v>100</v>
      </c>
      <c r="Z207" s="158">
        <f t="shared" ca="1" si="391"/>
        <v>100</v>
      </c>
      <c r="AA207" s="158">
        <f t="shared" ca="1" si="391"/>
        <v>91.08</v>
      </c>
      <c r="AB207" s="158">
        <f t="shared" ca="1" si="391"/>
        <v>90.43</v>
      </c>
      <c r="AC207" s="158">
        <f t="shared" ca="1" si="391"/>
        <v>89.52</v>
      </c>
      <c r="AE207" s="158">
        <f t="shared" ca="1" si="392"/>
        <v>62.44</v>
      </c>
      <c r="AF207" s="158">
        <f t="shared" ca="1" si="393"/>
        <v>51.92</v>
      </c>
      <c r="AG207" s="158">
        <f t="shared" ca="1" si="394"/>
        <v>91.08</v>
      </c>
      <c r="AH207" s="158">
        <f t="shared" ca="1" si="395"/>
        <v>90.43</v>
      </c>
      <c r="AI207" s="158">
        <f t="shared" ca="1" si="396"/>
        <v>89.52</v>
      </c>
      <c r="AJ207" s="158">
        <f t="shared" ca="1" si="397"/>
        <v>100</v>
      </c>
      <c r="AK207" s="158">
        <f t="shared" ca="1" si="398"/>
        <v>86.44</v>
      </c>
      <c r="AL207" s="158">
        <f t="shared" ca="1" si="399"/>
        <v>55.05</v>
      </c>
      <c r="AM207" s="158">
        <f t="shared" ca="1" si="400"/>
        <v>100</v>
      </c>
      <c r="AN207" s="159">
        <f t="shared" ca="1" si="401"/>
        <v>654.19000000000005</v>
      </c>
      <c r="AP207" s="227">
        <f t="shared" ca="1" si="402"/>
        <v>654.19000000000005</v>
      </c>
      <c r="AQ207" s="227">
        <f t="shared" ca="1" si="403"/>
        <v>0</v>
      </c>
      <c r="AR207" s="227">
        <f t="shared" ca="1" si="404"/>
        <v>0</v>
      </c>
      <c r="AS207" s="227">
        <f t="shared" ca="1" si="405"/>
        <v>0</v>
      </c>
      <c r="AT207" s="227">
        <f t="shared" ca="1" si="406"/>
        <v>0</v>
      </c>
      <c r="AU207" s="227">
        <f t="shared" ca="1" si="407"/>
        <v>0</v>
      </c>
      <c r="AV207" s="227">
        <f t="shared" ca="1" si="408"/>
        <v>0</v>
      </c>
      <c r="AW207" s="227">
        <f t="shared" ca="1" si="409"/>
        <v>0</v>
      </c>
      <c r="AX207" s="227">
        <f t="shared" ca="1" si="410"/>
        <v>0</v>
      </c>
      <c r="AY207" s="227">
        <f t="shared" ca="1" si="411"/>
        <v>0</v>
      </c>
      <c r="AZ207" s="227">
        <f t="shared" ca="1" si="412"/>
        <v>0</v>
      </c>
      <c r="BB207" s="227">
        <f t="shared" ca="1" si="413"/>
        <v>56.2</v>
      </c>
      <c r="BC207" s="227">
        <f t="shared" ca="1" si="414"/>
        <v>46.73</v>
      </c>
      <c r="BD207" s="227">
        <f t="shared" ca="1" si="415"/>
        <v>81.97</v>
      </c>
      <c r="BE207" s="227">
        <f t="shared" ca="1" si="416"/>
        <v>81.39</v>
      </c>
      <c r="BF207" s="227">
        <f t="shared" ca="1" si="417"/>
        <v>80.569999999999993</v>
      </c>
      <c r="BG207" s="227">
        <f t="shared" ca="1" si="418"/>
        <v>90</v>
      </c>
      <c r="BH207" s="227">
        <f t="shared" ca="1" si="419"/>
        <v>77.8</v>
      </c>
      <c r="BI207" s="227">
        <f t="shared" ca="1" si="420"/>
        <v>49.55</v>
      </c>
      <c r="BJ207" s="227">
        <f t="shared" ca="1" si="421"/>
        <v>90</v>
      </c>
    </row>
    <row r="208" spans="1:62" x14ac:dyDescent="0.2">
      <c r="A208" s="228" t="s">
        <v>5</v>
      </c>
      <c r="B208" s="229" t="s">
        <v>106</v>
      </c>
      <c r="C208" s="230" t="s">
        <v>73</v>
      </c>
      <c r="D208" s="261">
        <v>66.510000000000005</v>
      </c>
      <c r="E208" s="245">
        <f t="shared" ca="1" si="381"/>
        <v>100</v>
      </c>
      <c r="F208" s="261">
        <v>46.22</v>
      </c>
      <c r="G208" s="245">
        <f t="shared" ca="1" si="382"/>
        <v>83.25</v>
      </c>
      <c r="H208" s="261">
        <v>41.01</v>
      </c>
      <c r="I208" s="245">
        <f t="shared" ca="1" si="383"/>
        <v>100</v>
      </c>
      <c r="J208" s="261">
        <v>41.05</v>
      </c>
      <c r="K208" s="245">
        <f t="shared" ca="1" si="384"/>
        <v>92.33</v>
      </c>
      <c r="L208" s="261">
        <v>62.39</v>
      </c>
      <c r="M208" s="245">
        <f t="shared" ca="1" si="385"/>
        <v>54.06</v>
      </c>
      <c r="N208" s="261"/>
      <c r="O208" s="245" t="str">
        <f t="shared" si="386"/>
        <v/>
      </c>
      <c r="P208" s="261"/>
      <c r="Q208" s="245" t="str">
        <f t="shared" si="387"/>
        <v/>
      </c>
      <c r="R208" s="261"/>
      <c r="S208" s="245" t="str">
        <f t="shared" si="388"/>
        <v/>
      </c>
      <c r="T208" s="261"/>
      <c r="U208" s="245" t="str">
        <f t="shared" si="389"/>
        <v/>
      </c>
      <c r="V208" s="245">
        <f t="shared" ca="1" si="390"/>
        <v>429.64</v>
      </c>
      <c r="W208" s="264"/>
      <c r="X208" s="226">
        <v>0.9</v>
      </c>
      <c r="Y208" s="158">
        <f t="shared" ca="1" si="391"/>
        <v>100</v>
      </c>
      <c r="Z208" s="158">
        <f t="shared" ca="1" si="391"/>
        <v>100</v>
      </c>
      <c r="AA208" s="158">
        <f t="shared" ca="1" si="391"/>
        <v>92.33</v>
      </c>
      <c r="AB208" s="158">
        <f t="shared" ca="1" si="391"/>
        <v>83.25</v>
      </c>
      <c r="AC208" s="158">
        <f t="shared" ca="1" si="391"/>
        <v>54.06</v>
      </c>
      <c r="AE208" s="158">
        <f t="shared" ca="1" si="392"/>
        <v>100</v>
      </c>
      <c r="AF208" s="158">
        <f t="shared" ca="1" si="393"/>
        <v>83.25</v>
      </c>
      <c r="AG208" s="158">
        <f t="shared" ca="1" si="394"/>
        <v>100</v>
      </c>
      <c r="AH208" s="158">
        <f t="shared" ca="1" si="395"/>
        <v>92.33</v>
      </c>
      <c r="AI208" s="158">
        <f t="shared" ca="1" si="396"/>
        <v>54.06</v>
      </c>
      <c r="AJ208" s="158">
        <f t="shared" si="397"/>
        <v>0</v>
      </c>
      <c r="AK208" s="158">
        <f t="shared" si="398"/>
        <v>0</v>
      </c>
      <c r="AL208" s="158">
        <f t="shared" si="399"/>
        <v>0</v>
      </c>
      <c r="AM208" s="158">
        <f t="shared" si="400"/>
        <v>0</v>
      </c>
      <c r="AN208" s="159">
        <f t="shared" ca="1" si="401"/>
        <v>386.68</v>
      </c>
      <c r="AP208" s="227">
        <f t="shared" ca="1" si="402"/>
        <v>386.68</v>
      </c>
      <c r="AQ208" s="227">
        <f t="shared" ca="1" si="403"/>
        <v>0</v>
      </c>
      <c r="AR208" s="227">
        <f t="shared" ca="1" si="404"/>
        <v>0</v>
      </c>
      <c r="AS208" s="227">
        <f t="shared" ca="1" si="405"/>
        <v>0</v>
      </c>
      <c r="AT208" s="227">
        <f t="shared" ca="1" si="406"/>
        <v>0</v>
      </c>
      <c r="AU208" s="227">
        <f t="shared" ca="1" si="407"/>
        <v>0</v>
      </c>
      <c r="AV208" s="227">
        <f t="shared" ca="1" si="408"/>
        <v>0</v>
      </c>
      <c r="AW208" s="227">
        <f t="shared" ca="1" si="409"/>
        <v>0</v>
      </c>
      <c r="AX208" s="227">
        <f t="shared" ca="1" si="410"/>
        <v>0</v>
      </c>
      <c r="AY208" s="227">
        <f t="shared" ca="1" si="411"/>
        <v>0</v>
      </c>
      <c r="AZ208" s="227">
        <f t="shared" ca="1" si="412"/>
        <v>0</v>
      </c>
      <c r="BB208" s="227">
        <f t="shared" ca="1" si="413"/>
        <v>90</v>
      </c>
      <c r="BC208" s="227">
        <f t="shared" ca="1" si="414"/>
        <v>74.930000000000007</v>
      </c>
      <c r="BD208" s="227">
        <f t="shared" ca="1" si="415"/>
        <v>90</v>
      </c>
      <c r="BE208" s="227">
        <f t="shared" ca="1" si="416"/>
        <v>83.1</v>
      </c>
      <c r="BF208" s="227">
        <f t="shared" ca="1" si="417"/>
        <v>48.65</v>
      </c>
      <c r="BG208" s="227">
        <f t="shared" si="418"/>
        <v>0</v>
      </c>
      <c r="BH208" s="227">
        <f t="shared" si="419"/>
        <v>0</v>
      </c>
      <c r="BI208" s="227">
        <f t="shared" si="420"/>
        <v>0</v>
      </c>
      <c r="BJ208" s="227">
        <f t="shared" si="421"/>
        <v>0</v>
      </c>
    </row>
    <row r="209" spans="1:62" x14ac:dyDescent="0.2">
      <c r="A209" s="228" t="s">
        <v>6</v>
      </c>
      <c r="B209" s="229" t="s">
        <v>105</v>
      </c>
      <c r="C209" s="230" t="s">
        <v>73</v>
      </c>
      <c r="D209" s="261"/>
      <c r="E209" s="245" t="str">
        <f t="shared" si="381"/>
        <v/>
      </c>
      <c r="F209" s="261">
        <v>96.03</v>
      </c>
      <c r="G209" s="245">
        <f t="shared" ca="1" si="382"/>
        <v>40.19</v>
      </c>
      <c r="H209" s="261">
        <v>74.010000000000005</v>
      </c>
      <c r="I209" s="245">
        <f t="shared" ca="1" si="383"/>
        <v>55.42</v>
      </c>
      <c r="J209" s="261"/>
      <c r="K209" s="245" t="str">
        <f t="shared" si="384"/>
        <v/>
      </c>
      <c r="L209" s="261"/>
      <c r="M209" s="245" t="str">
        <f t="shared" si="385"/>
        <v/>
      </c>
      <c r="N209" s="261"/>
      <c r="O209" s="245" t="str">
        <f t="shared" si="386"/>
        <v/>
      </c>
      <c r="P209" s="261"/>
      <c r="Q209" s="245" t="str">
        <f t="shared" si="387"/>
        <v/>
      </c>
      <c r="R209" s="261"/>
      <c r="S209" s="245" t="str">
        <f t="shared" si="388"/>
        <v/>
      </c>
      <c r="T209" s="261"/>
      <c r="U209" s="245" t="str">
        <f t="shared" si="389"/>
        <v/>
      </c>
      <c r="V209" s="245">
        <f t="shared" ca="1" si="390"/>
        <v>95.61</v>
      </c>
      <c r="W209" s="264"/>
      <c r="X209" s="226">
        <v>0.9</v>
      </c>
      <c r="Y209" s="158">
        <f t="shared" ca="1" si="391"/>
        <v>55.42</v>
      </c>
      <c r="Z209" s="158">
        <f t="shared" ca="1" si="391"/>
        <v>40.19</v>
      </c>
      <c r="AA209" s="158">
        <f t="shared" ca="1" si="391"/>
        <v>0</v>
      </c>
      <c r="AB209" s="158">
        <f t="shared" ca="1" si="391"/>
        <v>0</v>
      </c>
      <c r="AC209" s="158">
        <f t="shared" ca="1" si="391"/>
        <v>0</v>
      </c>
      <c r="AE209" s="158">
        <f t="shared" si="392"/>
        <v>0</v>
      </c>
      <c r="AF209" s="158">
        <f t="shared" ca="1" si="393"/>
        <v>40.19</v>
      </c>
      <c r="AG209" s="158">
        <f t="shared" ca="1" si="394"/>
        <v>55.42</v>
      </c>
      <c r="AH209" s="158">
        <f t="shared" si="395"/>
        <v>0</v>
      </c>
      <c r="AI209" s="158">
        <f t="shared" si="396"/>
        <v>0</v>
      </c>
      <c r="AJ209" s="158">
        <f t="shared" si="397"/>
        <v>0</v>
      </c>
      <c r="AK209" s="158">
        <f t="shared" si="398"/>
        <v>0</v>
      </c>
      <c r="AL209" s="158">
        <f t="shared" si="399"/>
        <v>0</v>
      </c>
      <c r="AM209" s="158">
        <f t="shared" si="400"/>
        <v>0</v>
      </c>
      <c r="AN209" s="159">
        <f t="shared" ca="1" si="401"/>
        <v>86.05</v>
      </c>
      <c r="AP209" s="227">
        <f t="shared" ca="1" si="402"/>
        <v>86.05</v>
      </c>
      <c r="AQ209" s="227">
        <f t="shared" ca="1" si="403"/>
        <v>0</v>
      </c>
      <c r="AR209" s="227">
        <f t="shared" ca="1" si="404"/>
        <v>0</v>
      </c>
      <c r="AS209" s="227">
        <f t="shared" ca="1" si="405"/>
        <v>0</v>
      </c>
      <c r="AT209" s="227">
        <f t="shared" ca="1" si="406"/>
        <v>0</v>
      </c>
      <c r="AU209" s="227">
        <f t="shared" ca="1" si="407"/>
        <v>0</v>
      </c>
      <c r="AV209" s="227">
        <f t="shared" ca="1" si="408"/>
        <v>0</v>
      </c>
      <c r="AW209" s="227">
        <f t="shared" ca="1" si="409"/>
        <v>0</v>
      </c>
      <c r="AX209" s="227">
        <f t="shared" ca="1" si="410"/>
        <v>0</v>
      </c>
      <c r="AY209" s="227">
        <f t="shared" ca="1" si="411"/>
        <v>0</v>
      </c>
      <c r="AZ209" s="227">
        <f t="shared" ca="1" si="412"/>
        <v>0</v>
      </c>
      <c r="BB209" s="227">
        <f t="shared" si="413"/>
        <v>0</v>
      </c>
      <c r="BC209" s="227">
        <f t="shared" ca="1" si="414"/>
        <v>36.17</v>
      </c>
      <c r="BD209" s="227">
        <f t="shared" ca="1" si="415"/>
        <v>49.88</v>
      </c>
      <c r="BE209" s="227">
        <f t="shared" si="416"/>
        <v>0</v>
      </c>
      <c r="BF209" s="227">
        <f t="shared" si="417"/>
        <v>0</v>
      </c>
      <c r="BG209" s="227">
        <f t="shared" si="418"/>
        <v>0</v>
      </c>
      <c r="BH209" s="227">
        <f t="shared" si="419"/>
        <v>0</v>
      </c>
      <c r="BI209" s="227">
        <f t="shared" si="420"/>
        <v>0</v>
      </c>
      <c r="BJ209" s="227">
        <f t="shared" si="421"/>
        <v>0</v>
      </c>
    </row>
    <row r="210" spans="1:62" x14ac:dyDescent="0.2">
      <c r="A210" s="228" t="s">
        <v>7</v>
      </c>
      <c r="B210" s="229" t="s">
        <v>340</v>
      </c>
      <c r="C210" s="230" t="s">
        <v>285</v>
      </c>
      <c r="D210" s="261"/>
      <c r="E210" s="245" t="str">
        <f t="shared" si="381"/>
        <v/>
      </c>
      <c r="F210" s="261"/>
      <c r="G210" s="245" t="str">
        <f t="shared" si="382"/>
        <v/>
      </c>
      <c r="H210" s="261"/>
      <c r="I210" s="245" t="str">
        <f t="shared" si="383"/>
        <v/>
      </c>
      <c r="J210" s="261"/>
      <c r="K210" s="245" t="str">
        <f t="shared" si="384"/>
        <v/>
      </c>
      <c r="L210" s="261">
        <v>40.08</v>
      </c>
      <c r="M210" s="245">
        <f t="shared" ca="1" si="385"/>
        <v>84.39</v>
      </c>
      <c r="N210" s="261"/>
      <c r="O210" s="245" t="str">
        <f t="shared" si="386"/>
        <v/>
      </c>
      <c r="P210" s="261"/>
      <c r="Q210" s="245" t="str">
        <f t="shared" si="387"/>
        <v/>
      </c>
      <c r="R210" s="261"/>
      <c r="S210" s="245" t="str">
        <f t="shared" si="388"/>
        <v/>
      </c>
      <c r="T210" s="261"/>
      <c r="U210" s="245" t="str">
        <f t="shared" si="389"/>
        <v/>
      </c>
      <c r="V210" s="245">
        <f t="shared" ca="1" si="390"/>
        <v>84.39</v>
      </c>
      <c r="W210" s="264"/>
      <c r="X210" s="226">
        <v>0.9</v>
      </c>
      <c r="Y210" s="158">
        <f t="shared" ca="1" si="391"/>
        <v>84.39</v>
      </c>
      <c r="Z210" s="158">
        <f t="shared" ca="1" si="391"/>
        <v>0</v>
      </c>
      <c r="AA210" s="158">
        <f t="shared" ca="1" si="391"/>
        <v>0</v>
      </c>
      <c r="AB210" s="158">
        <f t="shared" ca="1" si="391"/>
        <v>0</v>
      </c>
      <c r="AC210" s="158">
        <f t="shared" ca="1" si="391"/>
        <v>0</v>
      </c>
      <c r="AE210" s="158">
        <f t="shared" si="392"/>
        <v>0</v>
      </c>
      <c r="AF210" s="158">
        <f t="shared" si="393"/>
        <v>0</v>
      </c>
      <c r="AG210" s="158">
        <f t="shared" si="394"/>
        <v>0</v>
      </c>
      <c r="AH210" s="158">
        <f t="shared" si="395"/>
        <v>0</v>
      </c>
      <c r="AI210" s="158">
        <f t="shared" ca="1" si="396"/>
        <v>84.39</v>
      </c>
      <c r="AJ210" s="158">
        <f t="shared" si="397"/>
        <v>0</v>
      </c>
      <c r="AK210" s="158">
        <f t="shared" si="398"/>
        <v>0</v>
      </c>
      <c r="AL210" s="158">
        <f t="shared" si="399"/>
        <v>0</v>
      </c>
      <c r="AM210" s="158">
        <f t="shared" si="400"/>
        <v>0</v>
      </c>
      <c r="AN210" s="159">
        <f t="shared" ca="1" si="401"/>
        <v>75.95</v>
      </c>
      <c r="AP210" s="227">
        <f t="shared" ca="1" si="402"/>
        <v>0</v>
      </c>
      <c r="AQ210" s="227">
        <f t="shared" ca="1" si="403"/>
        <v>0</v>
      </c>
      <c r="AR210" s="227">
        <f t="shared" ca="1" si="404"/>
        <v>0</v>
      </c>
      <c r="AS210" s="227">
        <f t="shared" ca="1" si="405"/>
        <v>0</v>
      </c>
      <c r="AT210" s="227">
        <f t="shared" ca="1" si="406"/>
        <v>0</v>
      </c>
      <c r="AU210" s="227">
        <f t="shared" ca="1" si="407"/>
        <v>0</v>
      </c>
      <c r="AV210" s="227">
        <f t="shared" ca="1" si="408"/>
        <v>0</v>
      </c>
      <c r="AW210" s="227">
        <f t="shared" ca="1" si="409"/>
        <v>0</v>
      </c>
      <c r="AX210" s="227">
        <f t="shared" ca="1" si="410"/>
        <v>0</v>
      </c>
      <c r="AY210" s="227">
        <f t="shared" ca="1" si="411"/>
        <v>75.95</v>
      </c>
      <c r="AZ210" s="227">
        <f t="shared" ca="1" si="412"/>
        <v>0</v>
      </c>
      <c r="BB210" s="227">
        <f t="shared" si="413"/>
        <v>0</v>
      </c>
      <c r="BC210" s="227">
        <f t="shared" si="414"/>
        <v>0</v>
      </c>
      <c r="BD210" s="227">
        <f t="shared" si="415"/>
        <v>0</v>
      </c>
      <c r="BE210" s="227">
        <f t="shared" si="416"/>
        <v>0</v>
      </c>
      <c r="BF210" s="227">
        <f t="shared" ca="1" si="417"/>
        <v>75.95</v>
      </c>
      <c r="BG210" s="227">
        <f t="shared" si="418"/>
        <v>0</v>
      </c>
      <c r="BH210" s="227">
        <f t="shared" si="419"/>
        <v>0</v>
      </c>
      <c r="BI210" s="227">
        <f t="shared" si="420"/>
        <v>0</v>
      </c>
      <c r="BJ210" s="227">
        <f t="shared" si="421"/>
        <v>0</v>
      </c>
    </row>
    <row r="211" spans="1:62" ht="13.5" thickBot="1" x14ac:dyDescent="0.25">
      <c r="A211" s="270" t="s">
        <v>8</v>
      </c>
      <c r="B211" s="248" t="s">
        <v>296</v>
      </c>
      <c r="C211" s="249" t="s">
        <v>73</v>
      </c>
      <c r="D211" s="265"/>
      <c r="E211" s="266" t="str">
        <f t="shared" si="381"/>
        <v/>
      </c>
      <c r="F211" s="265">
        <v>105.32</v>
      </c>
      <c r="G211" s="266">
        <f t="shared" ca="1" si="382"/>
        <v>36.58</v>
      </c>
      <c r="H211" s="265"/>
      <c r="I211" s="266" t="str">
        <f t="shared" si="383"/>
        <v/>
      </c>
      <c r="J211" s="265"/>
      <c r="K211" s="266" t="str">
        <f t="shared" si="384"/>
        <v/>
      </c>
      <c r="L211" s="265"/>
      <c r="M211" s="266" t="str">
        <f t="shared" si="385"/>
        <v/>
      </c>
      <c r="N211" s="265"/>
      <c r="O211" s="266" t="str">
        <f t="shared" si="386"/>
        <v/>
      </c>
      <c r="P211" s="265"/>
      <c r="Q211" s="266" t="str">
        <f t="shared" si="387"/>
        <v/>
      </c>
      <c r="R211" s="265"/>
      <c r="S211" s="266" t="str">
        <f t="shared" si="388"/>
        <v/>
      </c>
      <c r="T211" s="265"/>
      <c r="U211" s="266" t="str">
        <f t="shared" si="389"/>
        <v/>
      </c>
      <c r="V211" s="266">
        <f t="shared" ca="1" si="390"/>
        <v>36.58</v>
      </c>
      <c r="W211" s="264"/>
      <c r="X211" s="226">
        <v>0.9</v>
      </c>
      <c r="Y211" s="158">
        <f t="shared" ca="1" si="391"/>
        <v>36.58</v>
      </c>
      <c r="Z211" s="158">
        <f t="shared" ca="1" si="391"/>
        <v>0</v>
      </c>
      <c r="AA211" s="158">
        <f t="shared" ca="1" si="391"/>
        <v>0</v>
      </c>
      <c r="AB211" s="158">
        <f t="shared" ca="1" si="391"/>
        <v>0</v>
      </c>
      <c r="AC211" s="158">
        <f t="shared" ca="1" si="391"/>
        <v>0</v>
      </c>
      <c r="AE211" s="158">
        <f t="shared" si="392"/>
        <v>0</v>
      </c>
      <c r="AF211" s="158">
        <f t="shared" ca="1" si="393"/>
        <v>36.58</v>
      </c>
      <c r="AG211" s="158">
        <f t="shared" si="394"/>
        <v>0</v>
      </c>
      <c r="AH211" s="158">
        <f t="shared" si="395"/>
        <v>0</v>
      </c>
      <c r="AI211" s="158">
        <f t="shared" si="396"/>
        <v>0</v>
      </c>
      <c r="AJ211" s="158">
        <f t="shared" si="397"/>
        <v>0</v>
      </c>
      <c r="AK211" s="158">
        <f t="shared" si="398"/>
        <v>0</v>
      </c>
      <c r="AL211" s="158">
        <f t="shared" si="399"/>
        <v>0</v>
      </c>
      <c r="AM211" s="158">
        <f t="shared" si="400"/>
        <v>0</v>
      </c>
      <c r="AN211" s="159">
        <f t="shared" ca="1" si="401"/>
        <v>32.92</v>
      </c>
      <c r="AP211" s="227">
        <f t="shared" ca="1" si="402"/>
        <v>32.92</v>
      </c>
      <c r="AQ211" s="227">
        <f t="shared" ca="1" si="403"/>
        <v>0</v>
      </c>
      <c r="AR211" s="227">
        <f t="shared" ca="1" si="404"/>
        <v>0</v>
      </c>
      <c r="AS211" s="227">
        <f t="shared" ca="1" si="405"/>
        <v>0</v>
      </c>
      <c r="AT211" s="227">
        <f t="shared" ca="1" si="406"/>
        <v>0</v>
      </c>
      <c r="AU211" s="227">
        <f t="shared" ca="1" si="407"/>
        <v>0</v>
      </c>
      <c r="AV211" s="227">
        <f t="shared" ca="1" si="408"/>
        <v>0</v>
      </c>
      <c r="AW211" s="227">
        <f t="shared" ca="1" si="409"/>
        <v>0</v>
      </c>
      <c r="AX211" s="227">
        <f t="shared" ca="1" si="410"/>
        <v>0</v>
      </c>
      <c r="AY211" s="227">
        <f t="shared" ca="1" si="411"/>
        <v>0</v>
      </c>
      <c r="AZ211" s="227">
        <f t="shared" ca="1" si="412"/>
        <v>0</v>
      </c>
      <c r="BB211" s="227">
        <f t="shared" si="413"/>
        <v>0</v>
      </c>
      <c r="BC211" s="227">
        <f t="shared" ca="1" si="414"/>
        <v>32.92</v>
      </c>
      <c r="BD211" s="227">
        <f t="shared" si="415"/>
        <v>0</v>
      </c>
      <c r="BE211" s="227">
        <f t="shared" si="416"/>
        <v>0</v>
      </c>
      <c r="BF211" s="227">
        <f t="shared" si="417"/>
        <v>0</v>
      </c>
      <c r="BG211" s="227">
        <f t="shared" si="418"/>
        <v>0</v>
      </c>
      <c r="BH211" s="227">
        <f t="shared" si="419"/>
        <v>0</v>
      </c>
      <c r="BI211" s="227">
        <f t="shared" si="420"/>
        <v>0</v>
      </c>
      <c r="BJ211" s="227">
        <f t="shared" si="421"/>
        <v>0</v>
      </c>
    </row>
    <row r="212" spans="1:62" ht="13.5" thickBot="1" x14ac:dyDescent="0.25">
      <c r="A212" s="269"/>
      <c r="B212" s="210"/>
      <c r="C212" s="211"/>
      <c r="AP212" s="227"/>
      <c r="AQ212" s="227"/>
      <c r="AR212" s="227"/>
      <c r="AS212" s="227"/>
      <c r="AT212" s="227"/>
      <c r="AU212" s="227"/>
      <c r="AV212" s="227"/>
      <c r="AW212" s="227"/>
      <c r="AX212" s="227"/>
      <c r="AY212" s="227"/>
      <c r="AZ212" s="227"/>
    </row>
    <row r="213" spans="1:62" ht="13.5" customHeight="1" x14ac:dyDescent="0.25">
      <c r="A213" s="355"/>
      <c r="B213" s="358" t="s">
        <v>52</v>
      </c>
      <c r="C213" s="361" t="s">
        <v>2</v>
      </c>
      <c r="D213" s="349" t="s">
        <v>95</v>
      </c>
      <c r="E213" s="349"/>
      <c r="F213" s="349" t="s">
        <v>145</v>
      </c>
      <c r="G213" s="349"/>
      <c r="H213" s="349" t="s">
        <v>133</v>
      </c>
      <c r="I213" s="349"/>
      <c r="J213" s="349" t="s">
        <v>135</v>
      </c>
      <c r="K213" s="349"/>
      <c r="L213" s="349" t="s">
        <v>136</v>
      </c>
      <c r="M213" s="350"/>
      <c r="N213" s="349" t="s">
        <v>149</v>
      </c>
      <c r="O213" s="349"/>
      <c r="P213" s="349" t="s">
        <v>20</v>
      </c>
      <c r="Q213" s="349"/>
      <c r="R213" s="349" t="s">
        <v>153</v>
      </c>
      <c r="S213" s="350"/>
      <c r="T213" s="349" t="s">
        <v>381</v>
      </c>
      <c r="U213" s="350"/>
      <c r="V213" s="351" t="s">
        <v>93</v>
      </c>
      <c r="W213" s="364"/>
      <c r="X213" s="364"/>
      <c r="AP213" s="227"/>
      <c r="AQ213" s="227"/>
      <c r="AR213" s="227"/>
      <c r="AS213" s="227"/>
      <c r="AT213" s="227"/>
      <c r="AU213" s="227"/>
      <c r="AV213" s="227"/>
      <c r="AW213" s="227"/>
      <c r="AX213" s="227"/>
      <c r="AY213" s="227"/>
      <c r="AZ213" s="227"/>
    </row>
    <row r="214" spans="1:62" ht="13.5" x14ac:dyDescent="0.25">
      <c r="A214" s="356"/>
      <c r="B214" s="359"/>
      <c r="C214" s="362"/>
      <c r="D214" s="348" t="s">
        <v>144</v>
      </c>
      <c r="E214" s="348"/>
      <c r="F214" s="348" t="s">
        <v>146</v>
      </c>
      <c r="G214" s="348"/>
      <c r="H214" s="348" t="s">
        <v>146</v>
      </c>
      <c r="I214" s="348"/>
      <c r="J214" s="348" t="s">
        <v>147</v>
      </c>
      <c r="K214" s="348"/>
      <c r="L214" s="348" t="s">
        <v>148</v>
      </c>
      <c r="M214" s="348"/>
      <c r="N214" s="348" t="s">
        <v>151</v>
      </c>
      <c r="O214" s="348"/>
      <c r="P214" s="348" t="s">
        <v>152</v>
      </c>
      <c r="Q214" s="348"/>
      <c r="R214" s="348" t="s">
        <v>91</v>
      </c>
      <c r="S214" s="348"/>
      <c r="T214" s="348" t="s">
        <v>382</v>
      </c>
      <c r="U214" s="348"/>
      <c r="V214" s="352"/>
      <c r="W214" s="364"/>
      <c r="X214" s="364"/>
      <c r="AP214" s="227"/>
      <c r="AQ214" s="227"/>
      <c r="AR214" s="227"/>
      <c r="AS214" s="227"/>
      <c r="AT214" s="227"/>
      <c r="AU214" s="227"/>
      <c r="AV214" s="227"/>
      <c r="AW214" s="227"/>
      <c r="AX214" s="227"/>
      <c r="AY214" s="227"/>
      <c r="AZ214" s="227"/>
    </row>
    <row r="215" spans="1:62" ht="13.5" customHeight="1" thickBot="1" x14ac:dyDescent="0.25">
      <c r="A215" s="357"/>
      <c r="B215" s="360"/>
      <c r="C215" s="363"/>
      <c r="D215" s="203" t="s">
        <v>0</v>
      </c>
      <c r="E215" s="204" t="s">
        <v>1</v>
      </c>
      <c r="F215" s="203" t="s">
        <v>0</v>
      </c>
      <c r="G215" s="204" t="s">
        <v>1</v>
      </c>
      <c r="H215" s="203" t="s">
        <v>0</v>
      </c>
      <c r="I215" s="204" t="s">
        <v>1</v>
      </c>
      <c r="J215" s="203" t="s">
        <v>0</v>
      </c>
      <c r="K215" s="204" t="s">
        <v>1</v>
      </c>
      <c r="L215" s="203" t="s">
        <v>0</v>
      </c>
      <c r="M215" s="204" t="s">
        <v>1</v>
      </c>
      <c r="N215" s="203" t="s">
        <v>0</v>
      </c>
      <c r="O215" s="204" t="s">
        <v>1</v>
      </c>
      <c r="P215" s="203" t="s">
        <v>0</v>
      </c>
      <c r="Q215" s="204" t="s">
        <v>1</v>
      </c>
      <c r="R215" s="203" t="s">
        <v>0</v>
      </c>
      <c r="S215" s="204" t="s">
        <v>1</v>
      </c>
      <c r="T215" s="203" t="s">
        <v>0</v>
      </c>
      <c r="U215" s="204" t="s">
        <v>1</v>
      </c>
      <c r="V215" s="353"/>
      <c r="W215" s="205"/>
      <c r="X215" s="206"/>
      <c r="AP215" s="227"/>
      <c r="AQ215" s="227"/>
      <c r="AR215" s="227"/>
      <c r="AS215" s="227"/>
      <c r="AT215" s="227"/>
      <c r="AU215" s="227"/>
      <c r="AV215" s="227"/>
      <c r="AW215" s="227"/>
      <c r="AX215" s="227"/>
      <c r="AY215" s="227"/>
      <c r="AZ215" s="227"/>
    </row>
    <row r="216" spans="1:62" s="215" customFormat="1" ht="13.5" hidden="1" outlineLevel="1" thickBot="1" x14ac:dyDescent="0.25">
      <c r="A216" s="209"/>
      <c r="B216" s="210">
        <f>ROW()+1</f>
        <v>217</v>
      </c>
      <c r="C216" s="211" cm="1">
        <f t="array" ref="C216">MATCH(TRUE,ISBLANK(C217:C352),0)+ROW()-1</f>
        <v>223</v>
      </c>
      <c r="D216" s="257">
        <f ca="1">MIN(INDIRECT(ADDRESS($B216,COLUMN())&amp;":"&amp;ADDRESS($C216,COLUMN())))</f>
        <v>74.3</v>
      </c>
      <c r="E216" s="326">
        <f ca="1">100*D216-40*INT(D216)</f>
        <v>4470</v>
      </c>
      <c r="F216" s="257">
        <f ca="1">MIN(INDIRECT(ADDRESS($B216,COLUMN())&amp;":"&amp;ADDRESS($C216,COLUMN())))</f>
        <v>32.54</v>
      </c>
      <c r="G216" s="326">
        <f t="shared" ref="G216" ca="1" si="422">F216*100-40*INT(F216)</f>
        <v>1974</v>
      </c>
      <c r="H216" s="257">
        <f ca="1">MIN(INDIRECT(ADDRESS($B216,COLUMN())&amp;":"&amp;ADDRESS($C216,COLUMN())))</f>
        <v>31.07</v>
      </c>
      <c r="I216" s="326">
        <f t="shared" ref="I216" ca="1" si="423">H216*100-40*INT(H216)</f>
        <v>1867</v>
      </c>
      <c r="J216" s="257">
        <f ca="1">MIN(INDIRECT(ADDRESS($B216,COLUMN())&amp;":"&amp;ADDRESS($C216,COLUMN())))</f>
        <v>40.200000000000003</v>
      </c>
      <c r="K216" s="326">
        <f t="shared" ref="K216" ca="1" si="424">J216*100-40*INT(J216)</f>
        <v>2420.0000000000005</v>
      </c>
      <c r="L216" s="257">
        <f ca="1">MIN(INDIRECT(ADDRESS($B216,COLUMN())&amp;":"&amp;ADDRESS($C216,COLUMN())))</f>
        <v>30.34</v>
      </c>
      <c r="M216" s="326">
        <f t="shared" ref="M216" ca="1" si="425">L216*100-40*INT(L216)</f>
        <v>1834</v>
      </c>
      <c r="N216" s="257">
        <f ca="1">MIN(INDIRECT(ADDRESS($B216,COLUMN())&amp;":"&amp;ADDRESS($C216,COLUMN())))</f>
        <v>37.270000000000003</v>
      </c>
      <c r="O216" s="326">
        <f t="shared" ref="O216" ca="1" si="426">N216*100-40*INT(N216)</f>
        <v>2247.0000000000005</v>
      </c>
      <c r="P216" s="257">
        <f ca="1">MIN(INDIRECT(ADDRESS($B216,COLUMN())&amp;":"&amp;ADDRESS($C216,COLUMN())))</f>
        <v>38.57</v>
      </c>
      <c r="Q216" s="326">
        <f t="shared" ref="Q216" ca="1" si="427">P216*100-40*INT(P216)</f>
        <v>2337</v>
      </c>
      <c r="R216" s="257">
        <f ca="1">MIN(INDIRECT(ADDRESS($B216,COLUMN())&amp;":"&amp;ADDRESS($C216,COLUMN())))</f>
        <v>85.58</v>
      </c>
      <c r="S216" s="326">
        <f t="shared" ref="S216" ca="1" si="428">R216*100-40*INT(R216)</f>
        <v>5158</v>
      </c>
      <c r="T216" s="257">
        <f ca="1">MIN(INDIRECT(ADDRESS($B216,COLUMN())&amp;":"&amp;ADDRESS($C216,COLUMN())))</f>
        <v>40.020000000000003</v>
      </c>
      <c r="U216" s="326">
        <f t="shared" ref="U216" ca="1" si="429">T216*100-40*INT(T216)</f>
        <v>2402.0000000000005</v>
      </c>
      <c r="V216" s="257"/>
      <c r="W216" s="214"/>
      <c r="X216" s="214"/>
      <c r="AN216" s="216"/>
      <c r="AP216" s="217"/>
      <c r="AQ216" s="217"/>
      <c r="AR216" s="217"/>
      <c r="AS216" s="217"/>
      <c r="AT216" s="217"/>
      <c r="AU216" s="217"/>
      <c r="AV216" s="217"/>
      <c r="AW216" s="217"/>
      <c r="AX216" s="217"/>
      <c r="AY216" s="217"/>
      <c r="AZ216" s="217"/>
    </row>
    <row r="217" spans="1:62" collapsed="1" x14ac:dyDescent="0.2">
      <c r="A217" s="260" t="s">
        <v>3</v>
      </c>
      <c r="B217" s="219" t="s">
        <v>179</v>
      </c>
      <c r="C217" s="220" t="s">
        <v>80</v>
      </c>
      <c r="D217" s="268">
        <v>74.3</v>
      </c>
      <c r="E217" s="327">
        <f ca="1">IF(D217="","",IF(N(D217)=0,"*",ROUND(100*E$216/(100*D217-40*INT(D217)),2)))</f>
        <v>100</v>
      </c>
      <c r="F217" s="268">
        <v>36.51</v>
      </c>
      <c r="G217" s="281">
        <f t="shared" ref="G217:G223" ca="1" si="430">IF(F217="","",IF(N(F217)=0,"*",ROUND(100*G$216/(100*F217-40*INT(F217)),2)))</f>
        <v>89.28</v>
      </c>
      <c r="H217" s="268">
        <v>31.07</v>
      </c>
      <c r="I217" s="327">
        <f t="shared" ref="I217:I223" ca="1" si="431">IF(H217="","",IF(N(H217)=0,"*",ROUND(100*I$216/(100*H217-40*INT(H217)),2)))</f>
        <v>100</v>
      </c>
      <c r="J217" s="268">
        <v>40.200000000000003</v>
      </c>
      <c r="K217" s="327">
        <f t="shared" ref="K217:K223" ca="1" si="432">IF(J217="","",IF(N(J217)=0,"*",ROUND(100*K$216/(100*J217-40*INT(J217)),2)))</f>
        <v>100</v>
      </c>
      <c r="L217" s="268">
        <v>33.49</v>
      </c>
      <c r="M217" s="281">
        <f t="shared" ref="M217:M223" ca="1" si="433">IF(L217="","",IF(N(L217)=0,"*",ROUND(100*M$216/(100*L217-40*INT(L217)),2)))</f>
        <v>90.39</v>
      </c>
      <c r="N217" s="268">
        <v>49.4</v>
      </c>
      <c r="O217" s="281">
        <f t="shared" ref="O217:O223" ca="1" si="434">IF(N217="","",IF(N(N217)=0,"*",ROUND(100*O$216/(100*N217-40*INT(N217)),2)))</f>
        <v>75.400000000000006</v>
      </c>
      <c r="P217" s="268">
        <v>38.57</v>
      </c>
      <c r="Q217" s="327">
        <f t="shared" ref="Q217:Q223" ca="1" si="435">IF(P217="","",IF(N(P217)=0,"*",ROUND(100*Q$216/(100*P217-40*INT(P217)),2)))</f>
        <v>100</v>
      </c>
      <c r="R217" s="268">
        <v>85.58</v>
      </c>
      <c r="S217" s="327">
        <f t="shared" ref="S217:S223" ca="1" si="436">IF(R217="","",IF(N(R217)=0,"*",ROUND(100*S$216/(100*R217-40*INT(R217)),2)))</f>
        <v>100</v>
      </c>
      <c r="T217" s="268">
        <v>40.020000000000003</v>
      </c>
      <c r="U217" s="281">
        <f t="shared" ref="U217:U223" ca="1" si="437">IF(T217="","",IF(N(T217)=0,"*",ROUND(100*U$216/(100*T217-40*INT(T217)),2)))</f>
        <v>100</v>
      </c>
      <c r="V217" s="327">
        <f t="shared" ref="V217:V223" ca="1" si="438">SUM(Y217:AC217)</f>
        <v>500</v>
      </c>
      <c r="W217" s="264"/>
      <c r="X217" s="226">
        <v>0.8</v>
      </c>
      <c r="Y217" s="158">
        <f t="shared" ref="Y217:AC223" ca="1" si="439">LARGE($AE217:$AM217,Y$34)</f>
        <v>100</v>
      </c>
      <c r="Z217" s="158">
        <f t="shared" ca="1" si="439"/>
        <v>100</v>
      </c>
      <c r="AA217" s="158">
        <f t="shared" ca="1" si="439"/>
        <v>100</v>
      </c>
      <c r="AB217" s="158">
        <f t="shared" ca="1" si="439"/>
        <v>100</v>
      </c>
      <c r="AC217" s="158">
        <f t="shared" ca="1" si="439"/>
        <v>100</v>
      </c>
      <c r="AE217" s="158">
        <f t="shared" ref="AE217:AE223" ca="1" si="440">N(E217)</f>
        <v>100</v>
      </c>
      <c r="AF217" s="158">
        <f t="shared" ref="AF217:AF223" ca="1" si="441">N(G217)</f>
        <v>89.28</v>
      </c>
      <c r="AG217" s="158">
        <f t="shared" ref="AG217:AG223" ca="1" si="442">N(I217)</f>
        <v>100</v>
      </c>
      <c r="AH217" s="158">
        <f t="shared" ref="AH217:AH223" ca="1" si="443">N(K217)</f>
        <v>100</v>
      </c>
      <c r="AI217" s="158">
        <f t="shared" ref="AI217:AI223" ca="1" si="444">N(M217)</f>
        <v>90.39</v>
      </c>
      <c r="AJ217" s="158">
        <f t="shared" ref="AJ217:AJ223" ca="1" si="445">N(O217)</f>
        <v>75.400000000000006</v>
      </c>
      <c r="AK217" s="158">
        <f t="shared" ref="AK217:AK223" ca="1" si="446">N(Q217)</f>
        <v>100</v>
      </c>
      <c r="AL217" s="158">
        <f t="shared" ref="AL217:AL223" ca="1" si="447">N(S217)</f>
        <v>100</v>
      </c>
      <c r="AM217" s="158">
        <f t="shared" ref="AM217:AM223" ca="1" si="448">N(U217)</f>
        <v>100</v>
      </c>
      <c r="AN217" s="159">
        <f t="shared" ref="AN217:AN223" ca="1" si="449">ROUND(X217*SUM(E217,G217,I217,K217,M217,O217,Q217,S217,U217),2)</f>
        <v>684.06</v>
      </c>
      <c r="AP217" s="227">
        <f t="shared" ref="AP217:AP223" ca="1" si="450">IF(C217="Vihor",1,0)*AN217</f>
        <v>0</v>
      </c>
      <c r="AQ217" s="227">
        <f t="shared" ref="AQ217:AQ223" ca="1" si="451">IF(C217="Maksimir",1,0)*AN217</f>
        <v>684.06</v>
      </c>
      <c r="AR217" s="227">
        <f t="shared" ref="AR217:AR223" ca="1" si="452">IF(C217="Japetić",1,0)*AN217</f>
        <v>0</v>
      </c>
      <c r="AS217" s="227">
        <f t="shared" ref="AS217:AS223" ca="1" si="453">IF(C217="Bjelovar",1,0)*AN217</f>
        <v>0</v>
      </c>
      <c r="AT217" s="227">
        <f t="shared" ref="AT217:AT223" ca="1" si="454">IF(C217="Međimurje",1,0)*AN217</f>
        <v>0</v>
      </c>
      <c r="AU217" s="227">
        <f t="shared" ref="AU217:AU223" ca="1" si="455">IF(C217="Sova",1,0)*AN217</f>
        <v>0</v>
      </c>
      <c r="AV217" s="227">
        <f t="shared" ref="AV217:AV223" ca="1" si="456">IF(C217="Orion",1,0)*AN217</f>
        <v>0</v>
      </c>
      <c r="AW217" s="227">
        <f t="shared" ref="AW217:AW223" ca="1" si="457">IF(C217="Kapela",1,0)*AN217</f>
        <v>0</v>
      </c>
      <c r="AX217" s="227">
        <f t="shared" ref="AX217:AX223" ca="1" si="458">IF(C217="Jelen",1,0)*AN217</f>
        <v>0</v>
      </c>
      <c r="AY217" s="227">
        <f t="shared" ref="AY217:AY223" ca="1" si="459">IF(C217="Varaždin",1,0)*AN217</f>
        <v>0</v>
      </c>
      <c r="AZ217" s="227">
        <f t="shared" ref="AZ217:AZ223" ca="1" si="460">IF(C217="Ivan Merz",1,0)*AN217</f>
        <v>0</v>
      </c>
      <c r="BB217" s="227">
        <f t="shared" ref="BB217:BB223" ca="1" si="461">ROUND(N(E217)*$X217,2)</f>
        <v>80</v>
      </c>
      <c r="BC217" s="227">
        <f t="shared" ref="BC217:BC223" ca="1" si="462">ROUND(N(G217)*$X217,2)</f>
        <v>71.42</v>
      </c>
      <c r="BD217" s="227">
        <f t="shared" ref="BD217:BD223" ca="1" si="463">ROUND(N(I217)*$X217,2)</f>
        <v>80</v>
      </c>
      <c r="BE217" s="227">
        <f t="shared" ref="BE217:BE223" ca="1" si="464">ROUND(N(K217)*$X217,2)</f>
        <v>80</v>
      </c>
      <c r="BF217" s="227">
        <f t="shared" ref="BF217:BF223" ca="1" si="465">ROUND(N(M217)*$X217,2)</f>
        <v>72.31</v>
      </c>
      <c r="BG217" s="227">
        <f t="shared" ref="BG217:BG223" ca="1" si="466">ROUND(N(O217)*$X217,2)</f>
        <v>60.32</v>
      </c>
      <c r="BH217" s="227">
        <f t="shared" ref="BH217:BH223" ca="1" si="467">ROUND(N(Q217)*$X217,2)</f>
        <v>80</v>
      </c>
      <c r="BI217" s="227">
        <f t="shared" ref="BI217:BI223" ca="1" si="468">ROUND(N(S217)*$X217,2)</f>
        <v>80</v>
      </c>
      <c r="BJ217" s="227">
        <f t="shared" ref="BJ217:BJ223" ca="1" si="469">ROUND(N(U217)*$X217,2)</f>
        <v>80</v>
      </c>
    </row>
    <row r="218" spans="1:62" x14ac:dyDescent="0.2">
      <c r="A218" s="228" t="s">
        <v>4</v>
      </c>
      <c r="B218" s="229" t="s">
        <v>180</v>
      </c>
      <c r="C218" s="230" t="s">
        <v>81</v>
      </c>
      <c r="D218" s="261" t="s">
        <v>88</v>
      </c>
      <c r="E218" s="245" t="s">
        <v>16</v>
      </c>
      <c r="F218" s="261">
        <v>45.02</v>
      </c>
      <c r="G218" s="245">
        <f t="shared" ca="1" si="430"/>
        <v>73.06</v>
      </c>
      <c r="H218" s="261">
        <v>44.21</v>
      </c>
      <c r="I218" s="245">
        <f t="shared" ca="1" si="431"/>
        <v>70.16</v>
      </c>
      <c r="J218" s="261"/>
      <c r="K218" s="245" t="str">
        <f t="shared" si="432"/>
        <v/>
      </c>
      <c r="L218" s="261">
        <v>48.04</v>
      </c>
      <c r="M218" s="245">
        <f t="shared" ca="1" si="433"/>
        <v>63.59</v>
      </c>
      <c r="N218" s="261"/>
      <c r="O218" s="245" t="str">
        <f t="shared" si="434"/>
        <v/>
      </c>
      <c r="P218" s="261">
        <v>57.22</v>
      </c>
      <c r="Q218" s="245">
        <f t="shared" ca="1" si="435"/>
        <v>67.900000000000006</v>
      </c>
      <c r="R218" s="261">
        <v>166.54</v>
      </c>
      <c r="S218" s="235">
        <f t="shared" ca="1" si="436"/>
        <v>51.51</v>
      </c>
      <c r="T218" s="261">
        <v>42.57</v>
      </c>
      <c r="U218" s="245">
        <f t="shared" ca="1" si="437"/>
        <v>93.21</v>
      </c>
      <c r="V218" s="245">
        <f t="shared" ca="1" si="438"/>
        <v>367.91999999999996</v>
      </c>
      <c r="W218" s="264"/>
      <c r="X218" s="226">
        <v>0.8</v>
      </c>
      <c r="Y218" s="158">
        <f t="shared" ca="1" si="439"/>
        <v>93.21</v>
      </c>
      <c r="Z218" s="158">
        <f t="shared" ca="1" si="439"/>
        <v>73.06</v>
      </c>
      <c r="AA218" s="158">
        <f t="shared" ca="1" si="439"/>
        <v>70.16</v>
      </c>
      <c r="AB218" s="158">
        <f t="shared" ca="1" si="439"/>
        <v>67.900000000000006</v>
      </c>
      <c r="AC218" s="158">
        <f t="shared" ca="1" si="439"/>
        <v>63.59</v>
      </c>
      <c r="AE218" s="158">
        <f t="shared" si="440"/>
        <v>0</v>
      </c>
      <c r="AF218" s="158">
        <f t="shared" ca="1" si="441"/>
        <v>73.06</v>
      </c>
      <c r="AG218" s="158">
        <f t="shared" ca="1" si="442"/>
        <v>70.16</v>
      </c>
      <c r="AH218" s="158">
        <f t="shared" si="443"/>
        <v>0</v>
      </c>
      <c r="AI218" s="158">
        <f t="shared" ca="1" si="444"/>
        <v>63.59</v>
      </c>
      <c r="AJ218" s="158">
        <f t="shared" si="445"/>
        <v>0</v>
      </c>
      <c r="AK218" s="158">
        <f t="shared" ca="1" si="446"/>
        <v>67.900000000000006</v>
      </c>
      <c r="AL218" s="158">
        <f t="shared" ca="1" si="447"/>
        <v>51.51</v>
      </c>
      <c r="AM218" s="158">
        <f t="shared" ca="1" si="448"/>
        <v>93.21</v>
      </c>
      <c r="AN218" s="159">
        <f t="shared" ca="1" si="449"/>
        <v>335.54</v>
      </c>
      <c r="AP218" s="227">
        <f t="shared" ca="1" si="450"/>
        <v>0</v>
      </c>
      <c r="AQ218" s="227">
        <f t="shared" ca="1" si="451"/>
        <v>0</v>
      </c>
      <c r="AR218" s="227">
        <f t="shared" ca="1" si="452"/>
        <v>335.54</v>
      </c>
      <c r="AS218" s="227">
        <f t="shared" ca="1" si="453"/>
        <v>0</v>
      </c>
      <c r="AT218" s="227">
        <f t="shared" ca="1" si="454"/>
        <v>0</v>
      </c>
      <c r="AU218" s="227">
        <f t="shared" ca="1" si="455"/>
        <v>0</v>
      </c>
      <c r="AV218" s="227">
        <f t="shared" ca="1" si="456"/>
        <v>0</v>
      </c>
      <c r="AW218" s="227">
        <f t="shared" ca="1" si="457"/>
        <v>0</v>
      </c>
      <c r="AX218" s="227">
        <f t="shared" ca="1" si="458"/>
        <v>0</v>
      </c>
      <c r="AY218" s="227">
        <f t="shared" ca="1" si="459"/>
        <v>0</v>
      </c>
      <c r="AZ218" s="227">
        <f t="shared" ca="1" si="460"/>
        <v>0</v>
      </c>
      <c r="BB218" s="227">
        <f t="shared" si="461"/>
        <v>0</v>
      </c>
      <c r="BC218" s="227">
        <f t="shared" ca="1" si="462"/>
        <v>58.45</v>
      </c>
      <c r="BD218" s="227">
        <f t="shared" ca="1" si="463"/>
        <v>56.13</v>
      </c>
      <c r="BE218" s="227">
        <f t="shared" si="464"/>
        <v>0</v>
      </c>
      <c r="BF218" s="227">
        <f t="shared" ca="1" si="465"/>
        <v>50.87</v>
      </c>
      <c r="BG218" s="227">
        <f t="shared" si="466"/>
        <v>0</v>
      </c>
      <c r="BH218" s="227">
        <f t="shared" ca="1" si="467"/>
        <v>54.32</v>
      </c>
      <c r="BI218" s="227">
        <f t="shared" ca="1" si="468"/>
        <v>41.21</v>
      </c>
      <c r="BJ218" s="227">
        <f t="shared" ca="1" si="469"/>
        <v>74.569999999999993</v>
      </c>
    </row>
    <row r="219" spans="1:62" x14ac:dyDescent="0.2">
      <c r="A219" s="228" t="s">
        <v>5</v>
      </c>
      <c r="B219" s="229" t="s">
        <v>295</v>
      </c>
      <c r="C219" s="230" t="s">
        <v>73</v>
      </c>
      <c r="D219" s="261" t="s">
        <v>112</v>
      </c>
      <c r="E219" s="245" t="s">
        <v>16</v>
      </c>
      <c r="F219" s="261">
        <v>43</v>
      </c>
      <c r="G219" s="245">
        <f t="shared" ca="1" si="430"/>
        <v>76.510000000000005</v>
      </c>
      <c r="H219" s="261" t="s">
        <v>88</v>
      </c>
      <c r="I219" s="245" t="str">
        <f t="shared" si="431"/>
        <v>*</v>
      </c>
      <c r="J219" s="261"/>
      <c r="K219" s="245" t="str">
        <f t="shared" si="432"/>
        <v/>
      </c>
      <c r="L219" s="261">
        <v>30.34</v>
      </c>
      <c r="M219" s="245">
        <f t="shared" ca="1" si="433"/>
        <v>100</v>
      </c>
      <c r="N219" s="261"/>
      <c r="O219" s="245" t="str">
        <f t="shared" si="434"/>
        <v/>
      </c>
      <c r="P219" s="261">
        <v>40.35</v>
      </c>
      <c r="Q219" s="245">
        <f t="shared" ca="1" si="435"/>
        <v>95.98</v>
      </c>
      <c r="R219" s="261">
        <v>132.34</v>
      </c>
      <c r="S219" s="245">
        <f t="shared" ca="1" si="436"/>
        <v>64.849999999999994</v>
      </c>
      <c r="T219" s="261"/>
      <c r="U219" s="245" t="str">
        <f t="shared" si="437"/>
        <v/>
      </c>
      <c r="V219" s="245">
        <f t="shared" ca="1" si="438"/>
        <v>337.34000000000003</v>
      </c>
      <c r="W219" s="264"/>
      <c r="X219" s="226">
        <v>0.8</v>
      </c>
      <c r="Y219" s="158">
        <f t="shared" ca="1" si="439"/>
        <v>100</v>
      </c>
      <c r="Z219" s="158">
        <f t="shared" ca="1" si="439"/>
        <v>95.98</v>
      </c>
      <c r="AA219" s="158">
        <f t="shared" ca="1" si="439"/>
        <v>76.510000000000005</v>
      </c>
      <c r="AB219" s="158">
        <f t="shared" ca="1" si="439"/>
        <v>64.849999999999994</v>
      </c>
      <c r="AC219" s="158">
        <f t="shared" ca="1" si="439"/>
        <v>0</v>
      </c>
      <c r="AE219" s="158">
        <f t="shared" si="440"/>
        <v>0</v>
      </c>
      <c r="AF219" s="158">
        <f t="shared" ca="1" si="441"/>
        <v>76.510000000000005</v>
      </c>
      <c r="AG219" s="158">
        <f t="shared" si="442"/>
        <v>0</v>
      </c>
      <c r="AH219" s="158">
        <f t="shared" si="443"/>
        <v>0</v>
      </c>
      <c r="AI219" s="158">
        <f t="shared" ca="1" si="444"/>
        <v>100</v>
      </c>
      <c r="AJ219" s="158">
        <f t="shared" si="445"/>
        <v>0</v>
      </c>
      <c r="AK219" s="158">
        <f t="shared" ca="1" si="446"/>
        <v>95.98</v>
      </c>
      <c r="AL219" s="158">
        <f t="shared" ca="1" si="447"/>
        <v>64.849999999999994</v>
      </c>
      <c r="AM219" s="158">
        <f t="shared" si="448"/>
        <v>0</v>
      </c>
      <c r="AN219" s="159">
        <f t="shared" ca="1" si="449"/>
        <v>269.87</v>
      </c>
      <c r="AP219" s="227">
        <f t="shared" ca="1" si="450"/>
        <v>269.87</v>
      </c>
      <c r="AQ219" s="227">
        <f t="shared" ca="1" si="451"/>
        <v>0</v>
      </c>
      <c r="AR219" s="227">
        <f t="shared" ca="1" si="452"/>
        <v>0</v>
      </c>
      <c r="AS219" s="227">
        <f t="shared" ca="1" si="453"/>
        <v>0</v>
      </c>
      <c r="AT219" s="227">
        <f t="shared" ca="1" si="454"/>
        <v>0</v>
      </c>
      <c r="AU219" s="227">
        <f t="shared" ca="1" si="455"/>
        <v>0</v>
      </c>
      <c r="AV219" s="227">
        <f t="shared" ca="1" si="456"/>
        <v>0</v>
      </c>
      <c r="AW219" s="227">
        <f t="shared" ca="1" si="457"/>
        <v>0</v>
      </c>
      <c r="AX219" s="227">
        <f t="shared" ca="1" si="458"/>
        <v>0</v>
      </c>
      <c r="AY219" s="227">
        <f t="shared" ca="1" si="459"/>
        <v>0</v>
      </c>
      <c r="AZ219" s="227">
        <f t="shared" ca="1" si="460"/>
        <v>0</v>
      </c>
      <c r="BB219" s="227">
        <f t="shared" si="461"/>
        <v>0</v>
      </c>
      <c r="BC219" s="227">
        <f t="shared" ca="1" si="462"/>
        <v>61.21</v>
      </c>
      <c r="BD219" s="227">
        <f t="shared" si="463"/>
        <v>0</v>
      </c>
      <c r="BE219" s="227">
        <f t="shared" si="464"/>
        <v>0</v>
      </c>
      <c r="BF219" s="227">
        <f t="shared" ca="1" si="465"/>
        <v>80</v>
      </c>
      <c r="BG219" s="227">
        <f t="shared" si="466"/>
        <v>0</v>
      </c>
      <c r="BH219" s="227">
        <f t="shared" ca="1" si="467"/>
        <v>76.78</v>
      </c>
      <c r="BI219" s="227">
        <f t="shared" ca="1" si="468"/>
        <v>51.88</v>
      </c>
      <c r="BJ219" s="227">
        <f t="shared" si="469"/>
        <v>0</v>
      </c>
    </row>
    <row r="220" spans="1:62" x14ac:dyDescent="0.2">
      <c r="A220" s="228" t="s">
        <v>6</v>
      </c>
      <c r="B220" s="229" t="s">
        <v>181</v>
      </c>
      <c r="C220" s="230" t="s">
        <v>156</v>
      </c>
      <c r="D220" s="261" t="s">
        <v>112</v>
      </c>
      <c r="E220" s="235" t="s">
        <v>16</v>
      </c>
      <c r="F220" s="261">
        <v>32.54</v>
      </c>
      <c r="G220" s="245">
        <f t="shared" ca="1" si="430"/>
        <v>100</v>
      </c>
      <c r="H220" s="261">
        <v>50.24</v>
      </c>
      <c r="I220" s="245">
        <f t="shared" ca="1" si="431"/>
        <v>61.74</v>
      </c>
      <c r="J220" s="261">
        <v>67.2</v>
      </c>
      <c r="K220" s="245">
        <f t="shared" ca="1" si="432"/>
        <v>59.9</v>
      </c>
      <c r="L220" s="261"/>
      <c r="M220" s="245" t="str">
        <f t="shared" si="433"/>
        <v/>
      </c>
      <c r="N220" s="261">
        <v>67.2</v>
      </c>
      <c r="O220" s="245">
        <f t="shared" ca="1" si="434"/>
        <v>55.62</v>
      </c>
      <c r="P220" s="261" t="s">
        <v>88</v>
      </c>
      <c r="Q220" s="245" t="str">
        <f t="shared" si="435"/>
        <v>*</v>
      </c>
      <c r="R220" s="261"/>
      <c r="S220" s="245" t="str">
        <f t="shared" si="436"/>
        <v/>
      </c>
      <c r="T220" s="261"/>
      <c r="U220" s="245" t="str">
        <f t="shared" si="437"/>
        <v/>
      </c>
      <c r="V220" s="245">
        <f t="shared" ca="1" si="438"/>
        <v>277.26</v>
      </c>
      <c r="W220" s="244"/>
      <c r="X220" s="226">
        <v>0.8</v>
      </c>
      <c r="Y220" s="158">
        <f t="shared" ca="1" si="439"/>
        <v>100</v>
      </c>
      <c r="Z220" s="158">
        <f t="shared" ca="1" si="439"/>
        <v>61.74</v>
      </c>
      <c r="AA220" s="158">
        <f t="shared" ca="1" si="439"/>
        <v>59.9</v>
      </c>
      <c r="AB220" s="158">
        <f t="shared" ca="1" si="439"/>
        <v>55.62</v>
      </c>
      <c r="AC220" s="158">
        <f t="shared" ca="1" si="439"/>
        <v>0</v>
      </c>
      <c r="AE220" s="158">
        <f t="shared" si="440"/>
        <v>0</v>
      </c>
      <c r="AF220" s="158">
        <f t="shared" ca="1" si="441"/>
        <v>100</v>
      </c>
      <c r="AG220" s="158">
        <f t="shared" ca="1" si="442"/>
        <v>61.74</v>
      </c>
      <c r="AH220" s="158">
        <f t="shared" ca="1" si="443"/>
        <v>59.9</v>
      </c>
      <c r="AI220" s="158">
        <f t="shared" si="444"/>
        <v>0</v>
      </c>
      <c r="AJ220" s="158">
        <f t="shared" ca="1" si="445"/>
        <v>55.62</v>
      </c>
      <c r="AK220" s="158">
        <f t="shared" si="446"/>
        <v>0</v>
      </c>
      <c r="AL220" s="158">
        <f t="shared" si="447"/>
        <v>0</v>
      </c>
      <c r="AM220" s="158">
        <f t="shared" si="448"/>
        <v>0</v>
      </c>
      <c r="AN220" s="159">
        <f t="shared" ca="1" si="449"/>
        <v>221.81</v>
      </c>
      <c r="AP220" s="227">
        <f t="shared" ca="1" si="450"/>
        <v>0</v>
      </c>
      <c r="AQ220" s="227">
        <f t="shared" ca="1" si="451"/>
        <v>0</v>
      </c>
      <c r="AR220" s="227">
        <f t="shared" ca="1" si="452"/>
        <v>0</v>
      </c>
      <c r="AS220" s="227">
        <f t="shared" ca="1" si="453"/>
        <v>0</v>
      </c>
      <c r="AT220" s="227">
        <f t="shared" ca="1" si="454"/>
        <v>0</v>
      </c>
      <c r="AU220" s="227">
        <f t="shared" ca="1" si="455"/>
        <v>0</v>
      </c>
      <c r="AV220" s="227">
        <f t="shared" ca="1" si="456"/>
        <v>0</v>
      </c>
      <c r="AW220" s="227">
        <f t="shared" ca="1" si="457"/>
        <v>0</v>
      </c>
      <c r="AX220" s="227">
        <f t="shared" ca="1" si="458"/>
        <v>221.81</v>
      </c>
      <c r="AY220" s="227">
        <f t="shared" ca="1" si="459"/>
        <v>0</v>
      </c>
      <c r="AZ220" s="227">
        <f t="shared" ca="1" si="460"/>
        <v>0</v>
      </c>
      <c r="BB220" s="227">
        <f t="shared" si="461"/>
        <v>0</v>
      </c>
      <c r="BC220" s="227">
        <f t="shared" ca="1" si="462"/>
        <v>80</v>
      </c>
      <c r="BD220" s="227">
        <f t="shared" ca="1" si="463"/>
        <v>49.39</v>
      </c>
      <c r="BE220" s="227">
        <f t="shared" ca="1" si="464"/>
        <v>47.92</v>
      </c>
      <c r="BF220" s="227">
        <f t="shared" si="465"/>
        <v>0</v>
      </c>
      <c r="BG220" s="227">
        <f t="shared" ca="1" si="466"/>
        <v>44.5</v>
      </c>
      <c r="BH220" s="227">
        <f t="shared" si="467"/>
        <v>0</v>
      </c>
      <c r="BI220" s="227">
        <f t="shared" si="468"/>
        <v>0</v>
      </c>
      <c r="BJ220" s="227">
        <f t="shared" si="469"/>
        <v>0</v>
      </c>
    </row>
    <row r="221" spans="1:62" x14ac:dyDescent="0.2">
      <c r="A221" s="228" t="s">
        <v>7</v>
      </c>
      <c r="B221" s="229" t="s">
        <v>327</v>
      </c>
      <c r="C221" s="230" t="s">
        <v>81</v>
      </c>
      <c r="D221" s="261"/>
      <c r="E221" s="245"/>
      <c r="F221" s="261"/>
      <c r="G221" s="245" t="str">
        <f t="shared" si="430"/>
        <v/>
      </c>
      <c r="H221" s="261"/>
      <c r="I221" s="245" t="str">
        <f t="shared" si="431"/>
        <v/>
      </c>
      <c r="J221" s="261">
        <v>48.05</v>
      </c>
      <c r="K221" s="245">
        <f t="shared" ca="1" si="432"/>
        <v>83.88</v>
      </c>
      <c r="L221" s="261"/>
      <c r="M221" s="245" t="str">
        <f t="shared" si="433"/>
        <v/>
      </c>
      <c r="N221" s="261">
        <v>37.270000000000003</v>
      </c>
      <c r="O221" s="245">
        <f t="shared" ca="1" si="434"/>
        <v>100</v>
      </c>
      <c r="P221" s="261">
        <v>44.59</v>
      </c>
      <c r="Q221" s="245">
        <f t="shared" ca="1" si="435"/>
        <v>86.59</v>
      </c>
      <c r="R221" s="261" t="s">
        <v>88</v>
      </c>
      <c r="S221" s="245" t="str">
        <f t="shared" si="436"/>
        <v>*</v>
      </c>
      <c r="T221" s="261"/>
      <c r="U221" s="245" t="str">
        <f t="shared" si="437"/>
        <v/>
      </c>
      <c r="V221" s="245">
        <f t="shared" ca="1" si="438"/>
        <v>270.47000000000003</v>
      </c>
      <c r="W221" s="264"/>
      <c r="X221" s="226">
        <v>0.8</v>
      </c>
      <c r="Y221" s="158">
        <f t="shared" ca="1" si="439"/>
        <v>100</v>
      </c>
      <c r="Z221" s="158">
        <f t="shared" ca="1" si="439"/>
        <v>86.59</v>
      </c>
      <c r="AA221" s="158">
        <f t="shared" ca="1" si="439"/>
        <v>83.88</v>
      </c>
      <c r="AB221" s="158">
        <f t="shared" ca="1" si="439"/>
        <v>0</v>
      </c>
      <c r="AC221" s="158">
        <f t="shared" ca="1" si="439"/>
        <v>0</v>
      </c>
      <c r="AE221" s="158">
        <f t="shared" si="440"/>
        <v>0</v>
      </c>
      <c r="AF221" s="158">
        <f t="shared" si="441"/>
        <v>0</v>
      </c>
      <c r="AG221" s="158">
        <f t="shared" si="442"/>
        <v>0</v>
      </c>
      <c r="AH221" s="158">
        <f t="shared" ca="1" si="443"/>
        <v>83.88</v>
      </c>
      <c r="AI221" s="158">
        <f t="shared" si="444"/>
        <v>0</v>
      </c>
      <c r="AJ221" s="158">
        <f t="shared" ca="1" si="445"/>
        <v>100</v>
      </c>
      <c r="AK221" s="158">
        <f t="shared" ca="1" si="446"/>
        <v>86.59</v>
      </c>
      <c r="AL221" s="158">
        <f t="shared" si="447"/>
        <v>0</v>
      </c>
      <c r="AM221" s="158">
        <f t="shared" si="448"/>
        <v>0</v>
      </c>
      <c r="AN221" s="159">
        <f t="shared" ca="1" si="449"/>
        <v>216.38</v>
      </c>
      <c r="AP221" s="227">
        <f t="shared" ca="1" si="450"/>
        <v>0</v>
      </c>
      <c r="AQ221" s="227">
        <f t="shared" ca="1" si="451"/>
        <v>0</v>
      </c>
      <c r="AR221" s="227">
        <f t="shared" ca="1" si="452"/>
        <v>216.38</v>
      </c>
      <c r="AS221" s="227">
        <f t="shared" ca="1" si="453"/>
        <v>0</v>
      </c>
      <c r="AT221" s="227">
        <f t="shared" ca="1" si="454"/>
        <v>0</v>
      </c>
      <c r="AU221" s="227">
        <f t="shared" ca="1" si="455"/>
        <v>0</v>
      </c>
      <c r="AV221" s="227">
        <f t="shared" ca="1" si="456"/>
        <v>0</v>
      </c>
      <c r="AW221" s="227">
        <f t="shared" ca="1" si="457"/>
        <v>0</v>
      </c>
      <c r="AX221" s="227">
        <f t="shared" ca="1" si="458"/>
        <v>0</v>
      </c>
      <c r="AY221" s="227">
        <f t="shared" ca="1" si="459"/>
        <v>0</v>
      </c>
      <c r="AZ221" s="227">
        <f t="shared" ca="1" si="460"/>
        <v>0</v>
      </c>
      <c r="BB221" s="227">
        <f t="shared" si="461"/>
        <v>0</v>
      </c>
      <c r="BC221" s="227">
        <f t="shared" si="462"/>
        <v>0</v>
      </c>
      <c r="BD221" s="227">
        <f t="shared" si="463"/>
        <v>0</v>
      </c>
      <c r="BE221" s="227">
        <f t="shared" ca="1" si="464"/>
        <v>67.099999999999994</v>
      </c>
      <c r="BF221" s="227">
        <f t="shared" si="465"/>
        <v>0</v>
      </c>
      <c r="BG221" s="227">
        <f t="shared" ca="1" si="466"/>
        <v>80</v>
      </c>
      <c r="BH221" s="227">
        <f t="shared" ca="1" si="467"/>
        <v>69.27</v>
      </c>
      <c r="BI221" s="227">
        <f t="shared" si="468"/>
        <v>0</v>
      </c>
      <c r="BJ221" s="227">
        <f t="shared" si="469"/>
        <v>0</v>
      </c>
    </row>
    <row r="222" spans="1:62" x14ac:dyDescent="0.2">
      <c r="A222" s="228" t="s">
        <v>8</v>
      </c>
      <c r="B222" s="229" t="s">
        <v>294</v>
      </c>
      <c r="C222" s="230" t="s">
        <v>97</v>
      </c>
      <c r="D222" s="261"/>
      <c r="E222" s="235"/>
      <c r="F222" s="261">
        <v>40.590000000000003</v>
      </c>
      <c r="G222" s="235">
        <f t="shared" ca="1" si="430"/>
        <v>80.28</v>
      </c>
      <c r="H222" s="261"/>
      <c r="I222" s="245" t="str">
        <f t="shared" si="431"/>
        <v/>
      </c>
      <c r="J222" s="261"/>
      <c r="K222" s="245" t="str">
        <f t="shared" si="432"/>
        <v/>
      </c>
      <c r="L222" s="261"/>
      <c r="M222" s="245" t="str">
        <f t="shared" si="433"/>
        <v/>
      </c>
      <c r="N222" s="261"/>
      <c r="O222" s="245" t="str">
        <f t="shared" si="434"/>
        <v/>
      </c>
      <c r="P222" s="261"/>
      <c r="Q222" s="245" t="str">
        <f t="shared" si="435"/>
        <v/>
      </c>
      <c r="R222" s="261"/>
      <c r="S222" s="245" t="str">
        <f t="shared" si="436"/>
        <v/>
      </c>
      <c r="T222" s="261"/>
      <c r="U222" s="245" t="str">
        <f t="shared" si="437"/>
        <v/>
      </c>
      <c r="V222" s="245">
        <f t="shared" ca="1" si="438"/>
        <v>80.28</v>
      </c>
      <c r="W222" s="244"/>
      <c r="X222" s="226">
        <v>0.8</v>
      </c>
      <c r="Y222" s="158">
        <f t="shared" ca="1" si="439"/>
        <v>80.28</v>
      </c>
      <c r="Z222" s="158">
        <f t="shared" ca="1" si="439"/>
        <v>0</v>
      </c>
      <c r="AA222" s="158">
        <f t="shared" ca="1" si="439"/>
        <v>0</v>
      </c>
      <c r="AB222" s="158">
        <f t="shared" ca="1" si="439"/>
        <v>0</v>
      </c>
      <c r="AC222" s="158">
        <f t="shared" ca="1" si="439"/>
        <v>0</v>
      </c>
      <c r="AE222" s="158">
        <f t="shared" si="440"/>
        <v>0</v>
      </c>
      <c r="AF222" s="158">
        <f t="shared" ca="1" si="441"/>
        <v>80.28</v>
      </c>
      <c r="AG222" s="158">
        <f t="shared" si="442"/>
        <v>0</v>
      </c>
      <c r="AH222" s="158">
        <f t="shared" si="443"/>
        <v>0</v>
      </c>
      <c r="AI222" s="158">
        <f t="shared" si="444"/>
        <v>0</v>
      </c>
      <c r="AJ222" s="158">
        <f t="shared" si="445"/>
        <v>0</v>
      </c>
      <c r="AK222" s="158">
        <f t="shared" si="446"/>
        <v>0</v>
      </c>
      <c r="AL222" s="158">
        <f t="shared" si="447"/>
        <v>0</v>
      </c>
      <c r="AM222" s="158">
        <f t="shared" si="448"/>
        <v>0</v>
      </c>
      <c r="AN222" s="159">
        <f t="shared" ca="1" si="449"/>
        <v>64.22</v>
      </c>
      <c r="AP222" s="227">
        <f t="shared" ca="1" si="450"/>
        <v>0</v>
      </c>
      <c r="AQ222" s="227">
        <f t="shared" ca="1" si="451"/>
        <v>0</v>
      </c>
      <c r="AR222" s="227">
        <f t="shared" ca="1" si="452"/>
        <v>0</v>
      </c>
      <c r="AS222" s="227">
        <f t="shared" ca="1" si="453"/>
        <v>0</v>
      </c>
      <c r="AT222" s="227">
        <f t="shared" ca="1" si="454"/>
        <v>0</v>
      </c>
      <c r="AU222" s="227">
        <f t="shared" ca="1" si="455"/>
        <v>0</v>
      </c>
      <c r="AV222" s="227">
        <f t="shared" ca="1" si="456"/>
        <v>64.22</v>
      </c>
      <c r="AW222" s="227">
        <f t="shared" ca="1" si="457"/>
        <v>0</v>
      </c>
      <c r="AX222" s="227">
        <f t="shared" ca="1" si="458"/>
        <v>0</v>
      </c>
      <c r="AY222" s="227">
        <f t="shared" ca="1" si="459"/>
        <v>0</v>
      </c>
      <c r="AZ222" s="227">
        <f t="shared" ca="1" si="460"/>
        <v>0</v>
      </c>
      <c r="BB222" s="227">
        <f t="shared" si="461"/>
        <v>0</v>
      </c>
      <c r="BC222" s="227">
        <f t="shared" ca="1" si="462"/>
        <v>64.22</v>
      </c>
      <c r="BD222" s="227">
        <f t="shared" si="463"/>
        <v>0</v>
      </c>
      <c r="BE222" s="227">
        <f t="shared" si="464"/>
        <v>0</v>
      </c>
      <c r="BF222" s="227">
        <f t="shared" si="465"/>
        <v>0</v>
      </c>
      <c r="BG222" s="227">
        <f t="shared" si="466"/>
        <v>0</v>
      </c>
      <c r="BH222" s="227">
        <f t="shared" si="467"/>
        <v>0</v>
      </c>
      <c r="BI222" s="227">
        <f t="shared" si="468"/>
        <v>0</v>
      </c>
      <c r="BJ222" s="227">
        <f t="shared" si="469"/>
        <v>0</v>
      </c>
    </row>
    <row r="223" spans="1:62" ht="13.5" thickBot="1" x14ac:dyDescent="0.25">
      <c r="A223" s="247" t="s">
        <v>9</v>
      </c>
      <c r="B223" s="248" t="s">
        <v>408</v>
      </c>
      <c r="C223" s="249" t="s">
        <v>73</v>
      </c>
      <c r="D223" s="265"/>
      <c r="E223" s="266"/>
      <c r="F223" s="265"/>
      <c r="G223" s="266" t="str">
        <f t="shared" si="430"/>
        <v/>
      </c>
      <c r="H223" s="265"/>
      <c r="I223" s="266" t="str">
        <f t="shared" si="431"/>
        <v/>
      </c>
      <c r="J223" s="265"/>
      <c r="K223" s="266" t="str">
        <f t="shared" si="432"/>
        <v/>
      </c>
      <c r="L223" s="265">
        <v>60.15</v>
      </c>
      <c r="M223" s="266">
        <f t="shared" ca="1" si="433"/>
        <v>50.73</v>
      </c>
      <c r="N223" s="265"/>
      <c r="O223" s="266" t="str">
        <f t="shared" si="434"/>
        <v/>
      </c>
      <c r="P223" s="265"/>
      <c r="Q223" s="266" t="str">
        <f t="shared" si="435"/>
        <v/>
      </c>
      <c r="R223" s="265"/>
      <c r="S223" s="266" t="str">
        <f t="shared" si="436"/>
        <v/>
      </c>
      <c r="T223" s="336"/>
      <c r="U223" s="266" t="str">
        <f t="shared" si="437"/>
        <v/>
      </c>
      <c r="V223" s="266">
        <f t="shared" ca="1" si="438"/>
        <v>50.73</v>
      </c>
      <c r="W223" s="264"/>
      <c r="X223" s="226">
        <v>0.8</v>
      </c>
      <c r="Y223" s="158">
        <f t="shared" ca="1" si="439"/>
        <v>50.73</v>
      </c>
      <c r="Z223" s="158">
        <f t="shared" ca="1" si="439"/>
        <v>0</v>
      </c>
      <c r="AA223" s="158">
        <f t="shared" ca="1" si="439"/>
        <v>0</v>
      </c>
      <c r="AB223" s="158">
        <f t="shared" ca="1" si="439"/>
        <v>0</v>
      </c>
      <c r="AC223" s="158">
        <f t="shared" ca="1" si="439"/>
        <v>0</v>
      </c>
      <c r="AE223" s="158">
        <f t="shared" si="440"/>
        <v>0</v>
      </c>
      <c r="AF223" s="158">
        <f t="shared" si="441"/>
        <v>0</v>
      </c>
      <c r="AG223" s="158">
        <f t="shared" si="442"/>
        <v>0</v>
      </c>
      <c r="AH223" s="158">
        <f t="shared" si="443"/>
        <v>0</v>
      </c>
      <c r="AI223" s="158">
        <f t="shared" ca="1" si="444"/>
        <v>50.73</v>
      </c>
      <c r="AJ223" s="158">
        <f t="shared" si="445"/>
        <v>0</v>
      </c>
      <c r="AK223" s="158">
        <f t="shared" si="446"/>
        <v>0</v>
      </c>
      <c r="AL223" s="158">
        <f t="shared" si="447"/>
        <v>0</v>
      </c>
      <c r="AM223" s="158">
        <f t="shared" si="448"/>
        <v>0</v>
      </c>
      <c r="AN223" s="159">
        <f t="shared" ca="1" si="449"/>
        <v>40.58</v>
      </c>
      <c r="AP223" s="227">
        <f t="shared" ca="1" si="450"/>
        <v>40.58</v>
      </c>
      <c r="AQ223" s="227">
        <f t="shared" ca="1" si="451"/>
        <v>0</v>
      </c>
      <c r="AR223" s="227">
        <f t="shared" ca="1" si="452"/>
        <v>0</v>
      </c>
      <c r="AS223" s="227">
        <f t="shared" ca="1" si="453"/>
        <v>0</v>
      </c>
      <c r="AT223" s="227">
        <f t="shared" ca="1" si="454"/>
        <v>0</v>
      </c>
      <c r="AU223" s="227">
        <f t="shared" ca="1" si="455"/>
        <v>0</v>
      </c>
      <c r="AV223" s="227">
        <f t="shared" ca="1" si="456"/>
        <v>0</v>
      </c>
      <c r="AW223" s="227">
        <f t="shared" ca="1" si="457"/>
        <v>0</v>
      </c>
      <c r="AX223" s="227">
        <f t="shared" ca="1" si="458"/>
        <v>0</v>
      </c>
      <c r="AY223" s="227">
        <f t="shared" ca="1" si="459"/>
        <v>0</v>
      </c>
      <c r="AZ223" s="227">
        <f t="shared" ca="1" si="460"/>
        <v>0</v>
      </c>
      <c r="BB223" s="227">
        <f t="shared" si="461"/>
        <v>0</v>
      </c>
      <c r="BC223" s="227">
        <f t="shared" si="462"/>
        <v>0</v>
      </c>
      <c r="BD223" s="227">
        <f t="shared" si="463"/>
        <v>0</v>
      </c>
      <c r="BE223" s="227">
        <f t="shared" si="464"/>
        <v>0</v>
      </c>
      <c r="BF223" s="227">
        <f t="shared" ca="1" si="465"/>
        <v>40.58</v>
      </c>
      <c r="BG223" s="227">
        <f t="shared" si="466"/>
        <v>0</v>
      </c>
      <c r="BH223" s="227">
        <f t="shared" si="467"/>
        <v>0</v>
      </c>
      <c r="BI223" s="227">
        <f t="shared" si="468"/>
        <v>0</v>
      </c>
      <c r="BJ223" s="227">
        <f t="shared" si="469"/>
        <v>0</v>
      </c>
    </row>
    <row r="224" spans="1:62" s="178" customFormat="1" ht="13.5" thickBot="1" x14ac:dyDescent="0.25">
      <c r="A224" s="253"/>
      <c r="B224" s="254"/>
      <c r="C224" s="211"/>
      <c r="D224" s="257"/>
      <c r="E224" s="319"/>
      <c r="F224" s="257"/>
      <c r="G224" s="329"/>
      <c r="H224" s="257"/>
      <c r="I224" s="330"/>
      <c r="J224" s="257"/>
      <c r="K224" s="329"/>
      <c r="L224" s="257"/>
      <c r="M224" s="329"/>
      <c r="N224" s="257"/>
      <c r="O224" s="329"/>
      <c r="P224" s="257"/>
      <c r="Q224" s="329"/>
      <c r="R224" s="257"/>
      <c r="S224" s="257"/>
      <c r="T224" s="257"/>
      <c r="U224" s="257"/>
      <c r="V224" s="329"/>
      <c r="W224" s="214"/>
      <c r="X224" s="214"/>
      <c r="AN224" s="216"/>
      <c r="AP224" s="258"/>
      <c r="AQ224" s="258"/>
      <c r="AR224" s="258"/>
      <c r="AS224" s="258"/>
      <c r="AT224" s="258"/>
      <c r="AU224" s="258"/>
      <c r="AV224" s="258"/>
      <c r="AW224" s="258"/>
      <c r="AX224" s="258"/>
      <c r="AY224" s="258"/>
      <c r="AZ224" s="258"/>
    </row>
    <row r="225" spans="1:62" ht="13.5" customHeight="1" x14ac:dyDescent="0.25">
      <c r="A225" s="355"/>
      <c r="B225" s="358" t="s">
        <v>53</v>
      </c>
      <c r="C225" s="361" t="s">
        <v>2</v>
      </c>
      <c r="D225" s="349" t="s">
        <v>95</v>
      </c>
      <c r="E225" s="349"/>
      <c r="F225" s="349" t="s">
        <v>145</v>
      </c>
      <c r="G225" s="349"/>
      <c r="H225" s="349" t="s">
        <v>133</v>
      </c>
      <c r="I225" s="349"/>
      <c r="J225" s="349" t="s">
        <v>135</v>
      </c>
      <c r="K225" s="349"/>
      <c r="L225" s="349" t="s">
        <v>136</v>
      </c>
      <c r="M225" s="350"/>
      <c r="N225" s="349" t="s">
        <v>149</v>
      </c>
      <c r="O225" s="349"/>
      <c r="P225" s="349" t="s">
        <v>20</v>
      </c>
      <c r="Q225" s="349"/>
      <c r="R225" s="349" t="s">
        <v>153</v>
      </c>
      <c r="S225" s="350"/>
      <c r="T225" s="349" t="s">
        <v>381</v>
      </c>
      <c r="U225" s="350"/>
      <c r="V225" s="351" t="s">
        <v>93</v>
      </c>
      <c r="W225" s="364"/>
      <c r="X225" s="364"/>
      <c r="AP225" s="227"/>
      <c r="AQ225" s="227"/>
      <c r="AR225" s="227"/>
      <c r="AS225" s="227"/>
      <c r="AT225" s="227"/>
      <c r="AU225" s="227"/>
      <c r="AV225" s="227"/>
      <c r="AW225" s="227"/>
      <c r="AX225" s="227"/>
      <c r="AY225" s="227"/>
      <c r="AZ225" s="227"/>
    </row>
    <row r="226" spans="1:62" ht="13.5" x14ac:dyDescent="0.25">
      <c r="A226" s="356"/>
      <c r="B226" s="359"/>
      <c r="C226" s="362"/>
      <c r="D226" s="348" t="s">
        <v>144</v>
      </c>
      <c r="E226" s="348"/>
      <c r="F226" s="348" t="s">
        <v>146</v>
      </c>
      <c r="G226" s="348"/>
      <c r="H226" s="348" t="s">
        <v>146</v>
      </c>
      <c r="I226" s="348"/>
      <c r="J226" s="348" t="s">
        <v>147</v>
      </c>
      <c r="K226" s="348"/>
      <c r="L226" s="348" t="s">
        <v>148</v>
      </c>
      <c r="M226" s="348"/>
      <c r="N226" s="348" t="s">
        <v>151</v>
      </c>
      <c r="O226" s="348"/>
      <c r="P226" s="348" t="s">
        <v>152</v>
      </c>
      <c r="Q226" s="348"/>
      <c r="R226" s="348" t="s">
        <v>91</v>
      </c>
      <c r="S226" s="348"/>
      <c r="T226" s="348" t="s">
        <v>382</v>
      </c>
      <c r="U226" s="348"/>
      <c r="V226" s="352"/>
      <c r="W226" s="364"/>
      <c r="X226" s="364"/>
      <c r="AP226" s="227"/>
      <c r="AQ226" s="227"/>
      <c r="AR226" s="227"/>
      <c r="AS226" s="227"/>
      <c r="AT226" s="227"/>
      <c r="AU226" s="227"/>
      <c r="AV226" s="227"/>
      <c r="AW226" s="227"/>
      <c r="AX226" s="227"/>
      <c r="AY226" s="227"/>
      <c r="AZ226" s="227"/>
    </row>
    <row r="227" spans="1:62" ht="13.5" customHeight="1" thickBot="1" x14ac:dyDescent="0.25">
      <c r="A227" s="357"/>
      <c r="B227" s="360"/>
      <c r="C227" s="363"/>
      <c r="D227" s="203" t="s">
        <v>0</v>
      </c>
      <c r="E227" s="204" t="s">
        <v>1</v>
      </c>
      <c r="F227" s="203" t="s">
        <v>0</v>
      </c>
      <c r="G227" s="204" t="s">
        <v>1</v>
      </c>
      <c r="H227" s="203" t="s">
        <v>0</v>
      </c>
      <c r="I227" s="204" t="s">
        <v>1</v>
      </c>
      <c r="J227" s="203" t="s">
        <v>0</v>
      </c>
      <c r="K227" s="204" t="s">
        <v>1</v>
      </c>
      <c r="L227" s="203" t="s">
        <v>0</v>
      </c>
      <c r="M227" s="204" t="s">
        <v>1</v>
      </c>
      <c r="N227" s="203" t="s">
        <v>0</v>
      </c>
      <c r="O227" s="204" t="s">
        <v>1</v>
      </c>
      <c r="P227" s="203" t="s">
        <v>0</v>
      </c>
      <c r="Q227" s="204" t="s">
        <v>1</v>
      </c>
      <c r="R227" s="203" t="s">
        <v>0</v>
      </c>
      <c r="S227" s="204" t="s">
        <v>1</v>
      </c>
      <c r="T227" s="203" t="s">
        <v>0</v>
      </c>
      <c r="U227" s="204" t="s">
        <v>1</v>
      </c>
      <c r="V227" s="353"/>
      <c r="W227" s="205"/>
      <c r="X227" s="206"/>
      <c r="AP227" s="227"/>
      <c r="AQ227" s="227"/>
      <c r="AR227" s="227"/>
      <c r="AS227" s="227"/>
      <c r="AT227" s="227"/>
      <c r="AU227" s="227"/>
      <c r="AV227" s="227"/>
      <c r="AW227" s="227"/>
      <c r="AX227" s="227"/>
      <c r="AY227" s="227"/>
      <c r="AZ227" s="227"/>
    </row>
    <row r="228" spans="1:62" s="215" customFormat="1" ht="13.5" hidden="1" outlineLevel="1" thickBot="1" x14ac:dyDescent="0.25">
      <c r="A228" s="209"/>
      <c r="B228" s="210">
        <f>ROW()+1</f>
        <v>229</v>
      </c>
      <c r="C228" s="211" cm="1">
        <f t="array" ref="C228">MATCH(TRUE,ISBLANK(C229:C336),0)+ROW()-1</f>
        <v>238</v>
      </c>
      <c r="D228" s="257">
        <f ca="1">MIN(INDIRECT(ADDRESS($B228,COLUMN())&amp;":"&amp;ADDRESS($C228,COLUMN())))</f>
        <v>30.11</v>
      </c>
      <c r="E228" s="326">
        <f ca="1">100*D228-40*INT(D228)</f>
        <v>1811</v>
      </c>
      <c r="F228" s="257">
        <f ca="1">MIN(INDIRECT(ADDRESS($B228,COLUMN())&amp;":"&amp;ADDRESS($C228,COLUMN())))</f>
        <v>16.12</v>
      </c>
      <c r="G228" s="326">
        <f t="shared" ref="G228" ca="1" si="470">F228*100-40*INT(F228)</f>
        <v>972</v>
      </c>
      <c r="H228" s="257">
        <f ca="1">MIN(INDIRECT(ADDRESS($B228,COLUMN())&amp;":"&amp;ADDRESS($C228,COLUMN())))</f>
        <v>19.579999999999998</v>
      </c>
      <c r="I228" s="326">
        <f t="shared" ref="I228" ca="1" si="471">H228*100-40*INT(H228)</f>
        <v>1197.9999999999998</v>
      </c>
      <c r="J228" s="257">
        <f ca="1">MIN(INDIRECT(ADDRESS($B228,COLUMN())&amp;":"&amp;ADDRESS($C228,COLUMN())))</f>
        <v>30.3</v>
      </c>
      <c r="K228" s="326">
        <f t="shared" ref="K228" ca="1" si="472">J228*100-40*INT(J228)</f>
        <v>1830</v>
      </c>
      <c r="L228" s="257">
        <f ca="1">MIN(INDIRECT(ADDRESS($B228,COLUMN())&amp;":"&amp;ADDRESS($C228,COLUMN())))</f>
        <v>13.49</v>
      </c>
      <c r="M228" s="326">
        <f t="shared" ref="M228" ca="1" si="473">L228*100-40*INT(L228)</f>
        <v>829</v>
      </c>
      <c r="N228" s="257">
        <f ca="1">MIN(INDIRECT(ADDRESS($B228,COLUMN())&amp;":"&amp;ADDRESS($C228,COLUMN())))</f>
        <v>18.27</v>
      </c>
      <c r="O228" s="326">
        <f t="shared" ref="O228" ca="1" si="474">N228*100-40*INT(N228)</f>
        <v>1107</v>
      </c>
      <c r="P228" s="257">
        <f ca="1">MIN(INDIRECT(ADDRESS($B228,COLUMN())&amp;":"&amp;ADDRESS($C228,COLUMN())))</f>
        <v>20.59</v>
      </c>
      <c r="Q228" s="326">
        <f t="shared" ref="Q228" ca="1" si="475">P228*100-40*INT(P228)</f>
        <v>1259</v>
      </c>
      <c r="R228" s="257">
        <f ca="1">MIN(INDIRECT(ADDRESS($B228,COLUMN())&amp;":"&amp;ADDRESS($C228,COLUMN())))</f>
        <v>54.33</v>
      </c>
      <c r="S228" s="326">
        <f t="shared" ref="S228" ca="1" si="476">R228*100-40*INT(R228)</f>
        <v>3273</v>
      </c>
      <c r="T228" s="257">
        <f ca="1">MIN(INDIRECT(ADDRESS($B228,COLUMN())&amp;":"&amp;ADDRESS($C228,COLUMN())))</f>
        <v>26.51</v>
      </c>
      <c r="U228" s="326">
        <f t="shared" ref="U228" ca="1" si="477">T228*100-40*INT(T228)</f>
        <v>1611</v>
      </c>
      <c r="V228" s="257"/>
      <c r="W228" s="214"/>
      <c r="X228" s="214"/>
      <c r="AN228" s="216"/>
      <c r="AP228" s="217"/>
      <c r="AQ228" s="217"/>
      <c r="AR228" s="217"/>
      <c r="AS228" s="217"/>
      <c r="AT228" s="217"/>
      <c r="AU228" s="217"/>
      <c r="AV228" s="217"/>
      <c r="AW228" s="217"/>
      <c r="AX228" s="217"/>
      <c r="AY228" s="217"/>
      <c r="AZ228" s="217"/>
    </row>
    <row r="229" spans="1:62" collapsed="1" x14ac:dyDescent="0.2">
      <c r="A229" s="260" t="s">
        <v>3</v>
      </c>
      <c r="B229" s="219" t="s">
        <v>173</v>
      </c>
      <c r="C229" s="220" t="s">
        <v>80</v>
      </c>
      <c r="D229" s="268">
        <v>30.11</v>
      </c>
      <c r="E229" s="327">
        <f t="shared" ref="E229:E238" ca="1" si="478">IF(D229="","",IF(N(D229)=0,"*",ROUND(100*E$228/(100*D229-40*INT(D229)),2)))</f>
        <v>100</v>
      </c>
      <c r="F229" s="268">
        <v>16.12</v>
      </c>
      <c r="G229" s="327">
        <f t="shared" ref="G229:G238" ca="1" si="479">IF(F229="","",IF(N(F229)=0,"*",ROUND(100*G$228/(100*F229-40*INT(F229)),2)))</f>
        <v>100</v>
      </c>
      <c r="H229" s="268">
        <v>19.579999999999998</v>
      </c>
      <c r="I229" s="327">
        <f t="shared" ref="I229:I238" ca="1" si="480">IF(H229="","",IF(N(H229)=0,"*",ROUND(100*I$228/(100*H229-40*INT(H229)),2)))</f>
        <v>100</v>
      </c>
      <c r="J229" s="268">
        <v>30.3</v>
      </c>
      <c r="K229" s="327">
        <f t="shared" ref="K229:K238" ca="1" si="481">IF(J229="","",IF(N(J229)=0,"*",ROUND(100*K$228/(100*J229-40*INT(J229)),2)))</f>
        <v>100</v>
      </c>
      <c r="L229" s="268">
        <v>13.49</v>
      </c>
      <c r="M229" s="327">
        <f t="shared" ref="M229:M238" ca="1" si="482">IF(L229="","",IF(N(L229)=0,"*",ROUND(100*M$228/(100*L229-40*INT(L229)),2)))</f>
        <v>100</v>
      </c>
      <c r="N229" s="268">
        <v>18.27</v>
      </c>
      <c r="O229" s="281">
        <f t="shared" ref="O229:O238" ca="1" si="483">IF(N229="","",IF(N(N229)=0,"*",ROUND(100*O$228/(100*N229-40*INT(N229)),2)))</f>
        <v>100</v>
      </c>
      <c r="P229" s="268">
        <v>20.59</v>
      </c>
      <c r="Q229" s="281">
        <f t="shared" ref="Q229:Q238" ca="1" si="484">IF(P229="","",IF(N(P229)=0,"*",ROUND(100*Q$228/(100*P229-40*INT(P229)),2)))</f>
        <v>100</v>
      </c>
      <c r="R229" s="268"/>
      <c r="S229" s="327" t="str">
        <f t="shared" ref="S229:S238" si="485">IF(R229="","",IF(N(R229)=0,"*",ROUND(100*S$228/(100*R229-40*INT(R229)),2)))</f>
        <v/>
      </c>
      <c r="T229" s="268"/>
      <c r="U229" s="327" t="str">
        <f t="shared" ref="U229:U238" si="486">IF(T229="","",IF(N(T229)=0,"*",ROUND(100*U$228/(100*T229-40*INT(T229)),2)))</f>
        <v/>
      </c>
      <c r="V229" s="327">
        <f t="shared" ref="V229:V238" ca="1" si="487">SUM(Y229:AC229)</f>
        <v>500</v>
      </c>
      <c r="W229" s="244"/>
      <c r="X229" s="226">
        <v>0.7</v>
      </c>
      <c r="Y229" s="158">
        <f t="shared" ref="Y229:AC238" ca="1" si="488">LARGE($AE229:$AM229,Y$34)</f>
        <v>100</v>
      </c>
      <c r="Z229" s="158">
        <f t="shared" ca="1" si="488"/>
        <v>100</v>
      </c>
      <c r="AA229" s="158">
        <f t="shared" ca="1" si="488"/>
        <v>100</v>
      </c>
      <c r="AB229" s="158">
        <f t="shared" ca="1" si="488"/>
        <v>100</v>
      </c>
      <c r="AC229" s="158">
        <f t="shared" ca="1" si="488"/>
        <v>100</v>
      </c>
      <c r="AE229" s="158">
        <f t="shared" ref="AE229:AE238" ca="1" si="489">N(E229)</f>
        <v>100</v>
      </c>
      <c r="AF229" s="158">
        <f t="shared" ref="AF229:AF238" ca="1" si="490">N(G229)</f>
        <v>100</v>
      </c>
      <c r="AG229" s="158">
        <f t="shared" ref="AG229:AG238" ca="1" si="491">N(I229)</f>
        <v>100</v>
      </c>
      <c r="AH229" s="158">
        <f t="shared" ref="AH229:AH238" ca="1" si="492">N(K229)</f>
        <v>100</v>
      </c>
      <c r="AI229" s="158">
        <f t="shared" ref="AI229:AI238" ca="1" si="493">N(M229)</f>
        <v>100</v>
      </c>
      <c r="AJ229" s="158">
        <f t="shared" ref="AJ229:AJ238" ca="1" si="494">N(O229)</f>
        <v>100</v>
      </c>
      <c r="AK229" s="158">
        <f t="shared" ref="AK229:AK238" ca="1" si="495">N(Q229)</f>
        <v>100</v>
      </c>
      <c r="AL229" s="158">
        <f t="shared" ref="AL229:AL238" si="496">N(S229)</f>
        <v>0</v>
      </c>
      <c r="AM229" s="158">
        <f t="shared" ref="AM229:AM238" si="497">N(U229)</f>
        <v>0</v>
      </c>
      <c r="AN229" s="159">
        <f t="shared" ref="AN229:AN238" ca="1" si="498">ROUND(X229*SUM(E229,G229,I229,K229,M229,O229,Q229,S229,U229),2)</f>
        <v>490</v>
      </c>
      <c r="AP229" s="227">
        <f t="shared" ref="AP229:AP238" ca="1" si="499">IF(C229="Vihor",1,0)*AN229</f>
        <v>0</v>
      </c>
      <c r="AQ229" s="227">
        <f t="shared" ref="AQ229:AQ238" ca="1" si="500">IF(C229="Maksimir",1,0)*AN229</f>
        <v>490</v>
      </c>
      <c r="AR229" s="227">
        <f t="shared" ref="AR229:AR238" ca="1" si="501">IF(C229="Japetić",1,0)*AN229</f>
        <v>0</v>
      </c>
      <c r="AS229" s="227">
        <f t="shared" ref="AS229:AS238" ca="1" si="502">IF(C229="Bjelovar",1,0)*AN229</f>
        <v>0</v>
      </c>
      <c r="AT229" s="227">
        <f t="shared" ref="AT229:AT238" ca="1" si="503">IF(C229="Međimurje",1,0)*AN229</f>
        <v>0</v>
      </c>
      <c r="AU229" s="227">
        <f t="shared" ref="AU229:AU238" ca="1" si="504">IF(C229="Sova",1,0)*AN229</f>
        <v>0</v>
      </c>
      <c r="AV229" s="227">
        <f t="shared" ref="AV229:AV238" ca="1" si="505">IF(C229="Orion",1,0)*AN229</f>
        <v>0</v>
      </c>
      <c r="AW229" s="227">
        <f t="shared" ref="AW229:AW238" ca="1" si="506">IF(C229="Kapela",1,0)*AN229</f>
        <v>0</v>
      </c>
      <c r="AX229" s="227">
        <f t="shared" ref="AX229:AX238" ca="1" si="507">IF(C229="Jelen",1,0)*AN229</f>
        <v>0</v>
      </c>
      <c r="AY229" s="227">
        <f t="shared" ref="AY229:AY238" ca="1" si="508">IF(C229="Varaždin",1,0)*AN229</f>
        <v>0</v>
      </c>
      <c r="AZ229" s="227">
        <f t="shared" ref="AZ229:AZ238" ca="1" si="509">IF(C229="Ivan Merz",1,0)*AN229</f>
        <v>0</v>
      </c>
      <c r="BB229" s="227">
        <f t="shared" ref="BB229:BB238" ca="1" si="510">ROUND(N(E229)*$X229,2)</f>
        <v>70</v>
      </c>
      <c r="BC229" s="227">
        <f t="shared" ref="BC229:BC238" ca="1" si="511">ROUND(N(G229)*$X229,2)</f>
        <v>70</v>
      </c>
      <c r="BD229" s="227">
        <f t="shared" ref="BD229:BD238" ca="1" si="512">ROUND(N(I229)*$X229,2)</f>
        <v>70</v>
      </c>
      <c r="BE229" s="227">
        <f t="shared" ref="BE229:BE238" ca="1" si="513">ROUND(N(K229)*$X229,2)</f>
        <v>70</v>
      </c>
      <c r="BF229" s="227">
        <f t="shared" ref="BF229:BF238" ca="1" si="514">ROUND(N(M229)*$X229,2)</f>
        <v>70</v>
      </c>
      <c r="BG229" s="227">
        <f t="shared" ref="BG229:BG238" ca="1" si="515">ROUND(N(O229)*$X229,2)</f>
        <v>70</v>
      </c>
      <c r="BH229" s="227">
        <f t="shared" ref="BH229:BH238" ca="1" si="516">ROUND(N(Q229)*$X229,2)</f>
        <v>70</v>
      </c>
      <c r="BI229" s="227">
        <f t="shared" ref="BI229:BI238" si="517">ROUND(N(S229)*$X229,2)</f>
        <v>0</v>
      </c>
      <c r="BJ229" s="227">
        <f t="shared" ref="BJ229:BJ238" si="518">ROUND(N(U229)*$X229,2)</f>
        <v>0</v>
      </c>
    </row>
    <row r="230" spans="1:62" x14ac:dyDescent="0.2">
      <c r="A230" s="228" t="s">
        <v>4</v>
      </c>
      <c r="B230" s="229" t="s">
        <v>293</v>
      </c>
      <c r="C230" s="230" t="s">
        <v>126</v>
      </c>
      <c r="D230" s="261"/>
      <c r="E230" s="235" t="str">
        <f t="shared" si="478"/>
        <v/>
      </c>
      <c r="F230" s="261">
        <v>26.51</v>
      </c>
      <c r="G230" s="235">
        <f t="shared" ca="1" si="479"/>
        <v>60.34</v>
      </c>
      <c r="H230" s="261">
        <v>23.36</v>
      </c>
      <c r="I230" s="245">
        <f t="shared" ca="1" si="480"/>
        <v>84.6</v>
      </c>
      <c r="J230" s="261"/>
      <c r="K230" s="245" t="str">
        <f t="shared" si="481"/>
        <v/>
      </c>
      <c r="L230" s="261"/>
      <c r="M230" s="245" t="str">
        <f t="shared" si="482"/>
        <v/>
      </c>
      <c r="N230" s="261">
        <v>20.3</v>
      </c>
      <c r="O230" s="245">
        <f t="shared" ca="1" si="483"/>
        <v>90</v>
      </c>
      <c r="P230" s="261">
        <v>22.29</v>
      </c>
      <c r="Q230" s="245">
        <f t="shared" ca="1" si="484"/>
        <v>93.33</v>
      </c>
      <c r="R230" s="261">
        <v>54.33</v>
      </c>
      <c r="S230" s="245">
        <f t="shared" ca="1" si="485"/>
        <v>100</v>
      </c>
      <c r="T230" s="261">
        <v>26.51</v>
      </c>
      <c r="U230" s="245">
        <f t="shared" ca="1" si="486"/>
        <v>100</v>
      </c>
      <c r="V230" s="245">
        <f t="shared" ca="1" si="487"/>
        <v>467.92999999999995</v>
      </c>
      <c r="W230" s="244"/>
      <c r="X230" s="226">
        <v>0.7</v>
      </c>
      <c r="Y230" s="158">
        <f t="shared" ca="1" si="488"/>
        <v>100</v>
      </c>
      <c r="Z230" s="158">
        <f t="shared" ca="1" si="488"/>
        <v>100</v>
      </c>
      <c r="AA230" s="158">
        <f t="shared" ca="1" si="488"/>
        <v>93.33</v>
      </c>
      <c r="AB230" s="158">
        <f t="shared" ca="1" si="488"/>
        <v>90</v>
      </c>
      <c r="AC230" s="158">
        <f t="shared" ca="1" si="488"/>
        <v>84.6</v>
      </c>
      <c r="AE230" s="158">
        <f t="shared" si="489"/>
        <v>0</v>
      </c>
      <c r="AF230" s="158">
        <f t="shared" ca="1" si="490"/>
        <v>60.34</v>
      </c>
      <c r="AG230" s="158">
        <f t="shared" ca="1" si="491"/>
        <v>84.6</v>
      </c>
      <c r="AH230" s="158">
        <f t="shared" si="492"/>
        <v>0</v>
      </c>
      <c r="AI230" s="158">
        <f t="shared" si="493"/>
        <v>0</v>
      </c>
      <c r="AJ230" s="158">
        <f t="shared" ca="1" si="494"/>
        <v>90</v>
      </c>
      <c r="AK230" s="158">
        <f t="shared" ca="1" si="495"/>
        <v>93.33</v>
      </c>
      <c r="AL230" s="158">
        <f t="shared" ca="1" si="496"/>
        <v>100</v>
      </c>
      <c r="AM230" s="158">
        <f t="shared" ca="1" si="497"/>
        <v>100</v>
      </c>
      <c r="AN230" s="159">
        <f t="shared" ca="1" si="498"/>
        <v>369.79</v>
      </c>
      <c r="AP230" s="227">
        <f t="shared" ca="1" si="499"/>
        <v>0</v>
      </c>
      <c r="AQ230" s="227">
        <f t="shared" ca="1" si="500"/>
        <v>0</v>
      </c>
      <c r="AR230" s="227">
        <f t="shared" ca="1" si="501"/>
        <v>0</v>
      </c>
      <c r="AS230" s="227">
        <f t="shared" ca="1" si="502"/>
        <v>0</v>
      </c>
      <c r="AT230" s="227">
        <f t="shared" ca="1" si="503"/>
        <v>0</v>
      </c>
      <c r="AU230" s="227">
        <f t="shared" ca="1" si="504"/>
        <v>0</v>
      </c>
      <c r="AV230" s="227">
        <f t="shared" ca="1" si="505"/>
        <v>0</v>
      </c>
      <c r="AW230" s="227">
        <f t="shared" ca="1" si="506"/>
        <v>0</v>
      </c>
      <c r="AX230" s="227">
        <f t="shared" ca="1" si="507"/>
        <v>0</v>
      </c>
      <c r="AY230" s="227">
        <f t="shared" ca="1" si="508"/>
        <v>0</v>
      </c>
      <c r="AZ230" s="227">
        <f t="shared" ca="1" si="509"/>
        <v>369.79</v>
      </c>
      <c r="BB230" s="227">
        <f t="shared" si="510"/>
        <v>0</v>
      </c>
      <c r="BC230" s="227">
        <f t="shared" ca="1" si="511"/>
        <v>42.24</v>
      </c>
      <c r="BD230" s="227">
        <f t="shared" ca="1" si="512"/>
        <v>59.22</v>
      </c>
      <c r="BE230" s="227">
        <f t="shared" si="513"/>
        <v>0</v>
      </c>
      <c r="BF230" s="227">
        <f t="shared" si="514"/>
        <v>0</v>
      </c>
      <c r="BG230" s="227">
        <f t="shared" ca="1" si="515"/>
        <v>63</v>
      </c>
      <c r="BH230" s="227">
        <f t="shared" ca="1" si="516"/>
        <v>65.33</v>
      </c>
      <c r="BI230" s="227">
        <f t="shared" ca="1" si="517"/>
        <v>70</v>
      </c>
      <c r="BJ230" s="227">
        <f t="shared" ca="1" si="518"/>
        <v>70</v>
      </c>
    </row>
    <row r="231" spans="1:62" x14ac:dyDescent="0.2">
      <c r="A231" s="228" t="s">
        <v>5</v>
      </c>
      <c r="B231" s="229" t="s">
        <v>174</v>
      </c>
      <c r="C231" s="230" t="s">
        <v>81</v>
      </c>
      <c r="D231" s="261">
        <v>72.08</v>
      </c>
      <c r="E231" s="235">
        <f t="shared" ca="1" si="478"/>
        <v>41.84</v>
      </c>
      <c r="F231" s="261">
        <v>27.09</v>
      </c>
      <c r="G231" s="235">
        <f t="shared" ca="1" si="479"/>
        <v>59.67</v>
      </c>
      <c r="H231" s="261">
        <v>38.18</v>
      </c>
      <c r="I231" s="235">
        <f t="shared" ca="1" si="480"/>
        <v>52.13</v>
      </c>
      <c r="J231" s="261">
        <v>36.520000000000003</v>
      </c>
      <c r="K231" s="245">
        <f t="shared" ca="1" si="481"/>
        <v>82.73</v>
      </c>
      <c r="L231" s="261">
        <v>15.52</v>
      </c>
      <c r="M231" s="245">
        <f t="shared" ca="1" si="482"/>
        <v>87.08</v>
      </c>
      <c r="N231" s="261" t="s">
        <v>88</v>
      </c>
      <c r="O231" s="245" t="str">
        <f t="shared" si="483"/>
        <v>*</v>
      </c>
      <c r="P231" s="261">
        <v>30.01</v>
      </c>
      <c r="Q231" s="245">
        <f t="shared" ca="1" si="484"/>
        <v>69.91</v>
      </c>
      <c r="R231" s="261">
        <v>68.55</v>
      </c>
      <c r="S231" s="245">
        <f t="shared" ca="1" si="485"/>
        <v>79.150000000000006</v>
      </c>
      <c r="T231" s="261">
        <v>39.31</v>
      </c>
      <c r="U231" s="245">
        <f t="shared" ca="1" si="486"/>
        <v>67.95</v>
      </c>
      <c r="V231" s="245">
        <f t="shared" ca="1" si="487"/>
        <v>386.82</v>
      </c>
      <c r="W231" s="244"/>
      <c r="X231" s="226">
        <v>0.7</v>
      </c>
      <c r="Y231" s="158">
        <f t="shared" ca="1" si="488"/>
        <v>87.08</v>
      </c>
      <c r="Z231" s="158">
        <f t="shared" ca="1" si="488"/>
        <v>82.73</v>
      </c>
      <c r="AA231" s="158">
        <f t="shared" ca="1" si="488"/>
        <v>79.150000000000006</v>
      </c>
      <c r="AB231" s="158">
        <f t="shared" ca="1" si="488"/>
        <v>69.91</v>
      </c>
      <c r="AC231" s="158">
        <f t="shared" ca="1" si="488"/>
        <v>67.95</v>
      </c>
      <c r="AE231" s="158">
        <f t="shared" ca="1" si="489"/>
        <v>41.84</v>
      </c>
      <c r="AF231" s="158">
        <f t="shared" ca="1" si="490"/>
        <v>59.67</v>
      </c>
      <c r="AG231" s="158">
        <f t="shared" ca="1" si="491"/>
        <v>52.13</v>
      </c>
      <c r="AH231" s="158">
        <f t="shared" ca="1" si="492"/>
        <v>82.73</v>
      </c>
      <c r="AI231" s="158">
        <f t="shared" ca="1" si="493"/>
        <v>87.08</v>
      </c>
      <c r="AJ231" s="158">
        <f t="shared" si="494"/>
        <v>0</v>
      </c>
      <c r="AK231" s="158">
        <f t="shared" ca="1" si="495"/>
        <v>69.91</v>
      </c>
      <c r="AL231" s="158">
        <f t="shared" ca="1" si="496"/>
        <v>79.150000000000006</v>
      </c>
      <c r="AM231" s="158">
        <f t="shared" ca="1" si="497"/>
        <v>67.95</v>
      </c>
      <c r="AN231" s="159">
        <f t="shared" ca="1" si="498"/>
        <v>378.32</v>
      </c>
      <c r="AP231" s="227">
        <f t="shared" ca="1" si="499"/>
        <v>0</v>
      </c>
      <c r="AQ231" s="227">
        <f t="shared" ca="1" si="500"/>
        <v>0</v>
      </c>
      <c r="AR231" s="227">
        <f t="shared" ca="1" si="501"/>
        <v>378.32</v>
      </c>
      <c r="AS231" s="227">
        <f t="shared" ca="1" si="502"/>
        <v>0</v>
      </c>
      <c r="AT231" s="227">
        <f t="shared" ca="1" si="503"/>
        <v>0</v>
      </c>
      <c r="AU231" s="227">
        <f t="shared" ca="1" si="504"/>
        <v>0</v>
      </c>
      <c r="AV231" s="227">
        <f t="shared" ca="1" si="505"/>
        <v>0</v>
      </c>
      <c r="AW231" s="227">
        <f t="shared" ca="1" si="506"/>
        <v>0</v>
      </c>
      <c r="AX231" s="227">
        <f t="shared" ca="1" si="507"/>
        <v>0</v>
      </c>
      <c r="AY231" s="227">
        <f t="shared" ca="1" si="508"/>
        <v>0</v>
      </c>
      <c r="AZ231" s="227">
        <f t="shared" ca="1" si="509"/>
        <v>0</v>
      </c>
      <c r="BB231" s="227">
        <f t="shared" ca="1" si="510"/>
        <v>29.29</v>
      </c>
      <c r="BC231" s="227">
        <f t="shared" ca="1" si="511"/>
        <v>41.77</v>
      </c>
      <c r="BD231" s="227">
        <f t="shared" ca="1" si="512"/>
        <v>36.49</v>
      </c>
      <c r="BE231" s="227">
        <f t="shared" ca="1" si="513"/>
        <v>57.91</v>
      </c>
      <c r="BF231" s="227">
        <f t="shared" ca="1" si="514"/>
        <v>60.96</v>
      </c>
      <c r="BG231" s="227">
        <f t="shared" si="515"/>
        <v>0</v>
      </c>
      <c r="BH231" s="227">
        <f t="shared" ca="1" si="516"/>
        <v>48.94</v>
      </c>
      <c r="BI231" s="227">
        <f t="shared" ca="1" si="517"/>
        <v>55.41</v>
      </c>
      <c r="BJ231" s="227">
        <f t="shared" ca="1" si="518"/>
        <v>47.57</v>
      </c>
    </row>
    <row r="232" spans="1:62" x14ac:dyDescent="0.2">
      <c r="A232" s="228" t="s">
        <v>6</v>
      </c>
      <c r="B232" s="229" t="s">
        <v>177</v>
      </c>
      <c r="C232" s="230" t="s">
        <v>156</v>
      </c>
      <c r="D232" s="261">
        <v>80.5</v>
      </c>
      <c r="E232" s="235">
        <f t="shared" ca="1" si="478"/>
        <v>37.340000000000003</v>
      </c>
      <c r="F232" s="261">
        <v>28.19</v>
      </c>
      <c r="G232" s="245">
        <f t="shared" ca="1" si="479"/>
        <v>57.21</v>
      </c>
      <c r="H232" s="261">
        <v>48.13</v>
      </c>
      <c r="I232" s="235">
        <f t="shared" ca="1" si="480"/>
        <v>41.41</v>
      </c>
      <c r="J232" s="261"/>
      <c r="K232" s="245" t="str">
        <f t="shared" si="481"/>
        <v/>
      </c>
      <c r="L232" s="261">
        <v>15.53</v>
      </c>
      <c r="M232" s="245">
        <f t="shared" ca="1" si="482"/>
        <v>86.99</v>
      </c>
      <c r="N232" s="261">
        <v>24.5</v>
      </c>
      <c r="O232" s="245">
        <f t="shared" ca="1" si="483"/>
        <v>74.3</v>
      </c>
      <c r="P232" s="261">
        <v>32.46</v>
      </c>
      <c r="Q232" s="245">
        <f t="shared" ca="1" si="484"/>
        <v>64.040000000000006</v>
      </c>
      <c r="R232" s="261">
        <v>72.42</v>
      </c>
      <c r="S232" s="245">
        <f t="shared" ca="1" si="485"/>
        <v>75.03</v>
      </c>
      <c r="T232" s="261"/>
      <c r="U232" s="245" t="str">
        <f t="shared" si="486"/>
        <v/>
      </c>
      <c r="V232" s="245">
        <f t="shared" ca="1" si="487"/>
        <v>357.57</v>
      </c>
      <c r="W232" s="244"/>
      <c r="X232" s="226">
        <v>0.7</v>
      </c>
      <c r="Y232" s="158">
        <f t="shared" ca="1" si="488"/>
        <v>86.99</v>
      </c>
      <c r="Z232" s="158">
        <f t="shared" ca="1" si="488"/>
        <v>75.03</v>
      </c>
      <c r="AA232" s="158">
        <f t="shared" ca="1" si="488"/>
        <v>74.3</v>
      </c>
      <c r="AB232" s="158">
        <f t="shared" ca="1" si="488"/>
        <v>64.040000000000006</v>
      </c>
      <c r="AC232" s="158">
        <f t="shared" ca="1" si="488"/>
        <v>57.21</v>
      </c>
      <c r="AE232" s="158">
        <f t="shared" ca="1" si="489"/>
        <v>37.340000000000003</v>
      </c>
      <c r="AF232" s="158">
        <f t="shared" ca="1" si="490"/>
        <v>57.21</v>
      </c>
      <c r="AG232" s="158">
        <f t="shared" ca="1" si="491"/>
        <v>41.41</v>
      </c>
      <c r="AH232" s="158">
        <f t="shared" si="492"/>
        <v>0</v>
      </c>
      <c r="AI232" s="158">
        <f t="shared" ca="1" si="493"/>
        <v>86.99</v>
      </c>
      <c r="AJ232" s="158">
        <f t="shared" ca="1" si="494"/>
        <v>74.3</v>
      </c>
      <c r="AK232" s="158">
        <f t="shared" ca="1" si="495"/>
        <v>64.040000000000006</v>
      </c>
      <c r="AL232" s="158">
        <f t="shared" ca="1" si="496"/>
        <v>75.03</v>
      </c>
      <c r="AM232" s="158">
        <f t="shared" si="497"/>
        <v>0</v>
      </c>
      <c r="AN232" s="159">
        <f t="shared" ca="1" si="498"/>
        <v>305.42</v>
      </c>
      <c r="AP232" s="227">
        <f t="shared" ca="1" si="499"/>
        <v>0</v>
      </c>
      <c r="AQ232" s="227">
        <f t="shared" ca="1" si="500"/>
        <v>0</v>
      </c>
      <c r="AR232" s="227">
        <f t="shared" ca="1" si="501"/>
        <v>0</v>
      </c>
      <c r="AS232" s="227">
        <f t="shared" ca="1" si="502"/>
        <v>0</v>
      </c>
      <c r="AT232" s="227">
        <f t="shared" ca="1" si="503"/>
        <v>0</v>
      </c>
      <c r="AU232" s="227">
        <f t="shared" ca="1" si="504"/>
        <v>0</v>
      </c>
      <c r="AV232" s="227">
        <f t="shared" ca="1" si="505"/>
        <v>0</v>
      </c>
      <c r="AW232" s="227">
        <f t="shared" ca="1" si="506"/>
        <v>0</v>
      </c>
      <c r="AX232" s="227">
        <f t="shared" ca="1" si="507"/>
        <v>305.42</v>
      </c>
      <c r="AY232" s="227">
        <f t="shared" ca="1" si="508"/>
        <v>0</v>
      </c>
      <c r="AZ232" s="227">
        <f t="shared" ca="1" si="509"/>
        <v>0</v>
      </c>
      <c r="BB232" s="227">
        <f t="shared" ca="1" si="510"/>
        <v>26.14</v>
      </c>
      <c r="BC232" s="227">
        <f t="shared" ca="1" si="511"/>
        <v>40.049999999999997</v>
      </c>
      <c r="BD232" s="227">
        <f t="shared" ca="1" si="512"/>
        <v>28.99</v>
      </c>
      <c r="BE232" s="227">
        <f t="shared" si="513"/>
        <v>0</v>
      </c>
      <c r="BF232" s="227">
        <f t="shared" ca="1" si="514"/>
        <v>60.89</v>
      </c>
      <c r="BG232" s="227">
        <f t="shared" ca="1" si="515"/>
        <v>52.01</v>
      </c>
      <c r="BH232" s="227">
        <f t="shared" ca="1" si="516"/>
        <v>44.83</v>
      </c>
      <c r="BI232" s="227">
        <f t="shared" ca="1" si="517"/>
        <v>52.52</v>
      </c>
      <c r="BJ232" s="227">
        <f t="shared" si="518"/>
        <v>0</v>
      </c>
    </row>
    <row r="233" spans="1:62" x14ac:dyDescent="0.2">
      <c r="A233" s="228" t="s">
        <v>7</v>
      </c>
      <c r="B233" s="229" t="s">
        <v>175</v>
      </c>
      <c r="C233" s="230" t="s">
        <v>156</v>
      </c>
      <c r="D233" s="261">
        <v>72.489999999999995</v>
      </c>
      <c r="E233" s="235">
        <f t="shared" ca="1" si="478"/>
        <v>41.45</v>
      </c>
      <c r="F233" s="261">
        <v>32.21</v>
      </c>
      <c r="G233" s="245">
        <f t="shared" ca="1" si="479"/>
        <v>50.08</v>
      </c>
      <c r="H233" s="261">
        <v>44.12</v>
      </c>
      <c r="I233" s="245">
        <f t="shared" ca="1" si="480"/>
        <v>45.17</v>
      </c>
      <c r="J233" s="261" t="s">
        <v>88</v>
      </c>
      <c r="K233" s="245" t="str">
        <f t="shared" si="481"/>
        <v>*</v>
      </c>
      <c r="L233" s="261">
        <v>15.52</v>
      </c>
      <c r="M233" s="245">
        <f t="shared" ca="1" si="482"/>
        <v>87.08</v>
      </c>
      <c r="N233" s="261">
        <v>20.45</v>
      </c>
      <c r="O233" s="245">
        <f t="shared" ca="1" si="483"/>
        <v>88.92</v>
      </c>
      <c r="P233" s="261">
        <v>33</v>
      </c>
      <c r="Q233" s="245">
        <f t="shared" ca="1" si="484"/>
        <v>63.59</v>
      </c>
      <c r="R233" s="261"/>
      <c r="S233" s="245" t="str">
        <f t="shared" si="485"/>
        <v/>
      </c>
      <c r="T233" s="261"/>
      <c r="U233" s="245" t="str">
        <f t="shared" si="486"/>
        <v/>
      </c>
      <c r="V233" s="245">
        <f t="shared" ca="1" si="487"/>
        <v>334.84000000000003</v>
      </c>
      <c r="W233" s="244"/>
      <c r="X233" s="226">
        <v>0.7</v>
      </c>
      <c r="Y233" s="158">
        <f t="shared" ca="1" si="488"/>
        <v>88.92</v>
      </c>
      <c r="Z233" s="158">
        <f t="shared" ca="1" si="488"/>
        <v>87.08</v>
      </c>
      <c r="AA233" s="158">
        <f t="shared" ca="1" si="488"/>
        <v>63.59</v>
      </c>
      <c r="AB233" s="158">
        <f t="shared" ca="1" si="488"/>
        <v>50.08</v>
      </c>
      <c r="AC233" s="158">
        <f t="shared" ca="1" si="488"/>
        <v>45.17</v>
      </c>
      <c r="AE233" s="158">
        <f t="shared" ca="1" si="489"/>
        <v>41.45</v>
      </c>
      <c r="AF233" s="158">
        <f t="shared" ca="1" si="490"/>
        <v>50.08</v>
      </c>
      <c r="AG233" s="158">
        <f t="shared" ca="1" si="491"/>
        <v>45.17</v>
      </c>
      <c r="AH233" s="158">
        <f t="shared" si="492"/>
        <v>0</v>
      </c>
      <c r="AI233" s="158">
        <f t="shared" ca="1" si="493"/>
        <v>87.08</v>
      </c>
      <c r="AJ233" s="158">
        <f t="shared" ca="1" si="494"/>
        <v>88.92</v>
      </c>
      <c r="AK233" s="158">
        <f t="shared" ca="1" si="495"/>
        <v>63.59</v>
      </c>
      <c r="AL233" s="158">
        <f t="shared" si="496"/>
        <v>0</v>
      </c>
      <c r="AM233" s="158">
        <f t="shared" si="497"/>
        <v>0</v>
      </c>
      <c r="AN233" s="159">
        <f t="shared" ca="1" si="498"/>
        <v>263.39999999999998</v>
      </c>
      <c r="AP233" s="227">
        <f t="shared" ca="1" si="499"/>
        <v>0</v>
      </c>
      <c r="AQ233" s="227">
        <f t="shared" ca="1" si="500"/>
        <v>0</v>
      </c>
      <c r="AR233" s="227">
        <f t="shared" ca="1" si="501"/>
        <v>0</v>
      </c>
      <c r="AS233" s="227">
        <f t="shared" ca="1" si="502"/>
        <v>0</v>
      </c>
      <c r="AT233" s="227">
        <f t="shared" ca="1" si="503"/>
        <v>0</v>
      </c>
      <c r="AU233" s="227">
        <f t="shared" ca="1" si="504"/>
        <v>0</v>
      </c>
      <c r="AV233" s="227">
        <f t="shared" ca="1" si="505"/>
        <v>0</v>
      </c>
      <c r="AW233" s="227">
        <f t="shared" ca="1" si="506"/>
        <v>0</v>
      </c>
      <c r="AX233" s="227">
        <f t="shared" ca="1" si="507"/>
        <v>263.39999999999998</v>
      </c>
      <c r="AY233" s="227">
        <f t="shared" ca="1" si="508"/>
        <v>0</v>
      </c>
      <c r="AZ233" s="227">
        <f t="shared" ca="1" si="509"/>
        <v>0</v>
      </c>
      <c r="BB233" s="227">
        <f t="shared" ca="1" si="510"/>
        <v>29.02</v>
      </c>
      <c r="BC233" s="227">
        <f t="shared" ca="1" si="511"/>
        <v>35.06</v>
      </c>
      <c r="BD233" s="227">
        <f t="shared" ca="1" si="512"/>
        <v>31.62</v>
      </c>
      <c r="BE233" s="227">
        <f t="shared" si="513"/>
        <v>0</v>
      </c>
      <c r="BF233" s="227">
        <f t="shared" ca="1" si="514"/>
        <v>60.96</v>
      </c>
      <c r="BG233" s="227">
        <f t="shared" ca="1" si="515"/>
        <v>62.24</v>
      </c>
      <c r="BH233" s="227">
        <f t="shared" ca="1" si="516"/>
        <v>44.51</v>
      </c>
      <c r="BI233" s="227">
        <f t="shared" si="517"/>
        <v>0</v>
      </c>
      <c r="BJ233" s="227">
        <f t="shared" si="518"/>
        <v>0</v>
      </c>
    </row>
    <row r="234" spans="1:62" x14ac:dyDescent="0.2">
      <c r="A234" s="228" t="s">
        <v>8</v>
      </c>
      <c r="B234" s="229" t="s">
        <v>176</v>
      </c>
      <c r="C234" s="230" t="s">
        <v>73</v>
      </c>
      <c r="D234" s="261">
        <v>71.290000000000006</v>
      </c>
      <c r="E234" s="235">
        <f t="shared" ca="1" si="478"/>
        <v>42.22</v>
      </c>
      <c r="F234" s="261">
        <v>39.25</v>
      </c>
      <c r="G234" s="245">
        <f t="shared" ca="1" si="479"/>
        <v>41.1</v>
      </c>
      <c r="H234" s="261">
        <v>33.19</v>
      </c>
      <c r="I234" s="245">
        <f t="shared" ca="1" si="480"/>
        <v>59.93</v>
      </c>
      <c r="J234" s="261"/>
      <c r="K234" s="245" t="str">
        <f t="shared" si="481"/>
        <v/>
      </c>
      <c r="L234" s="261">
        <v>21.08</v>
      </c>
      <c r="M234" s="245">
        <f t="shared" ca="1" si="482"/>
        <v>65.38</v>
      </c>
      <c r="N234" s="261"/>
      <c r="O234" s="245" t="str">
        <f t="shared" si="483"/>
        <v/>
      </c>
      <c r="P234" s="261">
        <v>32.590000000000003</v>
      </c>
      <c r="Q234" s="245">
        <f t="shared" ca="1" si="484"/>
        <v>63.62</v>
      </c>
      <c r="R234" s="261">
        <v>90.24</v>
      </c>
      <c r="S234" s="245">
        <f t="shared" ca="1" si="485"/>
        <v>60.34</v>
      </c>
      <c r="T234" s="261"/>
      <c r="U234" s="245" t="str">
        <f t="shared" si="486"/>
        <v/>
      </c>
      <c r="V234" s="245">
        <f t="shared" ca="1" si="487"/>
        <v>291.49</v>
      </c>
      <c r="W234" s="244"/>
      <c r="X234" s="226">
        <v>0.7</v>
      </c>
      <c r="Y234" s="158">
        <f t="shared" ca="1" si="488"/>
        <v>65.38</v>
      </c>
      <c r="Z234" s="158">
        <f t="shared" ca="1" si="488"/>
        <v>63.62</v>
      </c>
      <c r="AA234" s="158">
        <f t="shared" ca="1" si="488"/>
        <v>60.34</v>
      </c>
      <c r="AB234" s="158">
        <f t="shared" ca="1" si="488"/>
        <v>59.93</v>
      </c>
      <c r="AC234" s="158">
        <f t="shared" ca="1" si="488"/>
        <v>42.22</v>
      </c>
      <c r="AE234" s="158">
        <f t="shared" ca="1" si="489"/>
        <v>42.22</v>
      </c>
      <c r="AF234" s="158">
        <f t="shared" ca="1" si="490"/>
        <v>41.1</v>
      </c>
      <c r="AG234" s="158">
        <f t="shared" ca="1" si="491"/>
        <v>59.93</v>
      </c>
      <c r="AH234" s="158">
        <f t="shared" si="492"/>
        <v>0</v>
      </c>
      <c r="AI234" s="158">
        <f t="shared" ca="1" si="493"/>
        <v>65.38</v>
      </c>
      <c r="AJ234" s="158">
        <f t="shared" si="494"/>
        <v>0</v>
      </c>
      <c r="AK234" s="158">
        <f t="shared" ca="1" si="495"/>
        <v>63.62</v>
      </c>
      <c r="AL234" s="158">
        <f t="shared" ca="1" si="496"/>
        <v>60.34</v>
      </c>
      <c r="AM234" s="158">
        <f t="shared" si="497"/>
        <v>0</v>
      </c>
      <c r="AN234" s="159">
        <f t="shared" ca="1" si="498"/>
        <v>232.81</v>
      </c>
      <c r="AP234" s="227">
        <f t="shared" ca="1" si="499"/>
        <v>232.81</v>
      </c>
      <c r="AQ234" s="227">
        <f t="shared" ca="1" si="500"/>
        <v>0</v>
      </c>
      <c r="AR234" s="227">
        <f t="shared" ca="1" si="501"/>
        <v>0</v>
      </c>
      <c r="AS234" s="227">
        <f t="shared" ca="1" si="502"/>
        <v>0</v>
      </c>
      <c r="AT234" s="227">
        <f t="shared" ca="1" si="503"/>
        <v>0</v>
      </c>
      <c r="AU234" s="227">
        <f t="shared" ca="1" si="504"/>
        <v>0</v>
      </c>
      <c r="AV234" s="227">
        <f t="shared" ca="1" si="505"/>
        <v>0</v>
      </c>
      <c r="AW234" s="227">
        <f t="shared" ca="1" si="506"/>
        <v>0</v>
      </c>
      <c r="AX234" s="227">
        <f t="shared" ca="1" si="507"/>
        <v>0</v>
      </c>
      <c r="AY234" s="227">
        <f t="shared" ca="1" si="508"/>
        <v>0</v>
      </c>
      <c r="AZ234" s="227">
        <f t="shared" ca="1" si="509"/>
        <v>0</v>
      </c>
      <c r="BB234" s="227">
        <f t="shared" ca="1" si="510"/>
        <v>29.55</v>
      </c>
      <c r="BC234" s="227">
        <f t="shared" ca="1" si="511"/>
        <v>28.77</v>
      </c>
      <c r="BD234" s="227">
        <f t="shared" ca="1" si="512"/>
        <v>41.95</v>
      </c>
      <c r="BE234" s="227">
        <f t="shared" si="513"/>
        <v>0</v>
      </c>
      <c r="BF234" s="227">
        <f t="shared" ca="1" si="514"/>
        <v>45.77</v>
      </c>
      <c r="BG234" s="227">
        <f t="shared" si="515"/>
        <v>0</v>
      </c>
      <c r="BH234" s="227">
        <f t="shared" ca="1" si="516"/>
        <v>44.53</v>
      </c>
      <c r="BI234" s="227">
        <f t="shared" ca="1" si="517"/>
        <v>42.24</v>
      </c>
      <c r="BJ234" s="227">
        <f t="shared" si="518"/>
        <v>0</v>
      </c>
    </row>
    <row r="235" spans="1:62" x14ac:dyDescent="0.2">
      <c r="A235" s="228" t="s">
        <v>9</v>
      </c>
      <c r="B235" s="229" t="s">
        <v>326</v>
      </c>
      <c r="C235" s="230" t="s">
        <v>81</v>
      </c>
      <c r="D235" s="261"/>
      <c r="E235" s="235" t="str">
        <f t="shared" si="478"/>
        <v/>
      </c>
      <c r="F235" s="261"/>
      <c r="G235" s="245" t="str">
        <f t="shared" si="479"/>
        <v/>
      </c>
      <c r="H235" s="261"/>
      <c r="I235" s="245" t="str">
        <f t="shared" si="480"/>
        <v/>
      </c>
      <c r="J235" s="261" t="s">
        <v>88</v>
      </c>
      <c r="K235" s="245" t="str">
        <f t="shared" si="481"/>
        <v>*</v>
      </c>
      <c r="L235" s="261">
        <v>27.5</v>
      </c>
      <c r="M235" s="245">
        <f t="shared" ca="1" si="482"/>
        <v>49.64</v>
      </c>
      <c r="N235" s="261" t="s">
        <v>112</v>
      </c>
      <c r="O235" s="245" t="str">
        <f t="shared" si="483"/>
        <v>*</v>
      </c>
      <c r="P235" s="261">
        <v>46.02</v>
      </c>
      <c r="Q235" s="245">
        <f t="shared" ca="1" si="484"/>
        <v>45.58</v>
      </c>
      <c r="R235" s="261">
        <v>92.57</v>
      </c>
      <c r="S235" s="245">
        <f t="shared" ca="1" si="485"/>
        <v>58.69</v>
      </c>
      <c r="T235" s="261">
        <v>54.55</v>
      </c>
      <c r="U235" s="245">
        <f t="shared" ca="1" si="486"/>
        <v>48.89</v>
      </c>
      <c r="V235" s="245">
        <f t="shared" ca="1" si="487"/>
        <v>202.8</v>
      </c>
      <c r="W235" s="244"/>
      <c r="X235" s="226">
        <v>0.7</v>
      </c>
      <c r="Y235" s="158">
        <f t="shared" ca="1" si="488"/>
        <v>58.69</v>
      </c>
      <c r="Z235" s="158">
        <f t="shared" ca="1" si="488"/>
        <v>49.64</v>
      </c>
      <c r="AA235" s="158">
        <f t="shared" ca="1" si="488"/>
        <v>48.89</v>
      </c>
      <c r="AB235" s="158">
        <f t="shared" ca="1" si="488"/>
        <v>45.58</v>
      </c>
      <c r="AC235" s="158">
        <f t="shared" ca="1" si="488"/>
        <v>0</v>
      </c>
      <c r="AE235" s="158">
        <f t="shared" si="489"/>
        <v>0</v>
      </c>
      <c r="AF235" s="158">
        <f t="shared" si="490"/>
        <v>0</v>
      </c>
      <c r="AG235" s="158">
        <f t="shared" si="491"/>
        <v>0</v>
      </c>
      <c r="AH235" s="158">
        <f t="shared" si="492"/>
        <v>0</v>
      </c>
      <c r="AI235" s="158">
        <f t="shared" ca="1" si="493"/>
        <v>49.64</v>
      </c>
      <c r="AJ235" s="158">
        <f t="shared" si="494"/>
        <v>0</v>
      </c>
      <c r="AK235" s="158">
        <f t="shared" ca="1" si="495"/>
        <v>45.58</v>
      </c>
      <c r="AL235" s="158">
        <f t="shared" ca="1" si="496"/>
        <v>58.69</v>
      </c>
      <c r="AM235" s="158">
        <f t="shared" ca="1" si="497"/>
        <v>48.89</v>
      </c>
      <c r="AN235" s="159">
        <f t="shared" ca="1" si="498"/>
        <v>141.96</v>
      </c>
      <c r="AP235" s="227">
        <f t="shared" ca="1" si="499"/>
        <v>0</v>
      </c>
      <c r="AQ235" s="227">
        <f t="shared" ca="1" si="500"/>
        <v>0</v>
      </c>
      <c r="AR235" s="227">
        <f t="shared" ca="1" si="501"/>
        <v>141.96</v>
      </c>
      <c r="AS235" s="227">
        <f t="shared" ca="1" si="502"/>
        <v>0</v>
      </c>
      <c r="AT235" s="227">
        <f t="shared" ca="1" si="503"/>
        <v>0</v>
      </c>
      <c r="AU235" s="227">
        <f t="shared" ca="1" si="504"/>
        <v>0</v>
      </c>
      <c r="AV235" s="227">
        <f t="shared" ca="1" si="505"/>
        <v>0</v>
      </c>
      <c r="AW235" s="227">
        <f t="shared" ca="1" si="506"/>
        <v>0</v>
      </c>
      <c r="AX235" s="227">
        <f t="shared" ca="1" si="507"/>
        <v>0</v>
      </c>
      <c r="AY235" s="227">
        <f t="shared" ca="1" si="508"/>
        <v>0</v>
      </c>
      <c r="AZ235" s="227">
        <f t="shared" ca="1" si="509"/>
        <v>0</v>
      </c>
      <c r="BB235" s="227">
        <f t="shared" si="510"/>
        <v>0</v>
      </c>
      <c r="BC235" s="227">
        <f t="shared" si="511"/>
        <v>0</v>
      </c>
      <c r="BD235" s="227">
        <f t="shared" si="512"/>
        <v>0</v>
      </c>
      <c r="BE235" s="227">
        <f t="shared" si="513"/>
        <v>0</v>
      </c>
      <c r="BF235" s="227">
        <f t="shared" ca="1" si="514"/>
        <v>34.75</v>
      </c>
      <c r="BG235" s="227">
        <f t="shared" si="515"/>
        <v>0</v>
      </c>
      <c r="BH235" s="227">
        <f t="shared" ca="1" si="516"/>
        <v>31.91</v>
      </c>
      <c r="BI235" s="227">
        <f t="shared" ca="1" si="517"/>
        <v>41.08</v>
      </c>
      <c r="BJ235" s="227">
        <f t="shared" ca="1" si="518"/>
        <v>34.22</v>
      </c>
    </row>
    <row r="236" spans="1:62" x14ac:dyDescent="0.2">
      <c r="A236" s="228" t="s">
        <v>10</v>
      </c>
      <c r="B236" s="229" t="s">
        <v>178</v>
      </c>
      <c r="C236" s="230" t="s">
        <v>73</v>
      </c>
      <c r="D236" s="261">
        <v>89.14</v>
      </c>
      <c r="E236" s="245">
        <f t="shared" ca="1" si="478"/>
        <v>33.83</v>
      </c>
      <c r="F236" s="261" t="s">
        <v>88</v>
      </c>
      <c r="G236" s="245" t="str">
        <f t="shared" si="479"/>
        <v>*</v>
      </c>
      <c r="H236" s="261" t="s">
        <v>88</v>
      </c>
      <c r="I236" s="245" t="str">
        <f t="shared" si="480"/>
        <v>*</v>
      </c>
      <c r="J236" s="261" t="s">
        <v>88</v>
      </c>
      <c r="K236" s="245" t="str">
        <f t="shared" si="481"/>
        <v>*</v>
      </c>
      <c r="L236" s="261"/>
      <c r="M236" s="245" t="str">
        <f t="shared" si="482"/>
        <v/>
      </c>
      <c r="N236" s="261">
        <v>43.26</v>
      </c>
      <c r="O236" s="245">
        <f t="shared" ca="1" si="483"/>
        <v>42.48</v>
      </c>
      <c r="P236" s="261"/>
      <c r="Q236" s="245" t="str">
        <f t="shared" si="484"/>
        <v/>
      </c>
      <c r="R236" s="261"/>
      <c r="S236" s="245" t="str">
        <f t="shared" si="485"/>
        <v/>
      </c>
      <c r="T236" s="261">
        <v>67.290000000000006</v>
      </c>
      <c r="U236" s="245">
        <f t="shared" ca="1" si="486"/>
        <v>39.79</v>
      </c>
      <c r="V236" s="245">
        <f t="shared" ca="1" si="487"/>
        <v>116.1</v>
      </c>
      <c r="W236" s="264"/>
      <c r="X236" s="226">
        <v>0.7</v>
      </c>
      <c r="Y236" s="158">
        <f t="shared" ca="1" si="488"/>
        <v>42.48</v>
      </c>
      <c r="Z236" s="158">
        <f t="shared" ca="1" si="488"/>
        <v>39.79</v>
      </c>
      <c r="AA236" s="158">
        <f t="shared" ca="1" si="488"/>
        <v>33.83</v>
      </c>
      <c r="AB236" s="158">
        <f t="shared" ca="1" si="488"/>
        <v>0</v>
      </c>
      <c r="AC236" s="158">
        <f t="shared" ca="1" si="488"/>
        <v>0</v>
      </c>
      <c r="AE236" s="158">
        <f t="shared" ca="1" si="489"/>
        <v>33.83</v>
      </c>
      <c r="AF236" s="158">
        <f t="shared" si="490"/>
        <v>0</v>
      </c>
      <c r="AG236" s="158">
        <f t="shared" si="491"/>
        <v>0</v>
      </c>
      <c r="AH236" s="158">
        <f t="shared" si="492"/>
        <v>0</v>
      </c>
      <c r="AI236" s="158">
        <f t="shared" si="493"/>
        <v>0</v>
      </c>
      <c r="AJ236" s="158">
        <f t="shared" ca="1" si="494"/>
        <v>42.48</v>
      </c>
      <c r="AK236" s="158">
        <f t="shared" si="495"/>
        <v>0</v>
      </c>
      <c r="AL236" s="158">
        <f t="shared" si="496"/>
        <v>0</v>
      </c>
      <c r="AM236" s="158">
        <f t="shared" ca="1" si="497"/>
        <v>39.79</v>
      </c>
      <c r="AN236" s="159">
        <f t="shared" ca="1" si="498"/>
        <v>81.27</v>
      </c>
      <c r="AP236" s="227">
        <f t="shared" ca="1" si="499"/>
        <v>81.27</v>
      </c>
      <c r="AQ236" s="227">
        <f t="shared" ca="1" si="500"/>
        <v>0</v>
      </c>
      <c r="AR236" s="227">
        <f t="shared" ca="1" si="501"/>
        <v>0</v>
      </c>
      <c r="AS236" s="227">
        <f t="shared" ca="1" si="502"/>
        <v>0</v>
      </c>
      <c r="AT236" s="227">
        <f t="shared" ca="1" si="503"/>
        <v>0</v>
      </c>
      <c r="AU236" s="227">
        <f t="shared" ca="1" si="504"/>
        <v>0</v>
      </c>
      <c r="AV236" s="227">
        <f t="shared" ca="1" si="505"/>
        <v>0</v>
      </c>
      <c r="AW236" s="227">
        <f t="shared" ca="1" si="506"/>
        <v>0</v>
      </c>
      <c r="AX236" s="227">
        <f t="shared" ca="1" si="507"/>
        <v>0</v>
      </c>
      <c r="AY236" s="227">
        <f t="shared" ca="1" si="508"/>
        <v>0</v>
      </c>
      <c r="AZ236" s="227">
        <f t="shared" ca="1" si="509"/>
        <v>0</v>
      </c>
      <c r="BB236" s="227">
        <f t="shared" ca="1" si="510"/>
        <v>23.68</v>
      </c>
      <c r="BC236" s="227">
        <f t="shared" si="511"/>
        <v>0</v>
      </c>
      <c r="BD236" s="227">
        <f t="shared" si="512"/>
        <v>0</v>
      </c>
      <c r="BE236" s="227">
        <f t="shared" si="513"/>
        <v>0</v>
      </c>
      <c r="BF236" s="227">
        <f t="shared" si="514"/>
        <v>0</v>
      </c>
      <c r="BG236" s="227">
        <f t="shared" ca="1" si="515"/>
        <v>29.74</v>
      </c>
      <c r="BH236" s="227">
        <f t="shared" si="516"/>
        <v>0</v>
      </c>
      <c r="BI236" s="227">
        <f t="shared" si="517"/>
        <v>0</v>
      </c>
      <c r="BJ236" s="227">
        <f t="shared" ca="1" si="518"/>
        <v>27.85</v>
      </c>
    </row>
    <row r="237" spans="1:62" x14ac:dyDescent="0.2">
      <c r="A237" s="228" t="s">
        <v>11</v>
      </c>
      <c r="B237" s="229" t="s">
        <v>386</v>
      </c>
      <c r="C237" s="230" t="s">
        <v>73</v>
      </c>
      <c r="D237" s="261"/>
      <c r="E237" s="235" t="str">
        <f t="shared" si="478"/>
        <v/>
      </c>
      <c r="F237" s="261"/>
      <c r="G237" s="235" t="str">
        <f t="shared" si="479"/>
        <v/>
      </c>
      <c r="H237" s="261"/>
      <c r="I237" s="245" t="str">
        <f t="shared" si="480"/>
        <v/>
      </c>
      <c r="J237" s="261"/>
      <c r="K237" s="245" t="str">
        <f t="shared" si="481"/>
        <v/>
      </c>
      <c r="L237" s="261"/>
      <c r="M237" s="245" t="str">
        <f t="shared" si="482"/>
        <v/>
      </c>
      <c r="N237" s="261"/>
      <c r="O237" s="245" t="str">
        <f t="shared" si="483"/>
        <v/>
      </c>
      <c r="P237" s="261"/>
      <c r="Q237" s="245" t="str">
        <f t="shared" si="484"/>
        <v/>
      </c>
      <c r="R237" s="261">
        <v>155.54</v>
      </c>
      <c r="S237" s="245">
        <f t="shared" ca="1" si="485"/>
        <v>34.99</v>
      </c>
      <c r="T237" s="261"/>
      <c r="U237" s="245" t="str">
        <f t="shared" si="486"/>
        <v/>
      </c>
      <c r="V237" s="245">
        <f t="shared" ca="1" si="487"/>
        <v>34.99</v>
      </c>
      <c r="W237" s="244"/>
      <c r="X237" s="226">
        <v>0.7</v>
      </c>
      <c r="Y237" s="158">
        <f t="shared" ca="1" si="488"/>
        <v>34.99</v>
      </c>
      <c r="Z237" s="158">
        <f t="shared" ca="1" si="488"/>
        <v>0</v>
      </c>
      <c r="AA237" s="158">
        <f t="shared" ca="1" si="488"/>
        <v>0</v>
      </c>
      <c r="AB237" s="158">
        <f t="shared" ca="1" si="488"/>
        <v>0</v>
      </c>
      <c r="AC237" s="158">
        <f t="shared" ca="1" si="488"/>
        <v>0</v>
      </c>
      <c r="AE237" s="158">
        <f t="shared" si="489"/>
        <v>0</v>
      </c>
      <c r="AF237" s="158">
        <f t="shared" si="490"/>
        <v>0</v>
      </c>
      <c r="AG237" s="158">
        <f t="shared" si="491"/>
        <v>0</v>
      </c>
      <c r="AH237" s="158">
        <f t="shared" si="492"/>
        <v>0</v>
      </c>
      <c r="AI237" s="158">
        <f t="shared" si="493"/>
        <v>0</v>
      </c>
      <c r="AJ237" s="158">
        <f t="shared" si="494"/>
        <v>0</v>
      </c>
      <c r="AK237" s="158">
        <f t="shared" si="495"/>
        <v>0</v>
      </c>
      <c r="AL237" s="158">
        <f t="shared" ca="1" si="496"/>
        <v>34.99</v>
      </c>
      <c r="AM237" s="158">
        <f t="shared" si="497"/>
        <v>0</v>
      </c>
      <c r="AN237" s="159">
        <f t="shared" ca="1" si="498"/>
        <v>24.49</v>
      </c>
      <c r="AP237" s="227">
        <f t="shared" ca="1" si="499"/>
        <v>24.49</v>
      </c>
      <c r="AQ237" s="227">
        <f t="shared" ca="1" si="500"/>
        <v>0</v>
      </c>
      <c r="AR237" s="227">
        <f t="shared" ca="1" si="501"/>
        <v>0</v>
      </c>
      <c r="AS237" s="227">
        <f t="shared" ca="1" si="502"/>
        <v>0</v>
      </c>
      <c r="AT237" s="227">
        <f t="shared" ca="1" si="503"/>
        <v>0</v>
      </c>
      <c r="AU237" s="227">
        <f t="shared" ca="1" si="504"/>
        <v>0</v>
      </c>
      <c r="AV237" s="227">
        <f t="shared" ca="1" si="505"/>
        <v>0</v>
      </c>
      <c r="AW237" s="227">
        <f t="shared" ca="1" si="506"/>
        <v>0</v>
      </c>
      <c r="AX237" s="227">
        <f t="shared" ca="1" si="507"/>
        <v>0</v>
      </c>
      <c r="AY237" s="227">
        <f t="shared" ca="1" si="508"/>
        <v>0</v>
      </c>
      <c r="AZ237" s="227">
        <f t="shared" ca="1" si="509"/>
        <v>0</v>
      </c>
      <c r="BB237" s="227">
        <f t="shared" si="510"/>
        <v>0</v>
      </c>
      <c r="BC237" s="227">
        <f t="shared" si="511"/>
        <v>0</v>
      </c>
      <c r="BD237" s="227">
        <f t="shared" si="512"/>
        <v>0</v>
      </c>
      <c r="BE237" s="227">
        <f t="shared" si="513"/>
        <v>0</v>
      </c>
      <c r="BF237" s="227">
        <f t="shared" si="514"/>
        <v>0</v>
      </c>
      <c r="BG237" s="227">
        <f t="shared" si="515"/>
        <v>0</v>
      </c>
      <c r="BH237" s="227">
        <f t="shared" si="516"/>
        <v>0</v>
      </c>
      <c r="BI237" s="227">
        <f t="shared" ca="1" si="517"/>
        <v>24.49</v>
      </c>
      <c r="BJ237" s="227">
        <f t="shared" si="518"/>
        <v>0</v>
      </c>
    </row>
    <row r="238" spans="1:62" ht="13.5" thickBot="1" x14ac:dyDescent="0.25">
      <c r="A238" s="247"/>
      <c r="B238" s="248" t="s">
        <v>414</v>
      </c>
      <c r="C238" s="249" t="s">
        <v>156</v>
      </c>
      <c r="D238" s="265"/>
      <c r="E238" s="266" t="str">
        <f t="shared" si="478"/>
        <v/>
      </c>
      <c r="F238" s="265" t="s">
        <v>115</v>
      </c>
      <c r="G238" s="266" t="str">
        <f t="shared" si="479"/>
        <v>*</v>
      </c>
      <c r="H238" s="265" t="s">
        <v>115</v>
      </c>
      <c r="I238" s="266" t="str">
        <f t="shared" si="480"/>
        <v>*</v>
      </c>
      <c r="J238" s="265" t="s">
        <v>115</v>
      </c>
      <c r="K238" s="266" t="str">
        <f t="shared" si="481"/>
        <v>*</v>
      </c>
      <c r="L238" s="265" t="s">
        <v>115</v>
      </c>
      <c r="M238" s="266" t="str">
        <f t="shared" si="482"/>
        <v>*</v>
      </c>
      <c r="N238" s="265"/>
      <c r="O238" s="266" t="str">
        <f t="shared" si="483"/>
        <v/>
      </c>
      <c r="P238" s="265"/>
      <c r="Q238" s="266" t="str">
        <f t="shared" si="484"/>
        <v/>
      </c>
      <c r="R238" s="265"/>
      <c r="S238" s="266" t="str">
        <f t="shared" si="485"/>
        <v/>
      </c>
      <c r="T238" s="336"/>
      <c r="U238" s="266" t="str">
        <f t="shared" si="486"/>
        <v/>
      </c>
      <c r="V238" s="266">
        <f t="shared" si="487"/>
        <v>0</v>
      </c>
      <c r="W238" s="264"/>
      <c r="X238" s="226">
        <v>0.7</v>
      </c>
      <c r="Y238" s="158">
        <f t="shared" si="488"/>
        <v>0</v>
      </c>
      <c r="Z238" s="158">
        <f t="shared" si="488"/>
        <v>0</v>
      </c>
      <c r="AA238" s="158">
        <f t="shared" si="488"/>
        <v>0</v>
      </c>
      <c r="AB238" s="158">
        <f t="shared" si="488"/>
        <v>0</v>
      </c>
      <c r="AC238" s="158">
        <f t="shared" si="488"/>
        <v>0</v>
      </c>
      <c r="AE238" s="158">
        <f t="shared" si="489"/>
        <v>0</v>
      </c>
      <c r="AF238" s="158">
        <f t="shared" si="490"/>
        <v>0</v>
      </c>
      <c r="AG238" s="158">
        <f t="shared" si="491"/>
        <v>0</v>
      </c>
      <c r="AH238" s="158">
        <f t="shared" si="492"/>
        <v>0</v>
      </c>
      <c r="AI238" s="158">
        <f t="shared" si="493"/>
        <v>0</v>
      </c>
      <c r="AJ238" s="158">
        <f t="shared" si="494"/>
        <v>0</v>
      </c>
      <c r="AK238" s="158">
        <f t="shared" si="495"/>
        <v>0</v>
      </c>
      <c r="AL238" s="158">
        <f t="shared" si="496"/>
        <v>0</v>
      </c>
      <c r="AM238" s="158">
        <f t="shared" si="497"/>
        <v>0</v>
      </c>
      <c r="AN238" s="159">
        <f t="shared" si="498"/>
        <v>0</v>
      </c>
      <c r="AP238" s="227">
        <f t="shared" si="499"/>
        <v>0</v>
      </c>
      <c r="AQ238" s="227">
        <f t="shared" si="500"/>
        <v>0</v>
      </c>
      <c r="AR238" s="227">
        <f t="shared" si="501"/>
        <v>0</v>
      </c>
      <c r="AS238" s="227">
        <f t="shared" si="502"/>
        <v>0</v>
      </c>
      <c r="AT238" s="227">
        <f t="shared" si="503"/>
        <v>0</v>
      </c>
      <c r="AU238" s="227">
        <f t="shared" si="504"/>
        <v>0</v>
      </c>
      <c r="AV238" s="227">
        <f t="shared" si="505"/>
        <v>0</v>
      </c>
      <c r="AW238" s="227">
        <f t="shared" si="506"/>
        <v>0</v>
      </c>
      <c r="AX238" s="227">
        <f t="shared" si="507"/>
        <v>0</v>
      </c>
      <c r="AY238" s="227">
        <f t="shared" si="508"/>
        <v>0</v>
      </c>
      <c r="AZ238" s="227">
        <f t="shared" si="509"/>
        <v>0</v>
      </c>
      <c r="BB238" s="227">
        <f t="shared" si="510"/>
        <v>0</v>
      </c>
      <c r="BC238" s="227">
        <f t="shared" si="511"/>
        <v>0</v>
      </c>
      <c r="BD238" s="227">
        <f t="shared" si="512"/>
        <v>0</v>
      </c>
      <c r="BE238" s="227">
        <f t="shared" si="513"/>
        <v>0</v>
      </c>
      <c r="BF238" s="227">
        <f t="shared" si="514"/>
        <v>0</v>
      </c>
      <c r="BG238" s="227">
        <f t="shared" si="515"/>
        <v>0</v>
      </c>
      <c r="BH238" s="227">
        <f t="shared" si="516"/>
        <v>0</v>
      </c>
      <c r="BI238" s="227">
        <f t="shared" si="517"/>
        <v>0</v>
      </c>
      <c r="BJ238" s="227">
        <f t="shared" si="518"/>
        <v>0</v>
      </c>
    </row>
    <row r="239" spans="1:62" s="178" customFormat="1" ht="13.5" thickBot="1" x14ac:dyDescent="0.25">
      <c r="A239" s="253"/>
      <c r="B239" s="254"/>
      <c r="C239" s="211"/>
      <c r="D239" s="257"/>
      <c r="E239" s="319"/>
      <c r="F239" s="257"/>
      <c r="G239" s="329"/>
      <c r="H239" s="257"/>
      <c r="I239" s="330"/>
      <c r="J239" s="257"/>
      <c r="K239" s="329"/>
      <c r="L239" s="257"/>
      <c r="M239" s="329"/>
      <c r="N239" s="257"/>
      <c r="O239" s="329"/>
      <c r="P239" s="257"/>
      <c r="Q239" s="329"/>
      <c r="R239" s="257"/>
      <c r="S239" s="257"/>
      <c r="T239" s="257"/>
      <c r="U239" s="257"/>
      <c r="V239" s="329"/>
      <c r="W239" s="214"/>
      <c r="X239" s="214"/>
      <c r="AN239" s="216"/>
      <c r="AP239" s="258"/>
      <c r="AQ239" s="258"/>
      <c r="AR239" s="258"/>
      <c r="AS239" s="258"/>
      <c r="AT239" s="258"/>
      <c r="AU239" s="258"/>
      <c r="AV239" s="258"/>
      <c r="AW239" s="258"/>
      <c r="AX239" s="258"/>
      <c r="AY239" s="258"/>
      <c r="AZ239" s="258"/>
    </row>
    <row r="240" spans="1:62" ht="13.5" customHeight="1" x14ac:dyDescent="0.25">
      <c r="A240" s="355"/>
      <c r="B240" s="358" t="s">
        <v>56</v>
      </c>
      <c r="C240" s="361" t="s">
        <v>2</v>
      </c>
      <c r="D240" s="349" t="s">
        <v>95</v>
      </c>
      <c r="E240" s="349"/>
      <c r="F240" s="349" t="s">
        <v>145</v>
      </c>
      <c r="G240" s="349"/>
      <c r="H240" s="349" t="s">
        <v>133</v>
      </c>
      <c r="I240" s="349"/>
      <c r="J240" s="349" t="s">
        <v>135</v>
      </c>
      <c r="K240" s="349"/>
      <c r="L240" s="349" t="s">
        <v>136</v>
      </c>
      <c r="M240" s="350"/>
      <c r="N240" s="349" t="s">
        <v>149</v>
      </c>
      <c r="O240" s="349"/>
      <c r="P240" s="349" t="s">
        <v>20</v>
      </c>
      <c r="Q240" s="349"/>
      <c r="R240" s="349" t="s">
        <v>153</v>
      </c>
      <c r="S240" s="350"/>
      <c r="T240" s="349" t="s">
        <v>381</v>
      </c>
      <c r="U240" s="350"/>
      <c r="V240" s="351" t="s">
        <v>93</v>
      </c>
      <c r="W240" s="364"/>
      <c r="X240" s="364"/>
      <c r="AP240" s="227"/>
      <c r="AQ240" s="227"/>
      <c r="AR240" s="227"/>
      <c r="AS240" s="227"/>
      <c r="AT240" s="227"/>
      <c r="AU240" s="227"/>
      <c r="AV240" s="227"/>
      <c r="AW240" s="227"/>
      <c r="AX240" s="227"/>
      <c r="AY240" s="227"/>
      <c r="AZ240" s="227"/>
    </row>
    <row r="241" spans="1:62" ht="13.5" x14ac:dyDescent="0.25">
      <c r="A241" s="356"/>
      <c r="B241" s="359"/>
      <c r="C241" s="362"/>
      <c r="D241" s="348" t="s">
        <v>144</v>
      </c>
      <c r="E241" s="348"/>
      <c r="F241" s="348" t="s">
        <v>146</v>
      </c>
      <c r="G241" s="348"/>
      <c r="H241" s="348" t="s">
        <v>146</v>
      </c>
      <c r="I241" s="348"/>
      <c r="J241" s="348" t="s">
        <v>147</v>
      </c>
      <c r="K241" s="348"/>
      <c r="L241" s="348" t="s">
        <v>148</v>
      </c>
      <c r="M241" s="348"/>
      <c r="N241" s="348" t="s">
        <v>151</v>
      </c>
      <c r="O241" s="348"/>
      <c r="P241" s="348" t="s">
        <v>152</v>
      </c>
      <c r="Q241" s="348"/>
      <c r="R241" s="348" t="s">
        <v>91</v>
      </c>
      <c r="S241" s="348"/>
      <c r="T241" s="348" t="s">
        <v>382</v>
      </c>
      <c r="U241" s="348"/>
      <c r="V241" s="352"/>
      <c r="W241" s="364"/>
      <c r="X241" s="364"/>
      <c r="AP241" s="227"/>
      <c r="AQ241" s="227"/>
      <c r="AR241" s="227"/>
      <c r="AS241" s="227"/>
      <c r="AT241" s="227"/>
      <c r="AU241" s="227"/>
      <c r="AV241" s="227"/>
      <c r="AW241" s="227"/>
      <c r="AX241" s="227"/>
      <c r="AY241" s="227"/>
      <c r="AZ241" s="227"/>
    </row>
    <row r="242" spans="1:62" ht="13.5" customHeight="1" thickBot="1" x14ac:dyDescent="0.25">
      <c r="A242" s="356"/>
      <c r="B242" s="365"/>
      <c r="C242" s="362"/>
      <c r="D242" s="263" t="s">
        <v>0</v>
      </c>
      <c r="E242" s="206" t="s">
        <v>1</v>
      </c>
      <c r="F242" s="263" t="s">
        <v>0</v>
      </c>
      <c r="G242" s="206" t="s">
        <v>1</v>
      </c>
      <c r="H242" s="263" t="s">
        <v>0</v>
      </c>
      <c r="I242" s="206" t="s">
        <v>1</v>
      </c>
      <c r="J242" s="263" t="s">
        <v>0</v>
      </c>
      <c r="K242" s="206" t="s">
        <v>1</v>
      </c>
      <c r="L242" s="263" t="s">
        <v>0</v>
      </c>
      <c r="M242" s="206" t="s">
        <v>1</v>
      </c>
      <c r="N242" s="263" t="s">
        <v>0</v>
      </c>
      <c r="O242" s="206" t="s">
        <v>1</v>
      </c>
      <c r="P242" s="263" t="s">
        <v>0</v>
      </c>
      <c r="Q242" s="206" t="s">
        <v>1</v>
      </c>
      <c r="R242" s="263" t="s">
        <v>0</v>
      </c>
      <c r="S242" s="206" t="s">
        <v>1</v>
      </c>
      <c r="T242" s="263" t="s">
        <v>0</v>
      </c>
      <c r="U242" s="206" t="s">
        <v>1</v>
      </c>
      <c r="V242" s="352"/>
      <c r="W242" s="205"/>
      <c r="X242" s="206"/>
      <c r="AP242" s="227"/>
      <c r="AQ242" s="227"/>
      <c r="AR242" s="227"/>
      <c r="AS242" s="227"/>
      <c r="AT242" s="227"/>
      <c r="AU242" s="227"/>
      <c r="AV242" s="227"/>
      <c r="AW242" s="227"/>
      <c r="AX242" s="227"/>
      <c r="AY242" s="227"/>
      <c r="AZ242" s="227"/>
    </row>
    <row r="243" spans="1:62" s="215" customFormat="1" ht="13.5" hidden="1" outlineLevel="1" thickBot="1" x14ac:dyDescent="0.25">
      <c r="A243" s="209"/>
      <c r="B243" s="210">
        <f>ROW()+1</f>
        <v>244</v>
      </c>
      <c r="C243" s="211" cm="1">
        <f t="array" ref="C243">MATCH(TRUE,ISBLANK(C244:C378),0)+ROW()-1</f>
        <v>260</v>
      </c>
      <c r="D243" s="257">
        <f ca="1">MIN(INDIRECT(ADDRESS($B243,COLUMN())&amp;":"&amp;ADDRESS($C243,COLUMN())))</f>
        <v>27.42</v>
      </c>
      <c r="E243" s="326">
        <f ca="1">100*D243-40*INT(D243)</f>
        <v>1662</v>
      </c>
      <c r="F243" s="257">
        <f ca="1">MIN(INDIRECT(ADDRESS($B243,COLUMN())&amp;":"&amp;ADDRESS($C243,COLUMN())))</f>
        <v>23.16</v>
      </c>
      <c r="G243" s="326">
        <f t="shared" ref="G243" ca="1" si="519">F243*100-40*INT(F243)</f>
        <v>1396</v>
      </c>
      <c r="H243" s="257">
        <f ca="1">MIN(INDIRECT(ADDRESS($B243,COLUMN())&amp;":"&amp;ADDRESS($C243,COLUMN())))</f>
        <v>23.14</v>
      </c>
      <c r="I243" s="326">
        <f t="shared" ref="I243" ca="1" si="520">H243*100-40*INT(H243)</f>
        <v>1394</v>
      </c>
      <c r="J243" s="257">
        <f ca="1">MIN(INDIRECT(ADDRESS($B243,COLUMN())&amp;":"&amp;ADDRESS($C243,COLUMN())))</f>
        <v>18.46</v>
      </c>
      <c r="K243" s="326">
        <f t="shared" ref="K243" ca="1" si="521">J243*100-40*INT(J243)</f>
        <v>1126</v>
      </c>
      <c r="L243" s="257">
        <f ca="1">MIN(INDIRECT(ADDRESS($B243,COLUMN())&amp;":"&amp;ADDRESS($C243,COLUMN())))</f>
        <v>18.010000000000002</v>
      </c>
      <c r="M243" s="326">
        <f t="shared" ref="M243" ca="1" si="522">L243*100-40*INT(L243)</f>
        <v>1081.0000000000002</v>
      </c>
      <c r="N243" s="257">
        <f ca="1">MIN(INDIRECT(ADDRESS($B243,COLUMN())&amp;":"&amp;ADDRESS($C243,COLUMN())))</f>
        <v>14.38</v>
      </c>
      <c r="O243" s="326">
        <f t="shared" ref="O243" ca="1" si="523">N243*100-40*INT(N243)</f>
        <v>878</v>
      </c>
      <c r="P243" s="257">
        <f ca="1">MIN(INDIRECT(ADDRESS($B243,COLUMN())&amp;":"&amp;ADDRESS($C243,COLUMN())))</f>
        <v>15.28</v>
      </c>
      <c r="Q243" s="326">
        <f t="shared" ref="Q243" ca="1" si="524">P243*100-40*INT(P243)</f>
        <v>928</v>
      </c>
      <c r="R243" s="257">
        <f ca="1">MIN(INDIRECT(ADDRESS($B243,COLUMN())&amp;":"&amp;ADDRESS($C243,COLUMN())))</f>
        <v>33.17</v>
      </c>
      <c r="S243" s="326">
        <f t="shared" ref="S243" ca="1" si="525">R243*100-40*INT(R243)</f>
        <v>1997</v>
      </c>
      <c r="T243" s="257">
        <f ca="1">MIN(INDIRECT(ADDRESS($B243,COLUMN())&amp;":"&amp;ADDRESS($C243,COLUMN())))</f>
        <v>34.26</v>
      </c>
      <c r="U243" s="326">
        <f t="shared" ref="U243" ca="1" si="526">T243*100-40*INT(T243)</f>
        <v>2066</v>
      </c>
      <c r="V243" s="257"/>
      <c r="W243" s="214"/>
      <c r="X243" s="214"/>
      <c r="AN243" s="216"/>
      <c r="AP243" s="217"/>
      <c r="AQ243" s="217"/>
      <c r="AR243" s="217"/>
      <c r="AS243" s="217"/>
      <c r="AT243" s="217"/>
      <c r="AU243" s="217"/>
      <c r="AV243" s="217"/>
      <c r="AW243" s="217"/>
      <c r="AX243" s="217"/>
      <c r="AY243" s="217"/>
      <c r="AZ243" s="217"/>
    </row>
    <row r="244" spans="1:62" collapsed="1" x14ac:dyDescent="0.2">
      <c r="A244" s="260" t="s">
        <v>3</v>
      </c>
      <c r="B244" s="219" t="s">
        <v>167</v>
      </c>
      <c r="C244" s="220" t="s">
        <v>84</v>
      </c>
      <c r="D244" s="268">
        <v>27.42</v>
      </c>
      <c r="E244" s="327">
        <f t="shared" ref="E244:E260" ca="1" si="527">IF(D244="","",IF(N(D244)=0,"*",ROUND(100*E$243/(100*D244-40*INT(D244)),2)))</f>
        <v>100</v>
      </c>
      <c r="F244" s="268">
        <v>23.16</v>
      </c>
      <c r="G244" s="327">
        <f t="shared" ref="G244:G260" ca="1" si="528">IF(F244="","",IF(N(F244)=0,"*",ROUND(100*G$243/(100*F244-40*INT(F244)),2)))</f>
        <v>100</v>
      </c>
      <c r="H244" s="268">
        <v>23.14</v>
      </c>
      <c r="I244" s="327">
        <f t="shared" ref="I244:I260" ca="1" si="529">IF(H244="","",IF(N(H244)=0,"*",ROUND(100*I$243/(100*H244-40*INT(H244)),2)))</f>
        <v>100</v>
      </c>
      <c r="J244" s="268">
        <v>18.46</v>
      </c>
      <c r="K244" s="327">
        <f t="shared" ref="K244:K260" ca="1" si="530">IF(J244="","",IF(N(J244)=0,"*",ROUND(100*K$243/(100*J244-40*INT(J244)),2)))</f>
        <v>100</v>
      </c>
      <c r="L244" s="268">
        <v>18.010000000000002</v>
      </c>
      <c r="M244" s="327">
        <f t="shared" ref="M244:M260" ca="1" si="531">IF(L244="","",IF(N(L244)=0,"*",ROUND(100*M$243/(100*L244-40*INT(L244)),2)))</f>
        <v>100</v>
      </c>
      <c r="N244" s="268">
        <v>14.38</v>
      </c>
      <c r="O244" s="281">
        <f t="shared" ref="O244:O260" ca="1" si="532">IF(N244="","",IF(N(N244)=0,"*",ROUND(100*O$243/(100*N244-40*INT(N244)),2)))</f>
        <v>100</v>
      </c>
      <c r="P244" s="268">
        <v>15.28</v>
      </c>
      <c r="Q244" s="281">
        <f t="shared" ref="Q244:Q260" ca="1" si="533">IF(P244="","",IF(N(P244)=0,"*",ROUND(100*Q$243/(100*P244-40*INT(P244)),2)))</f>
        <v>100</v>
      </c>
      <c r="R244" s="268">
        <v>33.17</v>
      </c>
      <c r="S244" s="281">
        <f t="shared" ref="S244:S260" ca="1" si="534">IF(R244="","",IF(N(R244)=0,"*",ROUND(100*S$243/(100*R244-40*INT(R244)),2)))</f>
        <v>100</v>
      </c>
      <c r="T244" s="268">
        <v>34.26</v>
      </c>
      <c r="U244" s="281">
        <f t="shared" ref="U244:U260" ca="1" si="535">IF(T244="","",IF(N(T244)=0,"*",ROUND(100*U$243/(100*T244-40*INT(T244)),2)))</f>
        <v>100</v>
      </c>
      <c r="V244" s="327">
        <f t="shared" ref="V244:V260" ca="1" si="536">SUM(Y244:AC244)</f>
        <v>500</v>
      </c>
      <c r="W244" s="264"/>
      <c r="X244" s="226">
        <v>0.7</v>
      </c>
      <c r="Y244" s="158">
        <f t="shared" ref="Y244:AC259" ca="1" si="537">LARGE($AE244:$AM244,Y$34)</f>
        <v>100</v>
      </c>
      <c r="Z244" s="158">
        <f t="shared" ca="1" si="537"/>
        <v>100</v>
      </c>
      <c r="AA244" s="158">
        <f t="shared" ca="1" si="537"/>
        <v>100</v>
      </c>
      <c r="AB244" s="158">
        <f t="shared" ca="1" si="537"/>
        <v>100</v>
      </c>
      <c r="AC244" s="158">
        <f t="shared" ca="1" si="537"/>
        <v>100</v>
      </c>
      <c r="AE244" s="158">
        <f t="shared" ref="AE244:AE260" ca="1" si="538">N(E244)</f>
        <v>100</v>
      </c>
      <c r="AF244" s="158">
        <f t="shared" ref="AF244:AF260" ca="1" si="539">N(G244)</f>
        <v>100</v>
      </c>
      <c r="AG244" s="158">
        <f t="shared" ref="AG244:AG260" ca="1" si="540">N(I244)</f>
        <v>100</v>
      </c>
      <c r="AH244" s="158">
        <f t="shared" ref="AH244:AH260" ca="1" si="541">N(K244)</f>
        <v>100</v>
      </c>
      <c r="AI244" s="158">
        <f t="shared" ref="AI244:AI260" ca="1" si="542">N(M244)</f>
        <v>100</v>
      </c>
      <c r="AJ244" s="158">
        <f t="shared" ref="AJ244:AJ260" ca="1" si="543">N(O244)</f>
        <v>100</v>
      </c>
      <c r="AK244" s="158">
        <f t="shared" ref="AK244:AK260" ca="1" si="544">N(Q244)</f>
        <v>100</v>
      </c>
      <c r="AL244" s="158">
        <f t="shared" ref="AL244:AL260" ca="1" si="545">N(S244)</f>
        <v>100</v>
      </c>
      <c r="AM244" s="158">
        <f t="shared" ref="AM244:AM260" ca="1" si="546">N(U244)</f>
        <v>100</v>
      </c>
      <c r="AN244" s="159">
        <f t="shared" ref="AN244:AN260" ca="1" si="547">ROUND(X244*SUM(E244,G244,I244,K244,M244,O244,Q244,S244,U244),2)</f>
        <v>630</v>
      </c>
      <c r="AP244" s="227">
        <f t="shared" ref="AP244:AP259" ca="1" si="548">IF(C244="Vihor",1,0)*AN244</f>
        <v>0</v>
      </c>
      <c r="AQ244" s="227">
        <f t="shared" ref="AQ244:AQ259" ca="1" si="549">IF(C244="Maksimir",1,0)*AN244</f>
        <v>0</v>
      </c>
      <c r="AR244" s="227">
        <f t="shared" ref="AR244:AR259" ca="1" si="550">IF(C244="Japetić",1,0)*AN244</f>
        <v>0</v>
      </c>
      <c r="AS244" s="227">
        <f t="shared" ref="AS244:AS259" ca="1" si="551">IF(C244="Bjelovar",1,0)*AN244</f>
        <v>0</v>
      </c>
      <c r="AT244" s="227">
        <f t="shared" ref="AT244:AT259" ca="1" si="552">IF(C244="Međimurje",1,0)*AN244</f>
        <v>0</v>
      </c>
      <c r="AU244" s="227">
        <f t="shared" ref="AU244:AU259" ca="1" si="553">IF(C244="Sova",1,0)*AN244</f>
        <v>0</v>
      </c>
      <c r="AV244" s="227">
        <f t="shared" ref="AV244:AV259" ca="1" si="554">IF(C244="Orion",1,0)*AN244</f>
        <v>0</v>
      </c>
      <c r="AW244" s="227">
        <f t="shared" ref="AW244:AW259" ca="1" si="555">IF(C244="Kapela",1,0)*AN244</f>
        <v>630</v>
      </c>
      <c r="AX244" s="227">
        <f t="shared" ref="AX244:AX259" ca="1" si="556">IF(C244="Jelen",1,0)*AN244</f>
        <v>0</v>
      </c>
      <c r="AY244" s="227">
        <f t="shared" ref="AY244:AY259" ca="1" si="557">IF(C244="Varaždin",1,0)*AN244</f>
        <v>0</v>
      </c>
      <c r="AZ244" s="227">
        <f t="shared" ref="AZ244:AZ259" ca="1" si="558">IF(C244="Ivan Merz",1,0)*AN244</f>
        <v>0</v>
      </c>
      <c r="BB244" s="227">
        <f t="shared" ref="BB244:BB259" ca="1" si="559">ROUND(N(E244)*$X244,2)</f>
        <v>70</v>
      </c>
      <c r="BC244" s="227">
        <f t="shared" ref="BC244:BC259" ca="1" si="560">ROUND(N(G244)*$X244,2)</f>
        <v>70</v>
      </c>
      <c r="BD244" s="227">
        <f t="shared" ref="BD244:BD259" ca="1" si="561">ROUND(N(I244)*$X244,2)</f>
        <v>70</v>
      </c>
      <c r="BE244" s="227">
        <f t="shared" ref="BE244:BE259" ca="1" si="562">ROUND(N(K244)*$X244,2)</f>
        <v>70</v>
      </c>
      <c r="BF244" s="227">
        <f t="shared" ref="BF244:BF259" ca="1" si="563">ROUND(N(M244)*$X244,2)</f>
        <v>70</v>
      </c>
      <c r="BG244" s="227">
        <f t="shared" ref="BG244:BG259" ca="1" si="564">ROUND(N(O244)*$X244,2)</f>
        <v>70</v>
      </c>
      <c r="BH244" s="227">
        <f t="shared" ref="BH244:BH259" ca="1" si="565">ROUND(N(Q244)*$X244,2)</f>
        <v>70</v>
      </c>
      <c r="BI244" s="227">
        <f t="shared" ref="BI244:BI259" ca="1" si="566">ROUND(N(S244)*$X244,2)</f>
        <v>70</v>
      </c>
      <c r="BJ244" s="227">
        <f t="shared" ref="BJ244:BJ259" ca="1" si="567">ROUND(N(U244)*$X244,2)</f>
        <v>70</v>
      </c>
    </row>
    <row r="245" spans="1:62" x14ac:dyDescent="0.2">
      <c r="A245" s="228" t="s">
        <v>4</v>
      </c>
      <c r="B245" s="229" t="s">
        <v>170</v>
      </c>
      <c r="C245" s="230" t="s">
        <v>285</v>
      </c>
      <c r="D245" s="261">
        <v>56.55</v>
      </c>
      <c r="E245" s="235">
        <f t="shared" ca="1" si="527"/>
        <v>48.67</v>
      </c>
      <c r="F245" s="261">
        <v>53.54</v>
      </c>
      <c r="G245" s="235">
        <f t="shared" ca="1" si="528"/>
        <v>43.17</v>
      </c>
      <c r="H245" s="261">
        <v>46.42</v>
      </c>
      <c r="I245" s="245">
        <f t="shared" ca="1" si="529"/>
        <v>49.75</v>
      </c>
      <c r="J245" s="261">
        <v>19.36</v>
      </c>
      <c r="K245" s="245">
        <f t="shared" ca="1" si="530"/>
        <v>95.75</v>
      </c>
      <c r="L245" s="261">
        <v>20.34</v>
      </c>
      <c r="M245" s="245">
        <f t="shared" ca="1" si="531"/>
        <v>87.6</v>
      </c>
      <c r="N245" s="261">
        <v>15.09</v>
      </c>
      <c r="O245" s="245">
        <f t="shared" ca="1" si="532"/>
        <v>96.59</v>
      </c>
      <c r="P245" s="261">
        <v>47.37</v>
      </c>
      <c r="Q245" s="235">
        <f t="shared" ca="1" si="533"/>
        <v>32.479999999999997</v>
      </c>
      <c r="R245" s="261">
        <v>64.239999999999995</v>
      </c>
      <c r="S245" s="245">
        <f t="shared" ca="1" si="534"/>
        <v>51.68</v>
      </c>
      <c r="T245" s="261"/>
      <c r="U245" s="245" t="str">
        <f t="shared" si="535"/>
        <v/>
      </c>
      <c r="V245" s="245">
        <f t="shared" ca="1" si="536"/>
        <v>381.37</v>
      </c>
      <c r="W245" s="264"/>
      <c r="X245" s="226">
        <v>0.7</v>
      </c>
      <c r="Y245" s="158">
        <f t="shared" ca="1" si="537"/>
        <v>96.59</v>
      </c>
      <c r="Z245" s="158">
        <f t="shared" ca="1" si="537"/>
        <v>95.75</v>
      </c>
      <c r="AA245" s="158">
        <f t="shared" ca="1" si="537"/>
        <v>87.6</v>
      </c>
      <c r="AB245" s="158">
        <f t="shared" ca="1" si="537"/>
        <v>51.68</v>
      </c>
      <c r="AC245" s="158">
        <f t="shared" ca="1" si="537"/>
        <v>49.75</v>
      </c>
      <c r="AE245" s="158">
        <f t="shared" ca="1" si="538"/>
        <v>48.67</v>
      </c>
      <c r="AF245" s="158">
        <f t="shared" ca="1" si="539"/>
        <v>43.17</v>
      </c>
      <c r="AG245" s="158">
        <f t="shared" ca="1" si="540"/>
        <v>49.75</v>
      </c>
      <c r="AH245" s="158">
        <f t="shared" ca="1" si="541"/>
        <v>95.75</v>
      </c>
      <c r="AI245" s="158">
        <f t="shared" ca="1" si="542"/>
        <v>87.6</v>
      </c>
      <c r="AJ245" s="158">
        <f t="shared" ca="1" si="543"/>
        <v>96.59</v>
      </c>
      <c r="AK245" s="158">
        <f t="shared" ca="1" si="544"/>
        <v>32.479999999999997</v>
      </c>
      <c r="AL245" s="158">
        <f t="shared" ca="1" si="545"/>
        <v>51.68</v>
      </c>
      <c r="AM245" s="158">
        <f t="shared" si="546"/>
        <v>0</v>
      </c>
      <c r="AN245" s="159">
        <f t="shared" ca="1" si="547"/>
        <v>353.98</v>
      </c>
      <c r="AP245" s="227">
        <f t="shared" ca="1" si="548"/>
        <v>0</v>
      </c>
      <c r="AQ245" s="227">
        <f t="shared" ca="1" si="549"/>
        <v>0</v>
      </c>
      <c r="AR245" s="227">
        <f t="shared" ca="1" si="550"/>
        <v>0</v>
      </c>
      <c r="AS245" s="227">
        <f t="shared" ca="1" si="551"/>
        <v>0</v>
      </c>
      <c r="AT245" s="227">
        <f t="shared" ca="1" si="552"/>
        <v>0</v>
      </c>
      <c r="AU245" s="227">
        <f t="shared" ca="1" si="553"/>
        <v>0</v>
      </c>
      <c r="AV245" s="227">
        <f t="shared" ca="1" si="554"/>
        <v>0</v>
      </c>
      <c r="AW245" s="227">
        <f t="shared" ca="1" si="555"/>
        <v>0</v>
      </c>
      <c r="AX245" s="227">
        <f t="shared" ca="1" si="556"/>
        <v>0</v>
      </c>
      <c r="AY245" s="227">
        <f t="shared" ca="1" si="557"/>
        <v>353.98</v>
      </c>
      <c r="AZ245" s="227">
        <f t="shared" ca="1" si="558"/>
        <v>0</v>
      </c>
      <c r="BB245" s="227">
        <f t="shared" ca="1" si="559"/>
        <v>34.07</v>
      </c>
      <c r="BC245" s="227">
        <f t="shared" ca="1" si="560"/>
        <v>30.22</v>
      </c>
      <c r="BD245" s="227">
        <f t="shared" ca="1" si="561"/>
        <v>34.83</v>
      </c>
      <c r="BE245" s="227">
        <f t="shared" ca="1" si="562"/>
        <v>67.03</v>
      </c>
      <c r="BF245" s="227">
        <f t="shared" ca="1" si="563"/>
        <v>61.32</v>
      </c>
      <c r="BG245" s="227">
        <f t="shared" ca="1" si="564"/>
        <v>67.61</v>
      </c>
      <c r="BH245" s="227">
        <f t="shared" ca="1" si="565"/>
        <v>22.74</v>
      </c>
      <c r="BI245" s="227">
        <f t="shared" ca="1" si="566"/>
        <v>36.18</v>
      </c>
      <c r="BJ245" s="227">
        <f t="shared" si="567"/>
        <v>0</v>
      </c>
    </row>
    <row r="246" spans="1:62" x14ac:dyDescent="0.2">
      <c r="A246" s="228" t="s">
        <v>5</v>
      </c>
      <c r="B246" s="229" t="s">
        <v>169</v>
      </c>
      <c r="C246" s="230" t="s">
        <v>285</v>
      </c>
      <c r="D246" s="261">
        <v>48.53</v>
      </c>
      <c r="E246" s="235">
        <f t="shared" ca="1" si="527"/>
        <v>56.67</v>
      </c>
      <c r="F246" s="261">
        <v>58.01</v>
      </c>
      <c r="G246" s="235">
        <f t="shared" ca="1" si="528"/>
        <v>40.1</v>
      </c>
      <c r="H246" s="261">
        <v>42.43</v>
      </c>
      <c r="I246" s="245">
        <f t="shared" ca="1" si="529"/>
        <v>54.39</v>
      </c>
      <c r="J246" s="261">
        <v>25.33</v>
      </c>
      <c r="K246" s="245">
        <f t="shared" ca="1" si="530"/>
        <v>73.45</v>
      </c>
      <c r="L246" s="261">
        <v>23.23</v>
      </c>
      <c r="M246" s="245">
        <f t="shared" ca="1" si="531"/>
        <v>77.05</v>
      </c>
      <c r="N246" s="261">
        <v>28.08</v>
      </c>
      <c r="O246" s="245">
        <f t="shared" ca="1" si="532"/>
        <v>52.01</v>
      </c>
      <c r="P246" s="261">
        <v>63.33</v>
      </c>
      <c r="Q246" s="235">
        <f t="shared" ca="1" si="533"/>
        <v>24.34</v>
      </c>
      <c r="R246" s="261">
        <v>67.040000000000006</v>
      </c>
      <c r="S246" s="245">
        <f t="shared" ca="1" si="534"/>
        <v>49.63</v>
      </c>
      <c r="T246" s="261"/>
      <c r="U246" s="245" t="str">
        <f t="shared" si="535"/>
        <v/>
      </c>
      <c r="V246" s="245">
        <f t="shared" ca="1" si="536"/>
        <v>313.57</v>
      </c>
      <c r="W246" s="264"/>
      <c r="X246" s="226">
        <v>0.7</v>
      </c>
      <c r="Y246" s="158">
        <f t="shared" ca="1" si="537"/>
        <v>77.05</v>
      </c>
      <c r="Z246" s="158">
        <f t="shared" ca="1" si="537"/>
        <v>73.45</v>
      </c>
      <c r="AA246" s="158">
        <f t="shared" ca="1" si="537"/>
        <v>56.67</v>
      </c>
      <c r="AB246" s="158">
        <f t="shared" ca="1" si="537"/>
        <v>54.39</v>
      </c>
      <c r="AC246" s="158">
        <f t="shared" ca="1" si="537"/>
        <v>52.01</v>
      </c>
      <c r="AE246" s="158">
        <f t="shared" ca="1" si="538"/>
        <v>56.67</v>
      </c>
      <c r="AF246" s="158">
        <f t="shared" ca="1" si="539"/>
        <v>40.1</v>
      </c>
      <c r="AG246" s="158">
        <f t="shared" ca="1" si="540"/>
        <v>54.39</v>
      </c>
      <c r="AH246" s="158">
        <f t="shared" ca="1" si="541"/>
        <v>73.45</v>
      </c>
      <c r="AI246" s="158">
        <f t="shared" ca="1" si="542"/>
        <v>77.05</v>
      </c>
      <c r="AJ246" s="158">
        <f t="shared" ca="1" si="543"/>
        <v>52.01</v>
      </c>
      <c r="AK246" s="158">
        <f t="shared" ca="1" si="544"/>
        <v>24.34</v>
      </c>
      <c r="AL246" s="158">
        <f t="shared" ca="1" si="545"/>
        <v>49.63</v>
      </c>
      <c r="AM246" s="158">
        <f t="shared" si="546"/>
        <v>0</v>
      </c>
      <c r="AN246" s="159">
        <f t="shared" ca="1" si="547"/>
        <v>299.35000000000002</v>
      </c>
      <c r="AP246" s="227">
        <f t="shared" ca="1" si="548"/>
        <v>0</v>
      </c>
      <c r="AQ246" s="227">
        <f t="shared" ca="1" si="549"/>
        <v>0</v>
      </c>
      <c r="AR246" s="227">
        <f t="shared" ca="1" si="550"/>
        <v>0</v>
      </c>
      <c r="AS246" s="227">
        <f t="shared" ca="1" si="551"/>
        <v>0</v>
      </c>
      <c r="AT246" s="227">
        <f t="shared" ca="1" si="552"/>
        <v>0</v>
      </c>
      <c r="AU246" s="227">
        <f t="shared" ca="1" si="553"/>
        <v>0</v>
      </c>
      <c r="AV246" s="227">
        <f t="shared" ca="1" si="554"/>
        <v>0</v>
      </c>
      <c r="AW246" s="227">
        <f t="shared" ca="1" si="555"/>
        <v>0</v>
      </c>
      <c r="AX246" s="227">
        <f t="shared" ca="1" si="556"/>
        <v>0</v>
      </c>
      <c r="AY246" s="227">
        <f t="shared" ca="1" si="557"/>
        <v>299.35000000000002</v>
      </c>
      <c r="AZ246" s="227">
        <f t="shared" ca="1" si="558"/>
        <v>0</v>
      </c>
      <c r="BB246" s="227">
        <f t="shared" ca="1" si="559"/>
        <v>39.67</v>
      </c>
      <c r="BC246" s="227">
        <f t="shared" ca="1" si="560"/>
        <v>28.07</v>
      </c>
      <c r="BD246" s="227">
        <f t="shared" ca="1" si="561"/>
        <v>38.07</v>
      </c>
      <c r="BE246" s="227">
        <f t="shared" ca="1" si="562"/>
        <v>51.42</v>
      </c>
      <c r="BF246" s="227">
        <f t="shared" ca="1" si="563"/>
        <v>53.94</v>
      </c>
      <c r="BG246" s="227">
        <f t="shared" ca="1" si="564"/>
        <v>36.409999999999997</v>
      </c>
      <c r="BH246" s="227">
        <f t="shared" ca="1" si="565"/>
        <v>17.04</v>
      </c>
      <c r="BI246" s="227">
        <f t="shared" ca="1" si="566"/>
        <v>34.74</v>
      </c>
      <c r="BJ246" s="227">
        <f t="shared" si="567"/>
        <v>0</v>
      </c>
    </row>
    <row r="247" spans="1:62" x14ac:dyDescent="0.2">
      <c r="A247" s="228" t="s">
        <v>6</v>
      </c>
      <c r="B247" s="229" t="s">
        <v>171</v>
      </c>
      <c r="C247" s="230" t="s">
        <v>73</v>
      </c>
      <c r="D247" s="261">
        <v>67.23</v>
      </c>
      <c r="E247" s="245">
        <f t="shared" ca="1" si="527"/>
        <v>41.11</v>
      </c>
      <c r="F247" s="261">
        <v>92.58</v>
      </c>
      <c r="G247" s="245">
        <f t="shared" ca="1" si="528"/>
        <v>25.03</v>
      </c>
      <c r="H247" s="261">
        <v>44.39</v>
      </c>
      <c r="I247" s="245">
        <f t="shared" ca="1" si="529"/>
        <v>52.03</v>
      </c>
      <c r="J247" s="261">
        <v>31.29</v>
      </c>
      <c r="K247" s="245">
        <f t="shared" ca="1" si="530"/>
        <v>59.61</v>
      </c>
      <c r="L247" s="261"/>
      <c r="M247" s="245" t="str">
        <f t="shared" si="531"/>
        <v/>
      </c>
      <c r="N247" s="261">
        <v>20.12</v>
      </c>
      <c r="O247" s="245">
        <f t="shared" ca="1" si="532"/>
        <v>72.44</v>
      </c>
      <c r="P247" s="261"/>
      <c r="Q247" s="245" t="str">
        <f t="shared" si="533"/>
        <v/>
      </c>
      <c r="R247" s="261"/>
      <c r="S247" s="245" t="str">
        <f t="shared" si="534"/>
        <v/>
      </c>
      <c r="T247" s="261"/>
      <c r="U247" s="245" t="str">
        <f t="shared" si="535"/>
        <v/>
      </c>
      <c r="V247" s="245">
        <f t="shared" ca="1" si="536"/>
        <v>250.22</v>
      </c>
      <c r="W247" s="264"/>
      <c r="X247" s="226">
        <v>0.7</v>
      </c>
      <c r="Y247" s="158">
        <f t="shared" ca="1" si="537"/>
        <v>72.44</v>
      </c>
      <c r="Z247" s="158">
        <f t="shared" ca="1" si="537"/>
        <v>59.61</v>
      </c>
      <c r="AA247" s="158">
        <f t="shared" ca="1" si="537"/>
        <v>52.03</v>
      </c>
      <c r="AB247" s="158">
        <f t="shared" ca="1" si="537"/>
        <v>41.11</v>
      </c>
      <c r="AC247" s="158">
        <f t="shared" ca="1" si="537"/>
        <v>25.03</v>
      </c>
      <c r="AE247" s="158">
        <f t="shared" ca="1" si="538"/>
        <v>41.11</v>
      </c>
      <c r="AF247" s="158">
        <f t="shared" ca="1" si="539"/>
        <v>25.03</v>
      </c>
      <c r="AG247" s="158">
        <f t="shared" ca="1" si="540"/>
        <v>52.03</v>
      </c>
      <c r="AH247" s="158">
        <f t="shared" ca="1" si="541"/>
        <v>59.61</v>
      </c>
      <c r="AI247" s="158">
        <f t="shared" si="542"/>
        <v>0</v>
      </c>
      <c r="AJ247" s="158">
        <f t="shared" ca="1" si="543"/>
        <v>72.44</v>
      </c>
      <c r="AK247" s="158">
        <f t="shared" si="544"/>
        <v>0</v>
      </c>
      <c r="AL247" s="158">
        <f t="shared" si="545"/>
        <v>0</v>
      </c>
      <c r="AM247" s="158">
        <f t="shared" si="546"/>
        <v>0</v>
      </c>
      <c r="AN247" s="159">
        <f t="shared" ca="1" si="547"/>
        <v>175.15</v>
      </c>
      <c r="AP247" s="227">
        <f t="shared" ca="1" si="548"/>
        <v>175.15</v>
      </c>
      <c r="AQ247" s="227">
        <f t="shared" ca="1" si="549"/>
        <v>0</v>
      </c>
      <c r="AR247" s="227">
        <f t="shared" ca="1" si="550"/>
        <v>0</v>
      </c>
      <c r="AS247" s="227">
        <f t="shared" ca="1" si="551"/>
        <v>0</v>
      </c>
      <c r="AT247" s="227">
        <f t="shared" ca="1" si="552"/>
        <v>0</v>
      </c>
      <c r="AU247" s="227">
        <f t="shared" ca="1" si="553"/>
        <v>0</v>
      </c>
      <c r="AV247" s="227">
        <f t="shared" ca="1" si="554"/>
        <v>0</v>
      </c>
      <c r="AW247" s="227">
        <f t="shared" ca="1" si="555"/>
        <v>0</v>
      </c>
      <c r="AX247" s="227">
        <f t="shared" ca="1" si="556"/>
        <v>0</v>
      </c>
      <c r="AY247" s="227">
        <f t="shared" ca="1" si="557"/>
        <v>0</v>
      </c>
      <c r="AZ247" s="227">
        <f t="shared" ca="1" si="558"/>
        <v>0</v>
      </c>
      <c r="BB247" s="227">
        <f t="shared" ca="1" si="559"/>
        <v>28.78</v>
      </c>
      <c r="BC247" s="227">
        <f t="shared" ca="1" si="560"/>
        <v>17.52</v>
      </c>
      <c r="BD247" s="227">
        <f t="shared" ca="1" si="561"/>
        <v>36.42</v>
      </c>
      <c r="BE247" s="227">
        <f t="shared" ca="1" si="562"/>
        <v>41.73</v>
      </c>
      <c r="BF247" s="227">
        <f t="shared" si="563"/>
        <v>0</v>
      </c>
      <c r="BG247" s="227">
        <f t="shared" ca="1" si="564"/>
        <v>50.71</v>
      </c>
      <c r="BH247" s="227">
        <f t="shared" si="565"/>
        <v>0</v>
      </c>
      <c r="BI247" s="227">
        <f t="shared" si="566"/>
        <v>0</v>
      </c>
      <c r="BJ247" s="227">
        <f t="shared" si="567"/>
        <v>0</v>
      </c>
    </row>
    <row r="248" spans="1:62" x14ac:dyDescent="0.2">
      <c r="A248" s="228" t="s">
        <v>7</v>
      </c>
      <c r="B248" s="229" t="s">
        <v>324</v>
      </c>
      <c r="C248" s="230" t="s">
        <v>81</v>
      </c>
      <c r="D248" s="261"/>
      <c r="E248" s="245" t="str">
        <f t="shared" si="527"/>
        <v/>
      </c>
      <c r="F248" s="261"/>
      <c r="G248" s="245" t="str">
        <f t="shared" si="528"/>
        <v/>
      </c>
      <c r="H248" s="261"/>
      <c r="I248" s="245" t="str">
        <f t="shared" si="529"/>
        <v/>
      </c>
      <c r="J248" s="261">
        <v>29.18</v>
      </c>
      <c r="K248" s="245">
        <f t="shared" ca="1" si="530"/>
        <v>64.05</v>
      </c>
      <c r="L248" s="261"/>
      <c r="M248" s="245" t="str">
        <f t="shared" si="531"/>
        <v/>
      </c>
      <c r="N248" s="261"/>
      <c r="O248" s="245" t="str">
        <f t="shared" si="532"/>
        <v/>
      </c>
      <c r="P248" s="261">
        <v>25.54</v>
      </c>
      <c r="Q248" s="245">
        <f t="shared" ca="1" si="533"/>
        <v>59.72</v>
      </c>
      <c r="R248" s="261">
        <v>41.16</v>
      </c>
      <c r="S248" s="245">
        <f t="shared" ca="1" si="534"/>
        <v>80.650000000000006</v>
      </c>
      <c r="T248" s="261"/>
      <c r="U248" s="245" t="str">
        <f t="shared" si="535"/>
        <v/>
      </c>
      <c r="V248" s="245">
        <f t="shared" ca="1" si="536"/>
        <v>204.42</v>
      </c>
      <c r="W248" s="264"/>
      <c r="X248" s="226">
        <v>0.7</v>
      </c>
      <c r="Y248" s="158">
        <f t="shared" ca="1" si="537"/>
        <v>80.650000000000006</v>
      </c>
      <c r="Z248" s="158">
        <f t="shared" ca="1" si="537"/>
        <v>64.05</v>
      </c>
      <c r="AA248" s="158">
        <f t="shared" ca="1" si="537"/>
        <v>59.72</v>
      </c>
      <c r="AB248" s="158">
        <f t="shared" ca="1" si="537"/>
        <v>0</v>
      </c>
      <c r="AC248" s="158">
        <f t="shared" ca="1" si="537"/>
        <v>0</v>
      </c>
      <c r="AE248" s="158">
        <f t="shared" si="538"/>
        <v>0</v>
      </c>
      <c r="AF248" s="158">
        <f t="shared" si="539"/>
        <v>0</v>
      </c>
      <c r="AG248" s="158">
        <f t="shared" si="540"/>
        <v>0</v>
      </c>
      <c r="AH248" s="158">
        <f t="shared" ca="1" si="541"/>
        <v>64.05</v>
      </c>
      <c r="AI248" s="158">
        <f t="shared" si="542"/>
        <v>0</v>
      </c>
      <c r="AJ248" s="158">
        <f t="shared" si="543"/>
        <v>0</v>
      </c>
      <c r="AK248" s="158">
        <f t="shared" ca="1" si="544"/>
        <v>59.72</v>
      </c>
      <c r="AL248" s="158">
        <f t="shared" ca="1" si="545"/>
        <v>80.650000000000006</v>
      </c>
      <c r="AM248" s="158">
        <f t="shared" si="546"/>
        <v>0</v>
      </c>
      <c r="AN248" s="159">
        <f t="shared" ca="1" si="547"/>
        <v>143.09</v>
      </c>
      <c r="AP248" s="227">
        <f t="shared" ca="1" si="548"/>
        <v>0</v>
      </c>
      <c r="AQ248" s="227">
        <f t="shared" ca="1" si="549"/>
        <v>0</v>
      </c>
      <c r="AR248" s="227">
        <f t="shared" ca="1" si="550"/>
        <v>143.09</v>
      </c>
      <c r="AS248" s="227">
        <f t="shared" ca="1" si="551"/>
        <v>0</v>
      </c>
      <c r="AT248" s="227">
        <f t="shared" ca="1" si="552"/>
        <v>0</v>
      </c>
      <c r="AU248" s="227">
        <f t="shared" ca="1" si="553"/>
        <v>0</v>
      </c>
      <c r="AV248" s="227">
        <f t="shared" ca="1" si="554"/>
        <v>0</v>
      </c>
      <c r="AW248" s="227">
        <f t="shared" ca="1" si="555"/>
        <v>0</v>
      </c>
      <c r="AX248" s="227">
        <f t="shared" ca="1" si="556"/>
        <v>0</v>
      </c>
      <c r="AY248" s="227">
        <f t="shared" ca="1" si="557"/>
        <v>0</v>
      </c>
      <c r="AZ248" s="227">
        <f t="shared" ca="1" si="558"/>
        <v>0</v>
      </c>
      <c r="BB248" s="227">
        <f t="shared" si="559"/>
        <v>0</v>
      </c>
      <c r="BC248" s="227">
        <f t="shared" si="560"/>
        <v>0</v>
      </c>
      <c r="BD248" s="227">
        <f t="shared" si="561"/>
        <v>0</v>
      </c>
      <c r="BE248" s="227">
        <f t="shared" ca="1" si="562"/>
        <v>44.84</v>
      </c>
      <c r="BF248" s="227">
        <f t="shared" si="563"/>
        <v>0</v>
      </c>
      <c r="BG248" s="227">
        <f t="shared" si="564"/>
        <v>0</v>
      </c>
      <c r="BH248" s="227">
        <f t="shared" ca="1" si="565"/>
        <v>41.8</v>
      </c>
      <c r="BI248" s="227">
        <f t="shared" ca="1" si="566"/>
        <v>56.46</v>
      </c>
      <c r="BJ248" s="227">
        <f t="shared" si="567"/>
        <v>0</v>
      </c>
    </row>
    <row r="249" spans="1:62" x14ac:dyDescent="0.2">
      <c r="A249" s="228" t="s">
        <v>8</v>
      </c>
      <c r="B249" s="229" t="s">
        <v>325</v>
      </c>
      <c r="C249" s="230" t="s">
        <v>81</v>
      </c>
      <c r="D249" s="261"/>
      <c r="E249" s="245" t="str">
        <f t="shared" si="527"/>
        <v/>
      </c>
      <c r="F249" s="261"/>
      <c r="G249" s="245" t="str">
        <f t="shared" si="528"/>
        <v/>
      </c>
      <c r="H249" s="261"/>
      <c r="I249" s="245" t="str">
        <f t="shared" si="529"/>
        <v/>
      </c>
      <c r="J249" s="261">
        <v>39.159999999999997</v>
      </c>
      <c r="K249" s="245">
        <f t="shared" ca="1" si="530"/>
        <v>47.79</v>
      </c>
      <c r="L249" s="261"/>
      <c r="M249" s="245" t="str">
        <f t="shared" si="531"/>
        <v/>
      </c>
      <c r="N249" s="261">
        <v>20.09</v>
      </c>
      <c r="O249" s="245">
        <f t="shared" ca="1" si="532"/>
        <v>72.62</v>
      </c>
      <c r="P249" s="261">
        <v>37.28</v>
      </c>
      <c r="Q249" s="245">
        <f t="shared" ca="1" si="533"/>
        <v>41.28</v>
      </c>
      <c r="R249" s="261"/>
      <c r="S249" s="245" t="str">
        <f t="shared" si="534"/>
        <v/>
      </c>
      <c r="T249" s="261"/>
      <c r="U249" s="245" t="str">
        <f t="shared" si="535"/>
        <v/>
      </c>
      <c r="V249" s="245">
        <f t="shared" ca="1" si="536"/>
        <v>161.69</v>
      </c>
      <c r="W249" s="264"/>
      <c r="X249" s="226">
        <v>0.7</v>
      </c>
      <c r="Y249" s="158">
        <f t="shared" ca="1" si="537"/>
        <v>72.62</v>
      </c>
      <c r="Z249" s="158">
        <f t="shared" ca="1" si="537"/>
        <v>47.79</v>
      </c>
      <c r="AA249" s="158">
        <f t="shared" ca="1" si="537"/>
        <v>41.28</v>
      </c>
      <c r="AB249" s="158">
        <f t="shared" ca="1" si="537"/>
        <v>0</v>
      </c>
      <c r="AC249" s="158">
        <f t="shared" ca="1" si="537"/>
        <v>0</v>
      </c>
      <c r="AE249" s="158">
        <f t="shared" si="538"/>
        <v>0</v>
      </c>
      <c r="AF249" s="158">
        <f t="shared" si="539"/>
        <v>0</v>
      </c>
      <c r="AG249" s="158">
        <f t="shared" si="540"/>
        <v>0</v>
      </c>
      <c r="AH249" s="158">
        <f t="shared" ca="1" si="541"/>
        <v>47.79</v>
      </c>
      <c r="AI249" s="158">
        <f t="shared" si="542"/>
        <v>0</v>
      </c>
      <c r="AJ249" s="158">
        <f t="shared" ca="1" si="543"/>
        <v>72.62</v>
      </c>
      <c r="AK249" s="158">
        <f t="shared" ca="1" si="544"/>
        <v>41.28</v>
      </c>
      <c r="AL249" s="158">
        <f t="shared" si="545"/>
        <v>0</v>
      </c>
      <c r="AM249" s="158">
        <f t="shared" si="546"/>
        <v>0</v>
      </c>
      <c r="AN249" s="159">
        <f t="shared" ca="1" si="547"/>
        <v>113.18</v>
      </c>
      <c r="AP249" s="227">
        <f t="shared" ca="1" si="548"/>
        <v>0</v>
      </c>
      <c r="AQ249" s="227">
        <f t="shared" ca="1" si="549"/>
        <v>0</v>
      </c>
      <c r="AR249" s="227">
        <f t="shared" ca="1" si="550"/>
        <v>113.18</v>
      </c>
      <c r="AS249" s="227">
        <f t="shared" ca="1" si="551"/>
        <v>0</v>
      </c>
      <c r="AT249" s="227">
        <f t="shared" ca="1" si="552"/>
        <v>0</v>
      </c>
      <c r="AU249" s="227">
        <f t="shared" ca="1" si="553"/>
        <v>0</v>
      </c>
      <c r="AV249" s="227">
        <f t="shared" ca="1" si="554"/>
        <v>0</v>
      </c>
      <c r="AW249" s="227">
        <f t="shared" ca="1" si="555"/>
        <v>0</v>
      </c>
      <c r="AX249" s="227">
        <f t="shared" ca="1" si="556"/>
        <v>0</v>
      </c>
      <c r="AY249" s="227">
        <f t="shared" ca="1" si="557"/>
        <v>0</v>
      </c>
      <c r="AZ249" s="227">
        <f t="shared" ca="1" si="558"/>
        <v>0</v>
      </c>
      <c r="BB249" s="227">
        <f t="shared" si="559"/>
        <v>0</v>
      </c>
      <c r="BC249" s="227">
        <f t="shared" si="560"/>
        <v>0</v>
      </c>
      <c r="BD249" s="227">
        <f t="shared" si="561"/>
        <v>0</v>
      </c>
      <c r="BE249" s="227">
        <f t="shared" ca="1" si="562"/>
        <v>33.450000000000003</v>
      </c>
      <c r="BF249" s="227">
        <f t="shared" si="563"/>
        <v>0</v>
      </c>
      <c r="BG249" s="227">
        <f t="shared" ca="1" si="564"/>
        <v>50.83</v>
      </c>
      <c r="BH249" s="227">
        <f t="shared" ca="1" si="565"/>
        <v>28.9</v>
      </c>
      <c r="BI249" s="227">
        <f t="shared" si="566"/>
        <v>0</v>
      </c>
      <c r="BJ249" s="227">
        <f t="shared" si="567"/>
        <v>0</v>
      </c>
    </row>
    <row r="250" spans="1:62" x14ac:dyDescent="0.2">
      <c r="A250" s="228" t="s">
        <v>9</v>
      </c>
      <c r="B250" s="229" t="s">
        <v>322</v>
      </c>
      <c r="C250" s="230" t="s">
        <v>73</v>
      </c>
      <c r="D250" s="261"/>
      <c r="E250" s="245" t="str">
        <f t="shared" si="527"/>
        <v/>
      </c>
      <c r="F250" s="261"/>
      <c r="G250" s="245" t="str">
        <f t="shared" si="528"/>
        <v/>
      </c>
      <c r="H250" s="261"/>
      <c r="I250" s="245" t="str">
        <f t="shared" si="529"/>
        <v/>
      </c>
      <c r="J250" s="261">
        <v>20.07</v>
      </c>
      <c r="K250" s="245">
        <f t="shared" ca="1" si="530"/>
        <v>93.29</v>
      </c>
      <c r="L250" s="261"/>
      <c r="M250" s="245" t="str">
        <f t="shared" si="531"/>
        <v/>
      </c>
      <c r="N250" s="261"/>
      <c r="O250" s="245" t="str">
        <f t="shared" si="532"/>
        <v/>
      </c>
      <c r="P250" s="261">
        <v>24.54</v>
      </c>
      <c r="Q250" s="245">
        <f t="shared" ca="1" si="533"/>
        <v>62.12</v>
      </c>
      <c r="R250" s="261"/>
      <c r="S250" s="245" t="str">
        <f t="shared" si="534"/>
        <v/>
      </c>
      <c r="T250" s="261"/>
      <c r="U250" s="245" t="str">
        <f t="shared" si="535"/>
        <v/>
      </c>
      <c r="V250" s="245">
        <f t="shared" ca="1" si="536"/>
        <v>155.41</v>
      </c>
      <c r="W250" s="264"/>
      <c r="X250" s="226">
        <v>0.7</v>
      </c>
      <c r="Y250" s="158">
        <f t="shared" ca="1" si="537"/>
        <v>93.29</v>
      </c>
      <c r="Z250" s="158">
        <f t="shared" ca="1" si="537"/>
        <v>62.12</v>
      </c>
      <c r="AA250" s="158">
        <f t="shared" ca="1" si="537"/>
        <v>0</v>
      </c>
      <c r="AB250" s="158">
        <f t="shared" ca="1" si="537"/>
        <v>0</v>
      </c>
      <c r="AC250" s="158">
        <f t="shared" ca="1" si="537"/>
        <v>0</v>
      </c>
      <c r="AE250" s="158">
        <f t="shared" si="538"/>
        <v>0</v>
      </c>
      <c r="AF250" s="158">
        <f t="shared" si="539"/>
        <v>0</v>
      </c>
      <c r="AG250" s="158">
        <f t="shared" si="540"/>
        <v>0</v>
      </c>
      <c r="AH250" s="158">
        <f t="shared" ca="1" si="541"/>
        <v>93.29</v>
      </c>
      <c r="AI250" s="158">
        <f t="shared" si="542"/>
        <v>0</v>
      </c>
      <c r="AJ250" s="158">
        <f t="shared" si="543"/>
        <v>0</v>
      </c>
      <c r="AK250" s="158">
        <f t="shared" ca="1" si="544"/>
        <v>62.12</v>
      </c>
      <c r="AL250" s="158">
        <f t="shared" si="545"/>
        <v>0</v>
      </c>
      <c r="AM250" s="158">
        <f t="shared" si="546"/>
        <v>0</v>
      </c>
      <c r="AN250" s="159">
        <f t="shared" ca="1" si="547"/>
        <v>108.79</v>
      </c>
      <c r="AP250" s="227">
        <f t="shared" ca="1" si="548"/>
        <v>108.79</v>
      </c>
      <c r="AQ250" s="227">
        <f t="shared" ca="1" si="549"/>
        <v>0</v>
      </c>
      <c r="AR250" s="227">
        <f t="shared" ca="1" si="550"/>
        <v>0</v>
      </c>
      <c r="AS250" s="227">
        <f t="shared" ca="1" si="551"/>
        <v>0</v>
      </c>
      <c r="AT250" s="227">
        <f t="shared" ca="1" si="552"/>
        <v>0</v>
      </c>
      <c r="AU250" s="227">
        <f t="shared" ca="1" si="553"/>
        <v>0</v>
      </c>
      <c r="AV250" s="227">
        <f t="shared" ca="1" si="554"/>
        <v>0</v>
      </c>
      <c r="AW250" s="227">
        <f t="shared" ca="1" si="555"/>
        <v>0</v>
      </c>
      <c r="AX250" s="227">
        <f t="shared" ca="1" si="556"/>
        <v>0</v>
      </c>
      <c r="AY250" s="227">
        <f t="shared" ca="1" si="557"/>
        <v>0</v>
      </c>
      <c r="AZ250" s="227">
        <f t="shared" ca="1" si="558"/>
        <v>0</v>
      </c>
      <c r="BB250" s="227">
        <f t="shared" si="559"/>
        <v>0</v>
      </c>
      <c r="BC250" s="227">
        <f t="shared" si="560"/>
        <v>0</v>
      </c>
      <c r="BD250" s="227">
        <f t="shared" si="561"/>
        <v>0</v>
      </c>
      <c r="BE250" s="227">
        <f t="shared" ca="1" si="562"/>
        <v>65.3</v>
      </c>
      <c r="BF250" s="227">
        <f t="shared" si="563"/>
        <v>0</v>
      </c>
      <c r="BG250" s="227">
        <f t="shared" si="564"/>
        <v>0</v>
      </c>
      <c r="BH250" s="227">
        <f t="shared" ca="1" si="565"/>
        <v>43.48</v>
      </c>
      <c r="BI250" s="227">
        <f t="shared" si="566"/>
        <v>0</v>
      </c>
      <c r="BJ250" s="227">
        <f t="shared" si="567"/>
        <v>0</v>
      </c>
    </row>
    <row r="251" spans="1:62" x14ac:dyDescent="0.2">
      <c r="A251" s="228" t="s">
        <v>10</v>
      </c>
      <c r="B251" s="229" t="s">
        <v>168</v>
      </c>
      <c r="C251" s="230" t="s">
        <v>73</v>
      </c>
      <c r="D251" s="261">
        <v>39.299999999999997</v>
      </c>
      <c r="E251" s="245">
        <f t="shared" ca="1" si="527"/>
        <v>70.13</v>
      </c>
      <c r="F251" s="261"/>
      <c r="G251" s="245" t="str">
        <f t="shared" si="528"/>
        <v/>
      </c>
      <c r="H251" s="261">
        <v>56.38</v>
      </c>
      <c r="I251" s="245">
        <f t="shared" ca="1" si="529"/>
        <v>41.02</v>
      </c>
      <c r="J251" s="261">
        <v>58.57</v>
      </c>
      <c r="K251" s="245">
        <f t="shared" ca="1" si="530"/>
        <v>31.83</v>
      </c>
      <c r="L251" s="261"/>
      <c r="M251" s="245" t="str">
        <f t="shared" si="531"/>
        <v/>
      </c>
      <c r="N251" s="261"/>
      <c r="O251" s="245" t="str">
        <f t="shared" si="532"/>
        <v/>
      </c>
      <c r="P251" s="261"/>
      <c r="Q251" s="245" t="str">
        <f t="shared" si="533"/>
        <v/>
      </c>
      <c r="R251" s="261"/>
      <c r="S251" s="245" t="str">
        <f t="shared" si="534"/>
        <v/>
      </c>
      <c r="T251" s="261"/>
      <c r="U251" s="245" t="str">
        <f t="shared" si="535"/>
        <v/>
      </c>
      <c r="V251" s="245">
        <f t="shared" ca="1" si="536"/>
        <v>142.98000000000002</v>
      </c>
      <c r="W251" s="264"/>
      <c r="X251" s="226">
        <v>0.7</v>
      </c>
      <c r="Y251" s="158">
        <f t="shared" ca="1" si="537"/>
        <v>70.13</v>
      </c>
      <c r="Z251" s="158">
        <f t="shared" ca="1" si="537"/>
        <v>41.02</v>
      </c>
      <c r="AA251" s="158">
        <f t="shared" ca="1" si="537"/>
        <v>31.83</v>
      </c>
      <c r="AB251" s="158">
        <f t="shared" ca="1" si="537"/>
        <v>0</v>
      </c>
      <c r="AC251" s="158">
        <f t="shared" ca="1" si="537"/>
        <v>0</v>
      </c>
      <c r="AE251" s="158">
        <f t="shared" ca="1" si="538"/>
        <v>70.13</v>
      </c>
      <c r="AF251" s="158">
        <f t="shared" si="539"/>
        <v>0</v>
      </c>
      <c r="AG251" s="158">
        <f t="shared" ca="1" si="540"/>
        <v>41.02</v>
      </c>
      <c r="AH251" s="158">
        <f t="shared" ca="1" si="541"/>
        <v>31.83</v>
      </c>
      <c r="AI251" s="158">
        <f t="shared" si="542"/>
        <v>0</v>
      </c>
      <c r="AJ251" s="158">
        <f t="shared" si="543"/>
        <v>0</v>
      </c>
      <c r="AK251" s="158">
        <f t="shared" si="544"/>
        <v>0</v>
      </c>
      <c r="AL251" s="158">
        <f t="shared" si="545"/>
        <v>0</v>
      </c>
      <c r="AM251" s="158">
        <f t="shared" si="546"/>
        <v>0</v>
      </c>
      <c r="AN251" s="159">
        <f t="shared" ca="1" si="547"/>
        <v>100.09</v>
      </c>
      <c r="AP251" s="227">
        <f t="shared" ca="1" si="548"/>
        <v>100.09</v>
      </c>
      <c r="AQ251" s="227">
        <f t="shared" ca="1" si="549"/>
        <v>0</v>
      </c>
      <c r="AR251" s="227">
        <f t="shared" ca="1" si="550"/>
        <v>0</v>
      </c>
      <c r="AS251" s="227">
        <f t="shared" ca="1" si="551"/>
        <v>0</v>
      </c>
      <c r="AT251" s="227">
        <f t="shared" ca="1" si="552"/>
        <v>0</v>
      </c>
      <c r="AU251" s="227">
        <f t="shared" ca="1" si="553"/>
        <v>0</v>
      </c>
      <c r="AV251" s="227">
        <f t="shared" ca="1" si="554"/>
        <v>0</v>
      </c>
      <c r="AW251" s="227">
        <f t="shared" ca="1" si="555"/>
        <v>0</v>
      </c>
      <c r="AX251" s="227">
        <f t="shared" ca="1" si="556"/>
        <v>0</v>
      </c>
      <c r="AY251" s="227">
        <f t="shared" ca="1" si="557"/>
        <v>0</v>
      </c>
      <c r="AZ251" s="227">
        <f t="shared" ca="1" si="558"/>
        <v>0</v>
      </c>
      <c r="BB251" s="227">
        <f t="shared" ca="1" si="559"/>
        <v>49.09</v>
      </c>
      <c r="BC251" s="227">
        <f t="shared" si="560"/>
        <v>0</v>
      </c>
      <c r="BD251" s="227">
        <f t="shared" ca="1" si="561"/>
        <v>28.71</v>
      </c>
      <c r="BE251" s="227">
        <f t="shared" ca="1" si="562"/>
        <v>22.28</v>
      </c>
      <c r="BF251" s="227">
        <f t="shared" si="563"/>
        <v>0</v>
      </c>
      <c r="BG251" s="227">
        <f t="shared" si="564"/>
        <v>0</v>
      </c>
      <c r="BH251" s="227">
        <f t="shared" si="565"/>
        <v>0</v>
      </c>
      <c r="BI251" s="227">
        <f t="shared" si="566"/>
        <v>0</v>
      </c>
      <c r="BJ251" s="227">
        <f t="shared" si="567"/>
        <v>0</v>
      </c>
    </row>
    <row r="252" spans="1:62" x14ac:dyDescent="0.2">
      <c r="A252" s="228" t="s">
        <v>11</v>
      </c>
      <c r="B252" s="229" t="s">
        <v>292</v>
      </c>
      <c r="C252" s="230" t="s">
        <v>156</v>
      </c>
      <c r="D252" s="261"/>
      <c r="E252" s="245" t="str">
        <f t="shared" si="527"/>
        <v/>
      </c>
      <c r="F252" s="261"/>
      <c r="G252" s="245" t="str">
        <f t="shared" si="528"/>
        <v/>
      </c>
      <c r="H252" s="261"/>
      <c r="I252" s="245" t="str">
        <f t="shared" si="529"/>
        <v/>
      </c>
      <c r="J252" s="261" t="s">
        <v>88</v>
      </c>
      <c r="K252" s="245" t="str">
        <f t="shared" si="530"/>
        <v>*</v>
      </c>
      <c r="L252" s="261">
        <v>31.5</v>
      </c>
      <c r="M252" s="245">
        <f t="shared" ca="1" si="531"/>
        <v>56.6</v>
      </c>
      <c r="N252" s="261">
        <v>37.409999999999997</v>
      </c>
      <c r="O252" s="245">
        <f t="shared" ca="1" si="532"/>
        <v>38.83</v>
      </c>
      <c r="P252" s="261"/>
      <c r="Q252" s="245" t="str">
        <f t="shared" si="533"/>
        <v/>
      </c>
      <c r="R252" s="261">
        <v>71.08</v>
      </c>
      <c r="S252" s="245">
        <f t="shared" ca="1" si="534"/>
        <v>46.79</v>
      </c>
      <c r="T252" s="261"/>
      <c r="U252" s="245" t="str">
        <f t="shared" si="535"/>
        <v/>
      </c>
      <c r="V252" s="245">
        <f t="shared" ca="1" si="536"/>
        <v>142.22</v>
      </c>
      <c r="W252" s="264"/>
      <c r="X252" s="226">
        <v>0.7</v>
      </c>
      <c r="Y252" s="158">
        <f t="shared" ca="1" si="537"/>
        <v>56.6</v>
      </c>
      <c r="Z252" s="158">
        <f t="shared" ca="1" si="537"/>
        <v>46.79</v>
      </c>
      <c r="AA252" s="158">
        <f t="shared" ca="1" si="537"/>
        <v>38.83</v>
      </c>
      <c r="AB252" s="158">
        <f t="shared" ca="1" si="537"/>
        <v>0</v>
      </c>
      <c r="AC252" s="158">
        <f t="shared" ca="1" si="537"/>
        <v>0</v>
      </c>
      <c r="AE252" s="158">
        <f t="shared" si="538"/>
        <v>0</v>
      </c>
      <c r="AF252" s="158">
        <f t="shared" si="539"/>
        <v>0</v>
      </c>
      <c r="AG252" s="158">
        <f t="shared" si="540"/>
        <v>0</v>
      </c>
      <c r="AH252" s="158">
        <f t="shared" si="541"/>
        <v>0</v>
      </c>
      <c r="AI252" s="158">
        <f t="shared" ca="1" si="542"/>
        <v>56.6</v>
      </c>
      <c r="AJ252" s="158">
        <f t="shared" ca="1" si="543"/>
        <v>38.83</v>
      </c>
      <c r="AK252" s="158">
        <f t="shared" si="544"/>
        <v>0</v>
      </c>
      <c r="AL252" s="158">
        <f t="shared" ca="1" si="545"/>
        <v>46.79</v>
      </c>
      <c r="AM252" s="158">
        <f t="shared" si="546"/>
        <v>0</v>
      </c>
      <c r="AN252" s="159">
        <f t="shared" ca="1" si="547"/>
        <v>99.55</v>
      </c>
      <c r="AP252" s="227">
        <f t="shared" ca="1" si="548"/>
        <v>0</v>
      </c>
      <c r="AQ252" s="227">
        <f t="shared" ca="1" si="549"/>
        <v>0</v>
      </c>
      <c r="AR252" s="227">
        <f t="shared" ca="1" si="550"/>
        <v>0</v>
      </c>
      <c r="AS252" s="227">
        <f t="shared" ca="1" si="551"/>
        <v>0</v>
      </c>
      <c r="AT252" s="227">
        <f t="shared" ca="1" si="552"/>
        <v>0</v>
      </c>
      <c r="AU252" s="227">
        <f t="shared" ca="1" si="553"/>
        <v>0</v>
      </c>
      <c r="AV252" s="227">
        <f t="shared" ca="1" si="554"/>
        <v>0</v>
      </c>
      <c r="AW252" s="227">
        <f t="shared" ca="1" si="555"/>
        <v>0</v>
      </c>
      <c r="AX252" s="227">
        <f t="shared" ca="1" si="556"/>
        <v>99.55</v>
      </c>
      <c r="AY252" s="227">
        <f t="shared" ca="1" si="557"/>
        <v>0</v>
      </c>
      <c r="AZ252" s="227">
        <f t="shared" ca="1" si="558"/>
        <v>0</v>
      </c>
      <c r="BB252" s="227">
        <f t="shared" si="559"/>
        <v>0</v>
      </c>
      <c r="BC252" s="227">
        <f t="shared" si="560"/>
        <v>0</v>
      </c>
      <c r="BD252" s="227">
        <f t="shared" si="561"/>
        <v>0</v>
      </c>
      <c r="BE252" s="227">
        <f t="shared" si="562"/>
        <v>0</v>
      </c>
      <c r="BF252" s="227">
        <f t="shared" ca="1" si="563"/>
        <v>39.619999999999997</v>
      </c>
      <c r="BG252" s="227">
        <f t="shared" ca="1" si="564"/>
        <v>27.18</v>
      </c>
      <c r="BH252" s="227">
        <f t="shared" si="565"/>
        <v>0</v>
      </c>
      <c r="BI252" s="227">
        <f t="shared" ca="1" si="566"/>
        <v>32.75</v>
      </c>
      <c r="BJ252" s="227">
        <f t="shared" si="567"/>
        <v>0</v>
      </c>
    </row>
    <row r="253" spans="1:62" x14ac:dyDescent="0.2">
      <c r="A253" s="228" t="s">
        <v>12</v>
      </c>
      <c r="B253" s="229" t="s">
        <v>323</v>
      </c>
      <c r="C253" s="230" t="s">
        <v>81</v>
      </c>
      <c r="D253" s="261"/>
      <c r="E253" s="245" t="str">
        <f t="shared" si="527"/>
        <v/>
      </c>
      <c r="F253" s="261"/>
      <c r="G253" s="245" t="str">
        <f t="shared" si="528"/>
        <v/>
      </c>
      <c r="H253" s="261"/>
      <c r="I253" s="245" t="str">
        <f t="shared" si="529"/>
        <v/>
      </c>
      <c r="J253" s="261">
        <v>29.17</v>
      </c>
      <c r="K253" s="245">
        <f t="shared" ca="1" si="530"/>
        <v>64.09</v>
      </c>
      <c r="L253" s="261"/>
      <c r="M253" s="245" t="str">
        <f t="shared" si="531"/>
        <v/>
      </c>
      <c r="N253" s="261">
        <v>22.1</v>
      </c>
      <c r="O253" s="245">
        <f t="shared" ca="1" si="532"/>
        <v>66.02</v>
      </c>
      <c r="P253" s="261"/>
      <c r="Q253" s="245" t="str">
        <f t="shared" si="533"/>
        <v/>
      </c>
      <c r="R253" s="261"/>
      <c r="S253" s="245" t="str">
        <f t="shared" si="534"/>
        <v/>
      </c>
      <c r="T253" s="261"/>
      <c r="U253" s="245" t="str">
        <f t="shared" si="535"/>
        <v/>
      </c>
      <c r="V253" s="245">
        <f t="shared" ca="1" si="536"/>
        <v>130.11000000000001</v>
      </c>
      <c r="W253" s="264"/>
      <c r="X253" s="226">
        <v>0.7</v>
      </c>
      <c r="Y253" s="158">
        <f t="shared" ca="1" si="537"/>
        <v>66.02</v>
      </c>
      <c r="Z253" s="158">
        <f t="shared" ca="1" si="537"/>
        <v>64.09</v>
      </c>
      <c r="AA253" s="158">
        <f t="shared" ca="1" si="537"/>
        <v>0</v>
      </c>
      <c r="AB253" s="158">
        <f t="shared" ca="1" si="537"/>
        <v>0</v>
      </c>
      <c r="AC253" s="158">
        <f t="shared" ca="1" si="537"/>
        <v>0</v>
      </c>
      <c r="AE253" s="158">
        <f t="shared" si="538"/>
        <v>0</v>
      </c>
      <c r="AF253" s="158">
        <f t="shared" si="539"/>
        <v>0</v>
      </c>
      <c r="AG253" s="158">
        <f t="shared" si="540"/>
        <v>0</v>
      </c>
      <c r="AH253" s="158">
        <f t="shared" ca="1" si="541"/>
        <v>64.09</v>
      </c>
      <c r="AI253" s="158">
        <f t="shared" si="542"/>
        <v>0</v>
      </c>
      <c r="AJ253" s="158">
        <f t="shared" ca="1" si="543"/>
        <v>66.02</v>
      </c>
      <c r="AK253" s="158">
        <f t="shared" si="544"/>
        <v>0</v>
      </c>
      <c r="AL253" s="158">
        <f t="shared" si="545"/>
        <v>0</v>
      </c>
      <c r="AM253" s="158">
        <f t="shared" si="546"/>
        <v>0</v>
      </c>
      <c r="AN253" s="159">
        <f t="shared" ca="1" si="547"/>
        <v>91.08</v>
      </c>
      <c r="AP253" s="227">
        <f t="shared" ca="1" si="548"/>
        <v>0</v>
      </c>
      <c r="AQ253" s="227">
        <f t="shared" ca="1" si="549"/>
        <v>0</v>
      </c>
      <c r="AR253" s="227">
        <f t="shared" ca="1" si="550"/>
        <v>91.08</v>
      </c>
      <c r="AS253" s="227">
        <f t="shared" ca="1" si="551"/>
        <v>0</v>
      </c>
      <c r="AT253" s="227">
        <f t="shared" ca="1" si="552"/>
        <v>0</v>
      </c>
      <c r="AU253" s="227">
        <f t="shared" ca="1" si="553"/>
        <v>0</v>
      </c>
      <c r="AV253" s="227">
        <f t="shared" ca="1" si="554"/>
        <v>0</v>
      </c>
      <c r="AW253" s="227">
        <f t="shared" ca="1" si="555"/>
        <v>0</v>
      </c>
      <c r="AX253" s="227">
        <f t="shared" ca="1" si="556"/>
        <v>0</v>
      </c>
      <c r="AY253" s="227">
        <f t="shared" ca="1" si="557"/>
        <v>0</v>
      </c>
      <c r="AZ253" s="227">
        <f t="shared" ca="1" si="558"/>
        <v>0</v>
      </c>
      <c r="BB253" s="227">
        <f t="shared" si="559"/>
        <v>0</v>
      </c>
      <c r="BC253" s="227">
        <f t="shared" si="560"/>
        <v>0</v>
      </c>
      <c r="BD253" s="227">
        <f t="shared" si="561"/>
        <v>0</v>
      </c>
      <c r="BE253" s="227">
        <f t="shared" ca="1" si="562"/>
        <v>44.86</v>
      </c>
      <c r="BF253" s="227">
        <f t="shared" si="563"/>
        <v>0</v>
      </c>
      <c r="BG253" s="227">
        <f t="shared" ca="1" si="564"/>
        <v>46.21</v>
      </c>
      <c r="BH253" s="227">
        <f t="shared" si="565"/>
        <v>0</v>
      </c>
      <c r="BI253" s="227">
        <f t="shared" si="566"/>
        <v>0</v>
      </c>
      <c r="BJ253" s="227">
        <f t="shared" si="567"/>
        <v>0</v>
      </c>
    </row>
    <row r="254" spans="1:62" x14ac:dyDescent="0.2">
      <c r="A254" s="228" t="s">
        <v>13</v>
      </c>
      <c r="B254" s="229" t="s">
        <v>172</v>
      </c>
      <c r="C254" s="230" t="s">
        <v>80</v>
      </c>
      <c r="D254" s="261" t="s">
        <v>88</v>
      </c>
      <c r="E254" s="245" t="str">
        <f t="shared" si="527"/>
        <v>*</v>
      </c>
      <c r="F254" s="261"/>
      <c r="G254" s="245" t="str">
        <f t="shared" si="528"/>
        <v/>
      </c>
      <c r="H254" s="261" t="s">
        <v>88</v>
      </c>
      <c r="I254" s="245" t="str">
        <f t="shared" si="529"/>
        <v>*</v>
      </c>
      <c r="J254" s="261">
        <v>29.31</v>
      </c>
      <c r="K254" s="245">
        <f t="shared" ca="1" si="530"/>
        <v>63.58</v>
      </c>
      <c r="L254" s="261"/>
      <c r="M254" s="245" t="str">
        <f t="shared" si="531"/>
        <v/>
      </c>
      <c r="N254" s="261"/>
      <c r="O254" s="245" t="str">
        <f t="shared" si="532"/>
        <v/>
      </c>
      <c r="P254" s="261">
        <v>31.57</v>
      </c>
      <c r="Q254" s="245">
        <f t="shared" ca="1" si="533"/>
        <v>48.41</v>
      </c>
      <c r="R254" s="261"/>
      <c r="S254" s="245" t="str">
        <f t="shared" si="534"/>
        <v/>
      </c>
      <c r="T254" s="261"/>
      <c r="U254" s="245" t="str">
        <f t="shared" si="535"/>
        <v/>
      </c>
      <c r="V254" s="245">
        <f t="shared" ca="1" si="536"/>
        <v>111.99</v>
      </c>
      <c r="W254" s="264"/>
      <c r="X254" s="226">
        <v>0.7</v>
      </c>
      <c r="Y254" s="158">
        <f t="shared" ca="1" si="537"/>
        <v>63.58</v>
      </c>
      <c r="Z254" s="158">
        <f t="shared" ca="1" si="537"/>
        <v>48.41</v>
      </c>
      <c r="AA254" s="158">
        <f t="shared" ca="1" si="537"/>
        <v>0</v>
      </c>
      <c r="AB254" s="158">
        <f t="shared" ca="1" si="537"/>
        <v>0</v>
      </c>
      <c r="AC254" s="158">
        <f t="shared" ca="1" si="537"/>
        <v>0</v>
      </c>
      <c r="AE254" s="158">
        <f t="shared" si="538"/>
        <v>0</v>
      </c>
      <c r="AF254" s="158">
        <f t="shared" si="539"/>
        <v>0</v>
      </c>
      <c r="AG254" s="158">
        <f t="shared" si="540"/>
        <v>0</v>
      </c>
      <c r="AH254" s="158">
        <f t="shared" ca="1" si="541"/>
        <v>63.58</v>
      </c>
      <c r="AI254" s="158">
        <f t="shared" si="542"/>
        <v>0</v>
      </c>
      <c r="AJ254" s="158">
        <f t="shared" si="543"/>
        <v>0</v>
      </c>
      <c r="AK254" s="158">
        <f t="shared" ca="1" si="544"/>
        <v>48.41</v>
      </c>
      <c r="AL254" s="158">
        <f t="shared" si="545"/>
        <v>0</v>
      </c>
      <c r="AM254" s="158">
        <f t="shared" si="546"/>
        <v>0</v>
      </c>
      <c r="AN254" s="159">
        <f t="shared" ca="1" si="547"/>
        <v>78.39</v>
      </c>
      <c r="AP254" s="227">
        <f t="shared" ca="1" si="548"/>
        <v>0</v>
      </c>
      <c r="AQ254" s="227">
        <f t="shared" ca="1" si="549"/>
        <v>78.39</v>
      </c>
      <c r="AR254" s="227">
        <f t="shared" ca="1" si="550"/>
        <v>0</v>
      </c>
      <c r="AS254" s="227">
        <f t="shared" ca="1" si="551"/>
        <v>0</v>
      </c>
      <c r="AT254" s="227">
        <f t="shared" ca="1" si="552"/>
        <v>0</v>
      </c>
      <c r="AU254" s="227">
        <f t="shared" ca="1" si="553"/>
        <v>0</v>
      </c>
      <c r="AV254" s="227">
        <f t="shared" ca="1" si="554"/>
        <v>0</v>
      </c>
      <c r="AW254" s="227">
        <f t="shared" ca="1" si="555"/>
        <v>0</v>
      </c>
      <c r="AX254" s="227">
        <f t="shared" ca="1" si="556"/>
        <v>0</v>
      </c>
      <c r="AY254" s="227">
        <f t="shared" ca="1" si="557"/>
        <v>0</v>
      </c>
      <c r="AZ254" s="227">
        <f t="shared" ca="1" si="558"/>
        <v>0</v>
      </c>
      <c r="BB254" s="227">
        <f t="shared" si="559"/>
        <v>0</v>
      </c>
      <c r="BC254" s="227">
        <f t="shared" si="560"/>
        <v>0</v>
      </c>
      <c r="BD254" s="227">
        <f t="shared" si="561"/>
        <v>0</v>
      </c>
      <c r="BE254" s="227">
        <f t="shared" ca="1" si="562"/>
        <v>44.51</v>
      </c>
      <c r="BF254" s="227">
        <f t="shared" si="563"/>
        <v>0</v>
      </c>
      <c r="BG254" s="227">
        <f t="shared" si="564"/>
        <v>0</v>
      </c>
      <c r="BH254" s="227">
        <f t="shared" ca="1" si="565"/>
        <v>33.89</v>
      </c>
      <c r="BI254" s="227">
        <f t="shared" si="566"/>
        <v>0</v>
      </c>
      <c r="BJ254" s="227">
        <f t="shared" si="567"/>
        <v>0</v>
      </c>
    </row>
    <row r="255" spans="1:62" x14ac:dyDescent="0.2">
      <c r="A255" s="228" t="s">
        <v>14</v>
      </c>
      <c r="B255" s="229" t="s">
        <v>371</v>
      </c>
      <c r="C255" s="230" t="s">
        <v>126</v>
      </c>
      <c r="D255" s="261"/>
      <c r="E255" s="245" t="str">
        <f t="shared" si="527"/>
        <v/>
      </c>
      <c r="F255" s="261"/>
      <c r="G255" s="245" t="str">
        <f t="shared" si="528"/>
        <v/>
      </c>
      <c r="H255" s="261"/>
      <c r="I255" s="245" t="str">
        <f t="shared" si="529"/>
        <v/>
      </c>
      <c r="J255" s="261"/>
      <c r="K255" s="245" t="str">
        <f t="shared" si="530"/>
        <v/>
      </c>
      <c r="L255" s="261"/>
      <c r="M255" s="245" t="str">
        <f t="shared" si="531"/>
        <v/>
      </c>
      <c r="N255" s="261"/>
      <c r="O255" s="245" t="str">
        <f t="shared" si="532"/>
        <v/>
      </c>
      <c r="P255" s="261">
        <v>31.46</v>
      </c>
      <c r="Q255" s="245">
        <f t="shared" ca="1" si="533"/>
        <v>48.69</v>
      </c>
      <c r="R255" s="261">
        <v>72.42</v>
      </c>
      <c r="S255" s="245">
        <f t="shared" ca="1" si="534"/>
        <v>45.78</v>
      </c>
      <c r="T255" s="261"/>
      <c r="U255" s="245" t="str">
        <f t="shared" si="535"/>
        <v/>
      </c>
      <c r="V255" s="245">
        <f t="shared" ca="1" si="536"/>
        <v>94.47</v>
      </c>
      <c r="W255" s="264"/>
      <c r="X255" s="226">
        <v>0.7</v>
      </c>
      <c r="Y255" s="158">
        <f t="shared" ca="1" si="537"/>
        <v>48.69</v>
      </c>
      <c r="Z255" s="158">
        <f t="shared" ca="1" si="537"/>
        <v>45.78</v>
      </c>
      <c r="AA255" s="158">
        <f t="shared" ca="1" si="537"/>
        <v>0</v>
      </c>
      <c r="AB255" s="158">
        <f t="shared" ca="1" si="537"/>
        <v>0</v>
      </c>
      <c r="AC255" s="158">
        <f t="shared" ca="1" si="537"/>
        <v>0</v>
      </c>
      <c r="AE255" s="158">
        <f t="shared" si="538"/>
        <v>0</v>
      </c>
      <c r="AF255" s="158">
        <f t="shared" si="539"/>
        <v>0</v>
      </c>
      <c r="AG255" s="158">
        <f t="shared" si="540"/>
        <v>0</v>
      </c>
      <c r="AH255" s="158">
        <f t="shared" si="541"/>
        <v>0</v>
      </c>
      <c r="AI255" s="158">
        <f t="shared" si="542"/>
        <v>0</v>
      </c>
      <c r="AJ255" s="158">
        <f t="shared" si="543"/>
        <v>0</v>
      </c>
      <c r="AK255" s="158">
        <f t="shared" ca="1" si="544"/>
        <v>48.69</v>
      </c>
      <c r="AL255" s="158">
        <f t="shared" ca="1" si="545"/>
        <v>45.78</v>
      </c>
      <c r="AM255" s="158">
        <f t="shared" si="546"/>
        <v>0</v>
      </c>
      <c r="AN255" s="159">
        <f t="shared" ca="1" si="547"/>
        <v>66.13</v>
      </c>
      <c r="AP255" s="227">
        <f t="shared" ca="1" si="548"/>
        <v>0</v>
      </c>
      <c r="AQ255" s="227">
        <f t="shared" ca="1" si="549"/>
        <v>0</v>
      </c>
      <c r="AR255" s="227">
        <f t="shared" ca="1" si="550"/>
        <v>0</v>
      </c>
      <c r="AS255" s="227">
        <f t="shared" ca="1" si="551"/>
        <v>0</v>
      </c>
      <c r="AT255" s="227">
        <f t="shared" ca="1" si="552"/>
        <v>0</v>
      </c>
      <c r="AU255" s="227">
        <f t="shared" ca="1" si="553"/>
        <v>0</v>
      </c>
      <c r="AV255" s="227">
        <f t="shared" ca="1" si="554"/>
        <v>0</v>
      </c>
      <c r="AW255" s="227">
        <f t="shared" ca="1" si="555"/>
        <v>0</v>
      </c>
      <c r="AX255" s="227">
        <f t="shared" ca="1" si="556"/>
        <v>0</v>
      </c>
      <c r="AY255" s="227">
        <f t="shared" ca="1" si="557"/>
        <v>0</v>
      </c>
      <c r="AZ255" s="227">
        <f t="shared" ca="1" si="558"/>
        <v>66.13</v>
      </c>
      <c r="BB255" s="227">
        <f t="shared" si="559"/>
        <v>0</v>
      </c>
      <c r="BC255" s="227">
        <f t="shared" si="560"/>
        <v>0</v>
      </c>
      <c r="BD255" s="227">
        <f t="shared" si="561"/>
        <v>0</v>
      </c>
      <c r="BE255" s="227">
        <f t="shared" si="562"/>
        <v>0</v>
      </c>
      <c r="BF255" s="227">
        <f t="shared" si="563"/>
        <v>0</v>
      </c>
      <c r="BG255" s="227">
        <f t="shared" si="564"/>
        <v>0</v>
      </c>
      <c r="BH255" s="227">
        <f t="shared" ca="1" si="565"/>
        <v>34.08</v>
      </c>
      <c r="BI255" s="227">
        <f t="shared" ca="1" si="566"/>
        <v>32.049999999999997</v>
      </c>
      <c r="BJ255" s="227">
        <f t="shared" si="567"/>
        <v>0</v>
      </c>
    </row>
    <row r="256" spans="1:62" x14ac:dyDescent="0.2">
      <c r="A256" s="228" t="s">
        <v>15</v>
      </c>
      <c r="B256" s="229" t="s">
        <v>338</v>
      </c>
      <c r="C256" s="230" t="s">
        <v>73</v>
      </c>
      <c r="D256" s="261"/>
      <c r="E256" s="245" t="str">
        <f t="shared" si="527"/>
        <v/>
      </c>
      <c r="F256" s="261"/>
      <c r="G256" s="245" t="str">
        <f t="shared" si="528"/>
        <v/>
      </c>
      <c r="H256" s="261"/>
      <c r="I256" s="245" t="str">
        <f t="shared" si="529"/>
        <v/>
      </c>
      <c r="J256" s="261"/>
      <c r="K256" s="245" t="str">
        <f t="shared" si="530"/>
        <v/>
      </c>
      <c r="L256" s="261">
        <v>20.47</v>
      </c>
      <c r="M256" s="245">
        <f t="shared" ca="1" si="531"/>
        <v>86.69</v>
      </c>
      <c r="N256" s="261"/>
      <c r="O256" s="245" t="str">
        <f t="shared" si="532"/>
        <v/>
      </c>
      <c r="P256" s="261"/>
      <c r="Q256" s="245" t="str">
        <f t="shared" si="533"/>
        <v/>
      </c>
      <c r="R256" s="261"/>
      <c r="S256" s="245" t="str">
        <f t="shared" si="534"/>
        <v/>
      </c>
      <c r="T256" s="261"/>
      <c r="U256" s="245" t="str">
        <f t="shared" si="535"/>
        <v/>
      </c>
      <c r="V256" s="245">
        <f t="shared" ca="1" si="536"/>
        <v>86.69</v>
      </c>
      <c r="W256" s="264"/>
      <c r="X256" s="226">
        <v>0.7</v>
      </c>
      <c r="Y256" s="158">
        <f t="shared" ca="1" si="537"/>
        <v>86.69</v>
      </c>
      <c r="Z256" s="158">
        <f t="shared" ca="1" si="537"/>
        <v>0</v>
      </c>
      <c r="AA256" s="158">
        <f t="shared" ca="1" si="537"/>
        <v>0</v>
      </c>
      <c r="AB256" s="158">
        <f t="shared" ca="1" si="537"/>
        <v>0</v>
      </c>
      <c r="AC256" s="158">
        <f t="shared" ca="1" si="537"/>
        <v>0</v>
      </c>
      <c r="AE256" s="158">
        <f t="shared" si="538"/>
        <v>0</v>
      </c>
      <c r="AF256" s="158">
        <f t="shared" si="539"/>
        <v>0</v>
      </c>
      <c r="AG256" s="158">
        <f t="shared" si="540"/>
        <v>0</v>
      </c>
      <c r="AH256" s="158">
        <f t="shared" si="541"/>
        <v>0</v>
      </c>
      <c r="AI256" s="158">
        <f t="shared" ca="1" si="542"/>
        <v>86.69</v>
      </c>
      <c r="AJ256" s="158">
        <f t="shared" si="543"/>
        <v>0</v>
      </c>
      <c r="AK256" s="158">
        <f t="shared" si="544"/>
        <v>0</v>
      </c>
      <c r="AL256" s="158">
        <f t="shared" si="545"/>
        <v>0</v>
      </c>
      <c r="AM256" s="158">
        <f t="shared" si="546"/>
        <v>0</v>
      </c>
      <c r="AN256" s="159">
        <f t="shared" ca="1" si="547"/>
        <v>60.68</v>
      </c>
      <c r="AP256" s="227">
        <f t="shared" ca="1" si="548"/>
        <v>60.68</v>
      </c>
      <c r="AQ256" s="227">
        <f t="shared" ca="1" si="549"/>
        <v>0</v>
      </c>
      <c r="AR256" s="227">
        <f t="shared" ca="1" si="550"/>
        <v>0</v>
      </c>
      <c r="AS256" s="227">
        <f t="shared" ca="1" si="551"/>
        <v>0</v>
      </c>
      <c r="AT256" s="227">
        <f t="shared" ca="1" si="552"/>
        <v>0</v>
      </c>
      <c r="AU256" s="227">
        <f t="shared" ca="1" si="553"/>
        <v>0</v>
      </c>
      <c r="AV256" s="227">
        <f t="shared" ca="1" si="554"/>
        <v>0</v>
      </c>
      <c r="AW256" s="227">
        <f t="shared" ca="1" si="555"/>
        <v>0</v>
      </c>
      <c r="AX256" s="227">
        <f t="shared" ca="1" si="556"/>
        <v>0</v>
      </c>
      <c r="AY256" s="227">
        <f t="shared" ca="1" si="557"/>
        <v>0</v>
      </c>
      <c r="AZ256" s="227">
        <f t="shared" ca="1" si="558"/>
        <v>0</v>
      </c>
      <c r="BB256" s="227">
        <f t="shared" si="559"/>
        <v>0</v>
      </c>
      <c r="BC256" s="227">
        <f t="shared" si="560"/>
        <v>0</v>
      </c>
      <c r="BD256" s="227">
        <f t="shared" si="561"/>
        <v>0</v>
      </c>
      <c r="BE256" s="227">
        <f t="shared" si="562"/>
        <v>0</v>
      </c>
      <c r="BF256" s="227">
        <f t="shared" ca="1" si="563"/>
        <v>60.68</v>
      </c>
      <c r="BG256" s="227">
        <f t="shared" si="564"/>
        <v>0</v>
      </c>
      <c r="BH256" s="227">
        <f t="shared" si="565"/>
        <v>0</v>
      </c>
      <c r="BI256" s="227">
        <f t="shared" si="566"/>
        <v>0</v>
      </c>
      <c r="BJ256" s="227">
        <f t="shared" si="567"/>
        <v>0</v>
      </c>
    </row>
    <row r="257" spans="1:62" x14ac:dyDescent="0.2">
      <c r="A257" s="228" t="s">
        <v>44</v>
      </c>
      <c r="B257" s="229" t="s">
        <v>383</v>
      </c>
      <c r="C257" s="230" t="s">
        <v>73</v>
      </c>
      <c r="D257" s="261"/>
      <c r="E257" s="245" t="str">
        <f t="shared" si="527"/>
        <v/>
      </c>
      <c r="F257" s="261"/>
      <c r="G257" s="245" t="str">
        <f t="shared" si="528"/>
        <v/>
      </c>
      <c r="H257" s="261"/>
      <c r="I257" s="245" t="str">
        <f t="shared" si="529"/>
        <v/>
      </c>
      <c r="J257" s="261"/>
      <c r="K257" s="245" t="str">
        <f t="shared" si="530"/>
        <v/>
      </c>
      <c r="L257" s="261"/>
      <c r="M257" s="245" t="str">
        <f t="shared" si="531"/>
        <v/>
      </c>
      <c r="N257" s="261"/>
      <c r="O257" s="245" t="str">
        <f t="shared" si="532"/>
        <v/>
      </c>
      <c r="P257" s="261"/>
      <c r="Q257" s="245" t="str">
        <f t="shared" si="533"/>
        <v/>
      </c>
      <c r="R257" s="261">
        <v>84.16</v>
      </c>
      <c r="S257" s="245">
        <f t="shared" ca="1" si="534"/>
        <v>39.5</v>
      </c>
      <c r="T257" s="261">
        <v>76.38</v>
      </c>
      <c r="U257" s="245">
        <f t="shared" ca="1" si="535"/>
        <v>44.93</v>
      </c>
      <c r="V257" s="245">
        <f t="shared" ca="1" si="536"/>
        <v>84.43</v>
      </c>
      <c r="W257" s="264"/>
      <c r="X257" s="226">
        <v>0.7</v>
      </c>
      <c r="Y257" s="158">
        <f t="shared" ca="1" si="537"/>
        <v>44.93</v>
      </c>
      <c r="Z257" s="158">
        <f t="shared" ca="1" si="537"/>
        <v>39.5</v>
      </c>
      <c r="AA257" s="158">
        <f t="shared" ca="1" si="537"/>
        <v>0</v>
      </c>
      <c r="AB257" s="158">
        <f t="shared" ca="1" si="537"/>
        <v>0</v>
      </c>
      <c r="AC257" s="158">
        <f t="shared" ca="1" si="537"/>
        <v>0</v>
      </c>
      <c r="AE257" s="158">
        <f t="shared" si="538"/>
        <v>0</v>
      </c>
      <c r="AF257" s="158">
        <f t="shared" si="539"/>
        <v>0</v>
      </c>
      <c r="AG257" s="158">
        <f t="shared" si="540"/>
        <v>0</v>
      </c>
      <c r="AH257" s="158">
        <f t="shared" si="541"/>
        <v>0</v>
      </c>
      <c r="AI257" s="158">
        <f t="shared" si="542"/>
        <v>0</v>
      </c>
      <c r="AJ257" s="158">
        <f t="shared" si="543"/>
        <v>0</v>
      </c>
      <c r="AK257" s="158">
        <f t="shared" si="544"/>
        <v>0</v>
      </c>
      <c r="AL257" s="158">
        <f t="shared" ca="1" si="545"/>
        <v>39.5</v>
      </c>
      <c r="AM257" s="158">
        <f t="shared" ca="1" si="546"/>
        <v>44.93</v>
      </c>
      <c r="AN257" s="159">
        <f t="shared" ca="1" si="547"/>
        <v>59.1</v>
      </c>
      <c r="AP257" s="227">
        <f t="shared" ca="1" si="548"/>
        <v>59.1</v>
      </c>
      <c r="AQ257" s="227">
        <f t="shared" ca="1" si="549"/>
        <v>0</v>
      </c>
      <c r="AR257" s="227">
        <f t="shared" ca="1" si="550"/>
        <v>0</v>
      </c>
      <c r="AS257" s="227">
        <f t="shared" ca="1" si="551"/>
        <v>0</v>
      </c>
      <c r="AT257" s="227">
        <f t="shared" ca="1" si="552"/>
        <v>0</v>
      </c>
      <c r="AU257" s="227">
        <f t="shared" ca="1" si="553"/>
        <v>0</v>
      </c>
      <c r="AV257" s="227">
        <f t="shared" ca="1" si="554"/>
        <v>0</v>
      </c>
      <c r="AW257" s="227">
        <f t="shared" ca="1" si="555"/>
        <v>0</v>
      </c>
      <c r="AX257" s="227">
        <f t="shared" ca="1" si="556"/>
        <v>0</v>
      </c>
      <c r="AY257" s="227">
        <f t="shared" ca="1" si="557"/>
        <v>0</v>
      </c>
      <c r="AZ257" s="227">
        <f t="shared" ca="1" si="558"/>
        <v>0</v>
      </c>
      <c r="BB257" s="227">
        <f t="shared" si="559"/>
        <v>0</v>
      </c>
      <c r="BC257" s="227">
        <f t="shared" si="560"/>
        <v>0</v>
      </c>
      <c r="BD257" s="227">
        <f t="shared" si="561"/>
        <v>0</v>
      </c>
      <c r="BE257" s="227">
        <f t="shared" si="562"/>
        <v>0</v>
      </c>
      <c r="BF257" s="227">
        <f t="shared" si="563"/>
        <v>0</v>
      </c>
      <c r="BG257" s="227">
        <f t="shared" si="564"/>
        <v>0</v>
      </c>
      <c r="BH257" s="227">
        <f t="shared" si="565"/>
        <v>0</v>
      </c>
      <c r="BI257" s="227">
        <f t="shared" ca="1" si="566"/>
        <v>27.65</v>
      </c>
      <c r="BJ257" s="227">
        <f t="shared" ca="1" si="567"/>
        <v>31.45</v>
      </c>
    </row>
    <row r="258" spans="1:62" x14ac:dyDescent="0.2">
      <c r="A258" s="228" t="s">
        <v>45</v>
      </c>
      <c r="B258" s="229" t="s">
        <v>339</v>
      </c>
      <c r="C258" s="230" t="s">
        <v>285</v>
      </c>
      <c r="D258" s="261"/>
      <c r="E258" s="245" t="str">
        <f t="shared" si="527"/>
        <v/>
      </c>
      <c r="F258" s="261"/>
      <c r="G258" s="245" t="str">
        <f t="shared" si="528"/>
        <v/>
      </c>
      <c r="H258" s="261"/>
      <c r="I258" s="245" t="str">
        <f t="shared" si="529"/>
        <v/>
      </c>
      <c r="J258" s="261"/>
      <c r="K258" s="245" t="str">
        <f t="shared" si="530"/>
        <v/>
      </c>
      <c r="L258" s="261">
        <v>23.48</v>
      </c>
      <c r="M258" s="245">
        <f t="shared" ca="1" si="531"/>
        <v>75.7</v>
      </c>
      <c r="N258" s="261"/>
      <c r="O258" s="245" t="str">
        <f t="shared" si="532"/>
        <v/>
      </c>
      <c r="P258" s="261"/>
      <c r="Q258" s="245" t="str">
        <f t="shared" si="533"/>
        <v/>
      </c>
      <c r="R258" s="261"/>
      <c r="S258" s="245" t="str">
        <f t="shared" si="534"/>
        <v/>
      </c>
      <c r="T258" s="261"/>
      <c r="U258" s="245" t="str">
        <f t="shared" si="535"/>
        <v/>
      </c>
      <c r="V258" s="245">
        <f t="shared" ca="1" si="536"/>
        <v>75.7</v>
      </c>
      <c r="W258" s="264"/>
      <c r="X258" s="226">
        <v>0.7</v>
      </c>
      <c r="Y258" s="158">
        <f t="shared" ca="1" si="537"/>
        <v>75.7</v>
      </c>
      <c r="Z258" s="158">
        <f t="shared" ca="1" si="537"/>
        <v>0</v>
      </c>
      <c r="AA258" s="158">
        <f t="shared" ca="1" si="537"/>
        <v>0</v>
      </c>
      <c r="AB258" s="158">
        <f t="shared" ca="1" si="537"/>
        <v>0</v>
      </c>
      <c r="AC258" s="158">
        <f t="shared" ca="1" si="537"/>
        <v>0</v>
      </c>
      <c r="AE258" s="158">
        <f t="shared" si="538"/>
        <v>0</v>
      </c>
      <c r="AF258" s="158">
        <f t="shared" si="539"/>
        <v>0</v>
      </c>
      <c r="AG258" s="158">
        <f t="shared" si="540"/>
        <v>0</v>
      </c>
      <c r="AH258" s="158">
        <f t="shared" si="541"/>
        <v>0</v>
      </c>
      <c r="AI258" s="158">
        <f t="shared" ca="1" si="542"/>
        <v>75.7</v>
      </c>
      <c r="AJ258" s="158">
        <f t="shared" si="543"/>
        <v>0</v>
      </c>
      <c r="AK258" s="158">
        <f t="shared" si="544"/>
        <v>0</v>
      </c>
      <c r="AL258" s="158">
        <f t="shared" si="545"/>
        <v>0</v>
      </c>
      <c r="AM258" s="158">
        <f t="shared" si="546"/>
        <v>0</v>
      </c>
      <c r="AN258" s="159">
        <f t="shared" ca="1" si="547"/>
        <v>52.99</v>
      </c>
      <c r="AP258" s="227">
        <f t="shared" ca="1" si="548"/>
        <v>0</v>
      </c>
      <c r="AQ258" s="227">
        <f t="shared" ca="1" si="549"/>
        <v>0</v>
      </c>
      <c r="AR258" s="227">
        <f t="shared" ca="1" si="550"/>
        <v>0</v>
      </c>
      <c r="AS258" s="227">
        <f t="shared" ca="1" si="551"/>
        <v>0</v>
      </c>
      <c r="AT258" s="227">
        <f t="shared" ca="1" si="552"/>
        <v>0</v>
      </c>
      <c r="AU258" s="227">
        <f t="shared" ca="1" si="553"/>
        <v>0</v>
      </c>
      <c r="AV258" s="227">
        <f t="shared" ca="1" si="554"/>
        <v>0</v>
      </c>
      <c r="AW258" s="227">
        <f t="shared" ca="1" si="555"/>
        <v>0</v>
      </c>
      <c r="AX258" s="227">
        <f t="shared" ca="1" si="556"/>
        <v>0</v>
      </c>
      <c r="AY258" s="227">
        <f t="shared" ca="1" si="557"/>
        <v>52.99</v>
      </c>
      <c r="AZ258" s="227">
        <f t="shared" ca="1" si="558"/>
        <v>0</v>
      </c>
      <c r="BB258" s="227">
        <f t="shared" si="559"/>
        <v>0</v>
      </c>
      <c r="BC258" s="227">
        <f t="shared" si="560"/>
        <v>0</v>
      </c>
      <c r="BD258" s="227">
        <f t="shared" si="561"/>
        <v>0</v>
      </c>
      <c r="BE258" s="227">
        <f t="shared" si="562"/>
        <v>0</v>
      </c>
      <c r="BF258" s="227">
        <f t="shared" ca="1" si="563"/>
        <v>52.99</v>
      </c>
      <c r="BG258" s="227">
        <f t="shared" si="564"/>
        <v>0</v>
      </c>
      <c r="BH258" s="227">
        <f t="shared" si="565"/>
        <v>0</v>
      </c>
      <c r="BI258" s="227">
        <f t="shared" si="566"/>
        <v>0</v>
      </c>
      <c r="BJ258" s="227">
        <f t="shared" si="567"/>
        <v>0</v>
      </c>
    </row>
    <row r="259" spans="1:62" x14ac:dyDescent="0.2">
      <c r="A259" s="228" t="s">
        <v>46</v>
      </c>
      <c r="B259" s="229" t="s">
        <v>384</v>
      </c>
      <c r="C259" s="230" t="s">
        <v>73</v>
      </c>
      <c r="D259" s="261"/>
      <c r="E259" s="245" t="str">
        <f t="shared" si="527"/>
        <v/>
      </c>
      <c r="F259" s="261"/>
      <c r="G259" s="245" t="str">
        <f t="shared" si="528"/>
        <v/>
      </c>
      <c r="H259" s="261"/>
      <c r="I259" s="245" t="str">
        <f t="shared" si="529"/>
        <v/>
      </c>
      <c r="J259" s="261"/>
      <c r="K259" s="245" t="str">
        <f t="shared" si="530"/>
        <v/>
      </c>
      <c r="L259" s="261"/>
      <c r="M259" s="245" t="str">
        <f t="shared" si="531"/>
        <v/>
      </c>
      <c r="N259" s="261"/>
      <c r="O259" s="245" t="str">
        <f t="shared" si="532"/>
        <v/>
      </c>
      <c r="P259" s="261"/>
      <c r="Q259" s="245" t="str">
        <f t="shared" si="533"/>
        <v/>
      </c>
      <c r="R259" s="261">
        <v>95.35</v>
      </c>
      <c r="S259" s="245">
        <f t="shared" ca="1" si="534"/>
        <v>34.82</v>
      </c>
      <c r="T259" s="261"/>
      <c r="U259" s="245" t="str">
        <f t="shared" si="535"/>
        <v/>
      </c>
      <c r="V259" s="245">
        <f t="shared" ca="1" si="536"/>
        <v>34.82</v>
      </c>
      <c r="W259" s="264"/>
      <c r="X259" s="226">
        <v>0.7</v>
      </c>
      <c r="Y259" s="158">
        <f t="shared" ca="1" si="537"/>
        <v>34.82</v>
      </c>
      <c r="Z259" s="158">
        <f t="shared" ca="1" si="537"/>
        <v>0</v>
      </c>
      <c r="AA259" s="158">
        <f t="shared" ca="1" si="537"/>
        <v>0</v>
      </c>
      <c r="AB259" s="158">
        <f t="shared" ca="1" si="537"/>
        <v>0</v>
      </c>
      <c r="AC259" s="158">
        <f t="shared" ca="1" si="537"/>
        <v>0</v>
      </c>
      <c r="AE259" s="158">
        <f t="shared" si="538"/>
        <v>0</v>
      </c>
      <c r="AF259" s="158">
        <f t="shared" si="539"/>
        <v>0</v>
      </c>
      <c r="AG259" s="158">
        <f t="shared" si="540"/>
        <v>0</v>
      </c>
      <c r="AH259" s="158">
        <f t="shared" si="541"/>
        <v>0</v>
      </c>
      <c r="AI259" s="158">
        <f t="shared" si="542"/>
        <v>0</v>
      </c>
      <c r="AJ259" s="158">
        <f t="shared" si="543"/>
        <v>0</v>
      </c>
      <c r="AK259" s="158">
        <f t="shared" si="544"/>
        <v>0</v>
      </c>
      <c r="AL259" s="158">
        <f t="shared" ca="1" si="545"/>
        <v>34.82</v>
      </c>
      <c r="AM259" s="158">
        <f t="shared" si="546"/>
        <v>0</v>
      </c>
      <c r="AN259" s="159">
        <f t="shared" ca="1" si="547"/>
        <v>24.37</v>
      </c>
      <c r="AP259" s="227">
        <f t="shared" ca="1" si="548"/>
        <v>24.37</v>
      </c>
      <c r="AQ259" s="227">
        <f t="shared" ca="1" si="549"/>
        <v>0</v>
      </c>
      <c r="AR259" s="227">
        <f t="shared" ca="1" si="550"/>
        <v>0</v>
      </c>
      <c r="AS259" s="227">
        <f t="shared" ca="1" si="551"/>
        <v>0</v>
      </c>
      <c r="AT259" s="227">
        <f t="shared" ca="1" si="552"/>
        <v>0</v>
      </c>
      <c r="AU259" s="227">
        <f t="shared" ca="1" si="553"/>
        <v>0</v>
      </c>
      <c r="AV259" s="227">
        <f t="shared" ca="1" si="554"/>
        <v>0</v>
      </c>
      <c r="AW259" s="227">
        <f t="shared" ca="1" si="555"/>
        <v>0</v>
      </c>
      <c r="AX259" s="227">
        <f t="shared" ca="1" si="556"/>
        <v>0</v>
      </c>
      <c r="AY259" s="227">
        <f t="shared" ca="1" si="557"/>
        <v>0</v>
      </c>
      <c r="AZ259" s="227">
        <f t="shared" ca="1" si="558"/>
        <v>0</v>
      </c>
      <c r="BB259" s="227">
        <f t="shared" si="559"/>
        <v>0</v>
      </c>
      <c r="BC259" s="227">
        <f t="shared" si="560"/>
        <v>0</v>
      </c>
      <c r="BD259" s="227">
        <f t="shared" si="561"/>
        <v>0</v>
      </c>
      <c r="BE259" s="227">
        <f t="shared" si="562"/>
        <v>0</v>
      </c>
      <c r="BF259" s="227">
        <f t="shared" si="563"/>
        <v>0</v>
      </c>
      <c r="BG259" s="227">
        <f t="shared" si="564"/>
        <v>0</v>
      </c>
      <c r="BH259" s="227">
        <f t="shared" si="565"/>
        <v>0</v>
      </c>
      <c r="BI259" s="227">
        <f t="shared" ca="1" si="566"/>
        <v>24.37</v>
      </c>
      <c r="BJ259" s="227">
        <f t="shared" si="567"/>
        <v>0</v>
      </c>
    </row>
    <row r="260" spans="1:62" ht="13.5" thickBot="1" x14ac:dyDescent="0.25">
      <c r="A260" s="228"/>
      <c r="B260" s="248" t="s">
        <v>385</v>
      </c>
      <c r="C260" s="249" t="s">
        <v>73</v>
      </c>
      <c r="D260" s="265"/>
      <c r="E260" s="266" t="str">
        <f t="shared" si="527"/>
        <v/>
      </c>
      <c r="F260" s="265"/>
      <c r="G260" s="266" t="str">
        <f t="shared" si="528"/>
        <v/>
      </c>
      <c r="H260" s="265"/>
      <c r="I260" s="266" t="str">
        <f t="shared" si="529"/>
        <v/>
      </c>
      <c r="J260" s="265"/>
      <c r="K260" s="266" t="str">
        <f t="shared" si="530"/>
        <v/>
      </c>
      <c r="L260" s="265"/>
      <c r="M260" s="266" t="str">
        <f t="shared" si="531"/>
        <v/>
      </c>
      <c r="N260" s="265"/>
      <c r="O260" s="266" t="str">
        <f t="shared" si="532"/>
        <v/>
      </c>
      <c r="P260" s="265"/>
      <c r="Q260" s="266" t="str">
        <f t="shared" si="533"/>
        <v/>
      </c>
      <c r="R260" s="265" t="s">
        <v>88</v>
      </c>
      <c r="S260" s="266" t="str">
        <f t="shared" si="534"/>
        <v>*</v>
      </c>
      <c r="T260" s="336"/>
      <c r="U260" s="266" t="str">
        <f t="shared" si="535"/>
        <v/>
      </c>
      <c r="V260" s="266">
        <f t="shared" si="536"/>
        <v>0</v>
      </c>
      <c r="W260" s="264"/>
      <c r="X260" s="226">
        <v>0.7</v>
      </c>
      <c r="Y260" s="158">
        <f t="shared" ref="Y260:AC260" si="568">LARGE($AE260:$AM260,Y$34)</f>
        <v>0</v>
      </c>
      <c r="Z260" s="158">
        <f t="shared" si="568"/>
        <v>0</v>
      </c>
      <c r="AA260" s="158">
        <f t="shared" si="568"/>
        <v>0</v>
      </c>
      <c r="AB260" s="158">
        <f t="shared" si="568"/>
        <v>0</v>
      </c>
      <c r="AC260" s="158">
        <f t="shared" si="568"/>
        <v>0</v>
      </c>
      <c r="AE260" s="158">
        <f t="shared" si="538"/>
        <v>0</v>
      </c>
      <c r="AF260" s="158">
        <f t="shared" si="539"/>
        <v>0</v>
      </c>
      <c r="AG260" s="158">
        <f t="shared" si="540"/>
        <v>0</v>
      </c>
      <c r="AH260" s="158">
        <f t="shared" si="541"/>
        <v>0</v>
      </c>
      <c r="AI260" s="158">
        <f t="shared" si="542"/>
        <v>0</v>
      </c>
      <c r="AJ260" s="158">
        <f t="shared" si="543"/>
        <v>0</v>
      </c>
      <c r="AK260" s="158">
        <f t="shared" si="544"/>
        <v>0</v>
      </c>
      <c r="AL260" s="158">
        <f t="shared" si="545"/>
        <v>0</v>
      </c>
      <c r="AM260" s="158">
        <f t="shared" si="546"/>
        <v>0</v>
      </c>
      <c r="AN260" s="159">
        <f t="shared" si="547"/>
        <v>0</v>
      </c>
      <c r="AP260" s="227"/>
      <c r="AQ260" s="227"/>
      <c r="AR260" s="227"/>
      <c r="AS260" s="227"/>
      <c r="AT260" s="227"/>
      <c r="AU260" s="227"/>
      <c r="AV260" s="227"/>
      <c r="AW260" s="227"/>
      <c r="AX260" s="227"/>
      <c r="AY260" s="227"/>
      <c r="AZ260" s="227"/>
    </row>
    <row r="261" spans="1:62" ht="13.5" thickBot="1" x14ac:dyDescent="0.25">
      <c r="A261" s="179"/>
      <c r="R261" s="332"/>
      <c r="AP261" s="227"/>
      <c r="AQ261" s="227"/>
      <c r="AR261" s="227"/>
      <c r="AS261" s="227"/>
      <c r="AT261" s="227"/>
      <c r="AU261" s="227"/>
      <c r="AV261" s="227"/>
      <c r="AW261" s="227"/>
      <c r="AX261" s="227"/>
      <c r="AY261" s="227"/>
      <c r="AZ261" s="227"/>
    </row>
    <row r="262" spans="1:62" ht="13.5" customHeight="1" x14ac:dyDescent="0.25">
      <c r="A262" s="355"/>
      <c r="B262" s="358" t="s">
        <v>142</v>
      </c>
      <c r="C262" s="361" t="s">
        <v>2</v>
      </c>
      <c r="D262" s="349" t="s">
        <v>95</v>
      </c>
      <c r="E262" s="349"/>
      <c r="F262" s="349" t="s">
        <v>145</v>
      </c>
      <c r="G262" s="349"/>
      <c r="H262" s="349" t="s">
        <v>133</v>
      </c>
      <c r="I262" s="349"/>
      <c r="J262" s="349" t="s">
        <v>135</v>
      </c>
      <c r="K262" s="349"/>
      <c r="L262" s="349" t="s">
        <v>136</v>
      </c>
      <c r="M262" s="350"/>
      <c r="N262" s="349" t="s">
        <v>149</v>
      </c>
      <c r="O262" s="349"/>
      <c r="P262" s="349" t="s">
        <v>20</v>
      </c>
      <c r="Q262" s="349"/>
      <c r="R262" s="349" t="s">
        <v>153</v>
      </c>
      <c r="S262" s="350"/>
      <c r="T262" s="349" t="s">
        <v>381</v>
      </c>
      <c r="U262" s="350"/>
      <c r="V262" s="351" t="s">
        <v>93</v>
      </c>
      <c r="W262" s="354"/>
      <c r="X262" s="354"/>
      <c r="AP262" s="227"/>
      <c r="AQ262" s="227"/>
      <c r="AR262" s="227"/>
      <c r="AS262" s="227"/>
      <c r="AT262" s="227"/>
      <c r="AU262" s="227"/>
      <c r="AV262" s="227"/>
      <c r="AW262" s="227"/>
      <c r="AX262" s="227"/>
      <c r="AY262" s="227"/>
      <c r="AZ262" s="227"/>
    </row>
    <row r="263" spans="1:62" ht="13.5" x14ac:dyDescent="0.25">
      <c r="A263" s="356"/>
      <c r="B263" s="359"/>
      <c r="C263" s="362"/>
      <c r="D263" s="348" t="s">
        <v>144</v>
      </c>
      <c r="E263" s="348"/>
      <c r="F263" s="348" t="s">
        <v>146</v>
      </c>
      <c r="G263" s="348"/>
      <c r="H263" s="348" t="s">
        <v>146</v>
      </c>
      <c r="I263" s="348"/>
      <c r="J263" s="348" t="s">
        <v>147</v>
      </c>
      <c r="K263" s="348"/>
      <c r="L263" s="348" t="s">
        <v>148</v>
      </c>
      <c r="M263" s="348"/>
      <c r="N263" s="348" t="s">
        <v>151</v>
      </c>
      <c r="O263" s="348"/>
      <c r="P263" s="348" t="s">
        <v>152</v>
      </c>
      <c r="Q263" s="348"/>
      <c r="R263" s="348" t="s">
        <v>91</v>
      </c>
      <c r="S263" s="348"/>
      <c r="T263" s="348" t="s">
        <v>382</v>
      </c>
      <c r="U263" s="348"/>
      <c r="V263" s="352"/>
      <c r="W263" s="354"/>
      <c r="X263" s="354"/>
      <c r="AP263" s="227"/>
      <c r="AQ263" s="227"/>
      <c r="AR263" s="227"/>
      <c r="AS263" s="227"/>
      <c r="AT263" s="227"/>
      <c r="AU263" s="227"/>
      <c r="AV263" s="227"/>
      <c r="AW263" s="227"/>
      <c r="AX263" s="227"/>
      <c r="AY263" s="227"/>
      <c r="AZ263" s="227"/>
    </row>
    <row r="264" spans="1:62" ht="13.5" customHeight="1" thickBot="1" x14ac:dyDescent="0.25">
      <c r="A264" s="357"/>
      <c r="B264" s="360"/>
      <c r="C264" s="363"/>
      <c r="D264" s="203" t="s">
        <v>0</v>
      </c>
      <c r="E264" s="204" t="s">
        <v>1</v>
      </c>
      <c r="F264" s="203" t="s">
        <v>0</v>
      </c>
      <c r="G264" s="204" t="s">
        <v>1</v>
      </c>
      <c r="H264" s="203" t="s">
        <v>0</v>
      </c>
      <c r="I264" s="204" t="s">
        <v>1</v>
      </c>
      <c r="J264" s="203" t="s">
        <v>0</v>
      </c>
      <c r="K264" s="204" t="s">
        <v>1</v>
      </c>
      <c r="L264" s="203" t="s">
        <v>0</v>
      </c>
      <c r="M264" s="204" t="s">
        <v>1</v>
      </c>
      <c r="N264" s="203" t="s">
        <v>0</v>
      </c>
      <c r="O264" s="204" t="s">
        <v>1</v>
      </c>
      <c r="P264" s="203" t="s">
        <v>0</v>
      </c>
      <c r="Q264" s="204" t="s">
        <v>1</v>
      </c>
      <c r="R264" s="203" t="s">
        <v>0</v>
      </c>
      <c r="S264" s="204" t="s">
        <v>1</v>
      </c>
      <c r="T264" s="203" t="s">
        <v>0</v>
      </c>
      <c r="U264" s="204" t="s">
        <v>1</v>
      </c>
      <c r="V264" s="353"/>
      <c r="W264" s="225"/>
      <c r="X264" s="206"/>
      <c r="AP264" s="227"/>
      <c r="AQ264" s="227"/>
      <c r="AR264" s="227"/>
      <c r="AS264" s="227"/>
      <c r="AT264" s="227"/>
      <c r="AU264" s="227"/>
      <c r="AV264" s="227"/>
      <c r="AW264" s="227"/>
      <c r="AX264" s="227"/>
      <c r="AY264" s="227"/>
      <c r="AZ264" s="227"/>
    </row>
    <row r="265" spans="1:62" s="215" customFormat="1" ht="13.5" hidden="1" outlineLevel="1" thickBot="1" x14ac:dyDescent="0.25">
      <c r="A265" s="209"/>
      <c r="B265" s="210">
        <f>ROW()+1</f>
        <v>266</v>
      </c>
      <c r="C265" s="211" cm="1">
        <f t="array" ref="C265">MATCH(TRUE,ISBLANK(C266:C639),0)+ROW()-1</f>
        <v>268</v>
      </c>
      <c r="D265" s="257">
        <f ca="1">MIN(INDIRECT(ADDRESS($B265,COLUMN())&amp;":"&amp;ADDRESS($C265,COLUMN())))</f>
        <v>68.430000000000007</v>
      </c>
      <c r="E265" s="326">
        <f ca="1">100*D265-40*INT(D265)</f>
        <v>4123.0000000000009</v>
      </c>
      <c r="F265" s="257">
        <f ca="1">MIN(INDIRECT(ADDRESS($B265,COLUMN())&amp;":"&amp;ADDRESS($C265,COLUMN())))</f>
        <v>68.430000000000007</v>
      </c>
      <c r="G265" s="326">
        <f t="shared" ref="G265" ca="1" si="569">F265*100-40*INT(F265)</f>
        <v>4123.0000000000009</v>
      </c>
      <c r="H265" s="257">
        <f ca="1">MIN(INDIRECT(ADDRESS($B265,COLUMN())&amp;":"&amp;ADDRESS($C265,COLUMN())))</f>
        <v>84.06</v>
      </c>
      <c r="I265" s="326">
        <f t="shared" ref="I265" ca="1" si="570">H265*100-40*INT(H265)</f>
        <v>5046</v>
      </c>
      <c r="J265" s="257">
        <f ca="1">MIN(INDIRECT(ADDRESS($B265,COLUMN())&amp;":"&amp;ADDRESS($C265,COLUMN())))</f>
        <v>51.5</v>
      </c>
      <c r="K265" s="326">
        <f t="shared" ref="K265" ca="1" si="571">J265*100-40*INT(J265)</f>
        <v>3110</v>
      </c>
      <c r="L265" s="257">
        <f ca="1">MIN(INDIRECT(ADDRESS($B265,COLUMN())&amp;":"&amp;ADDRESS($C265,COLUMN())))</f>
        <v>45.18</v>
      </c>
      <c r="M265" s="326">
        <f t="shared" ref="M265" ca="1" si="572">L265*100-40*INT(L265)</f>
        <v>2718</v>
      </c>
      <c r="N265" s="257">
        <f ca="1">MIN(INDIRECT(ADDRESS($B265,COLUMN())&amp;":"&amp;ADDRESS($C265,COLUMN())))</f>
        <v>36.020000000000003</v>
      </c>
      <c r="O265" s="326">
        <f t="shared" ref="O265" ca="1" si="573">N265*100-40*INT(N265)</f>
        <v>2162.0000000000005</v>
      </c>
      <c r="P265" s="257">
        <f ca="1">MIN(INDIRECT(ADDRESS($B265,COLUMN())&amp;":"&amp;ADDRESS($C265,COLUMN())))</f>
        <v>53.55</v>
      </c>
      <c r="Q265" s="326">
        <f t="shared" ref="Q265" ca="1" si="574">P265*100-40*INT(P265)</f>
        <v>3235</v>
      </c>
      <c r="R265" s="257">
        <f ca="1">MIN(INDIRECT(ADDRESS($B265,COLUMN())&amp;":"&amp;ADDRESS($C265,COLUMN())))</f>
        <v>106.14</v>
      </c>
      <c r="S265" s="326">
        <f t="shared" ref="S265" ca="1" si="575">R265*100-40*INT(R265)</f>
        <v>6374</v>
      </c>
      <c r="T265" s="257">
        <f ca="1">MIN(INDIRECT(ADDRESS($B265,COLUMN())&amp;":"&amp;ADDRESS($C265,COLUMN())))</f>
        <v>56.02</v>
      </c>
      <c r="U265" s="326">
        <f t="shared" ref="U265" ca="1" si="576">T265*100-40*INT(T265)</f>
        <v>3362</v>
      </c>
      <c r="V265" s="257"/>
      <c r="W265" s="225"/>
      <c r="X265" s="214"/>
      <c r="AN265" s="216"/>
      <c r="AP265" s="217"/>
      <c r="AQ265" s="217"/>
      <c r="AR265" s="217"/>
      <c r="AS265" s="217"/>
      <c r="AT265" s="217"/>
      <c r="AU265" s="217"/>
      <c r="AV265" s="217"/>
      <c r="AW265" s="217"/>
      <c r="AX265" s="217"/>
      <c r="AY265" s="217"/>
      <c r="AZ265" s="217"/>
    </row>
    <row r="266" spans="1:62" collapsed="1" x14ac:dyDescent="0.2">
      <c r="A266" s="218" t="s">
        <v>3</v>
      </c>
      <c r="B266" s="219" t="s">
        <v>64</v>
      </c>
      <c r="C266" s="220" t="s">
        <v>80</v>
      </c>
      <c r="D266" s="268">
        <v>93.49</v>
      </c>
      <c r="E266" s="281">
        <f ca="1">IF(D266="","",IF(N(D266)=0,"*",ROUND(100*E$265/(100*D266-40*INT(D266)),2)))</f>
        <v>73.25</v>
      </c>
      <c r="F266" s="268">
        <v>68.430000000000007</v>
      </c>
      <c r="G266" s="327">
        <f ca="1">IF(F266="","",IF(N(F266)=0,"*",ROUND(100*G$265/(100*F266-40*INT(F266)),2)))</f>
        <v>100</v>
      </c>
      <c r="H266" s="268">
        <v>84.06</v>
      </c>
      <c r="I266" s="327">
        <f ca="1">IF(H266="","",IF(N(H266)=0,"*",ROUND(100*I$265/(100*H266-40*INT(H266)),2)))</f>
        <v>100</v>
      </c>
      <c r="J266" s="268">
        <v>51.5</v>
      </c>
      <c r="K266" s="327">
        <f ca="1">IF(J266="","",IF(N(J266)=0,"*",ROUND(100*K$265/(100*J266-40*INT(J266)),2)))</f>
        <v>100</v>
      </c>
      <c r="L266" s="268">
        <v>45.18</v>
      </c>
      <c r="M266" s="327">
        <f ca="1">IF(L266="","",IF(N(L266)=0,"*",ROUND(100*M$265/(100*L266-40*INT(L266)),2)))</f>
        <v>100</v>
      </c>
      <c r="N266" s="268">
        <v>36.020000000000003</v>
      </c>
      <c r="O266" s="327">
        <f ca="1">IF(N266="","",IF(N(N266)=0,"*",ROUND(100*O$265/(100*N266-40*INT(N266)),2)))</f>
        <v>100</v>
      </c>
      <c r="P266" s="268">
        <v>82.01</v>
      </c>
      <c r="Q266" s="281">
        <f ca="1">IF(P266="","",IF(N(P266)=0,"*",ROUND(100*Q$265/(100*P266-40*INT(P266)),2)))</f>
        <v>65.739999999999995</v>
      </c>
      <c r="R266" s="268">
        <v>106.14</v>
      </c>
      <c r="S266" s="281">
        <f ca="1">IF(R266="","",IF(N(R266)=0,"*",ROUND(100*S$265/(100*R266-40*INT(R266)),2)))</f>
        <v>100</v>
      </c>
      <c r="T266" s="268">
        <v>56.02</v>
      </c>
      <c r="U266" s="281">
        <f ca="1">IF(T266="","",IF(N(T266)=0,"*",ROUND(100*U$265/(100*T266-40*INT(T266)),2)))</f>
        <v>100</v>
      </c>
      <c r="V266" s="327">
        <f ca="1">SUM(Y266:AC266)</f>
        <v>500</v>
      </c>
      <c r="W266" s="225"/>
      <c r="X266" s="226">
        <v>0.7</v>
      </c>
      <c r="Y266" s="158">
        <f t="shared" ref="Y266:AC268" ca="1" si="577">LARGE($AE266:$AM266,Y$34)</f>
        <v>100</v>
      </c>
      <c r="Z266" s="158">
        <f t="shared" ca="1" si="577"/>
        <v>100</v>
      </c>
      <c r="AA266" s="158">
        <f t="shared" ca="1" si="577"/>
        <v>100</v>
      </c>
      <c r="AB266" s="158">
        <f t="shared" ca="1" si="577"/>
        <v>100</v>
      </c>
      <c r="AC266" s="158">
        <f t="shared" ca="1" si="577"/>
        <v>100</v>
      </c>
      <c r="AE266" s="158">
        <f ca="1">N(E266)</f>
        <v>73.25</v>
      </c>
      <c r="AF266" s="158">
        <f ca="1">N(G266)</f>
        <v>100</v>
      </c>
      <c r="AG266" s="158">
        <f ca="1">N(I266)</f>
        <v>100</v>
      </c>
      <c r="AH266" s="158">
        <f ca="1">N(K266)</f>
        <v>100</v>
      </c>
      <c r="AI266" s="158">
        <f ca="1">N(M266)</f>
        <v>100</v>
      </c>
      <c r="AJ266" s="158">
        <f ca="1">N(O266)</f>
        <v>100</v>
      </c>
      <c r="AK266" s="158">
        <f ca="1">N(Q266)</f>
        <v>65.739999999999995</v>
      </c>
      <c r="AL266" s="158">
        <f ca="1">N(S266)</f>
        <v>100</v>
      </c>
      <c r="AM266" s="158">
        <f ca="1">N(U266)</f>
        <v>100</v>
      </c>
      <c r="AN266" s="159">
        <f t="shared" ref="AN266:AN268" ca="1" si="578">ROUND(X266*SUM(E266,G266,I266,K266,M266,O266,Q266,S266,U266),2)</f>
        <v>587.29</v>
      </c>
      <c r="AP266" s="227">
        <f t="shared" ref="AP266:AP267" ca="1" si="579">IF(C266="Vihor",1,0)*AN266</f>
        <v>0</v>
      </c>
      <c r="AQ266" s="227">
        <f t="shared" ref="AQ266:AQ267" ca="1" si="580">IF(C266="Maksimir",1,0)*AN266</f>
        <v>587.29</v>
      </c>
      <c r="AR266" s="227">
        <f t="shared" ref="AR266:AR267" ca="1" si="581">IF(C266="Japetić",1,0)*AN266</f>
        <v>0</v>
      </c>
      <c r="AS266" s="227">
        <f t="shared" ref="AS266:AS267" ca="1" si="582">IF(C266="Bjelovar",1,0)*AN266</f>
        <v>0</v>
      </c>
      <c r="AT266" s="227">
        <f t="shared" ref="AT266:AT267" ca="1" si="583">IF(C266="Međimurje",1,0)*AN266</f>
        <v>0</v>
      </c>
      <c r="AU266" s="227">
        <f t="shared" ref="AU266:AU267" ca="1" si="584">IF(C266="Sova",1,0)*AN266</f>
        <v>0</v>
      </c>
      <c r="AV266" s="227">
        <f t="shared" ref="AV266:AV267" ca="1" si="585">IF(C266="Orion",1,0)*AN266</f>
        <v>0</v>
      </c>
      <c r="AW266" s="227">
        <f t="shared" ref="AW266:AW267" ca="1" si="586">IF(C266="Kapela",1,0)*AN266</f>
        <v>0</v>
      </c>
      <c r="AX266" s="227">
        <f t="shared" ref="AX266:AX267" ca="1" si="587">IF(C266="Jelen",1,0)*AN266</f>
        <v>0</v>
      </c>
      <c r="AY266" s="227">
        <f t="shared" ref="AY266:AY267" ca="1" si="588">IF(C266="Varaždin",1,0)*AN266</f>
        <v>0</v>
      </c>
      <c r="AZ266" s="227">
        <f t="shared" ref="AZ266:AZ267" ca="1" si="589">IF(C266="Ivan Merz",1,0)*AN266</f>
        <v>0</v>
      </c>
      <c r="BB266" s="227">
        <f ca="1">ROUND(N(E266)*$X266,2)</f>
        <v>51.28</v>
      </c>
      <c r="BC266" s="227">
        <f ca="1">ROUND(N(G266)*$X266,2)</f>
        <v>70</v>
      </c>
      <c r="BD266" s="227">
        <f ca="1">ROUND(N(I266)*$X266,2)</f>
        <v>70</v>
      </c>
      <c r="BE266" s="227">
        <f ca="1">ROUND(N(K266)*$X266,2)</f>
        <v>70</v>
      </c>
      <c r="BF266" s="227">
        <f ca="1">ROUND(N(M266)*$X266,2)</f>
        <v>70</v>
      </c>
      <c r="BG266" s="227">
        <f ca="1">ROUND(N(O266)*$X266,2)</f>
        <v>70</v>
      </c>
      <c r="BH266" s="227">
        <f ca="1">ROUND(N(Q266)*$X266,2)</f>
        <v>46.02</v>
      </c>
      <c r="BI266" s="227">
        <f ca="1">ROUND(N(S266)*$X266,2)</f>
        <v>70</v>
      </c>
      <c r="BJ266" s="227">
        <f ca="1">ROUND(N(U266)*$X266,2)</f>
        <v>70</v>
      </c>
    </row>
    <row r="267" spans="1:62" x14ac:dyDescent="0.2">
      <c r="A267" s="228" t="s">
        <v>4</v>
      </c>
      <c r="B267" s="229" t="s">
        <v>281</v>
      </c>
      <c r="C267" s="230" t="s">
        <v>73</v>
      </c>
      <c r="D267" s="261">
        <v>68.430000000000007</v>
      </c>
      <c r="E267" s="245">
        <f ca="1">IF(D267="","",IF(N(D267)=0,"*",ROUND(100*E$265/(100*D267-40*INT(D267)),2)))</f>
        <v>100</v>
      </c>
      <c r="F267" s="261"/>
      <c r="G267" s="245" t="str">
        <f>IF(F267="","",IF(N(F267)=0,"*",ROUND(100*G$265/(100*F267-40*INT(F267)),2)))</f>
        <v/>
      </c>
      <c r="H267" s="261"/>
      <c r="I267" s="245" t="str">
        <f>IF(H267="","",IF(N(H267)=0,"*",ROUND(100*I$265/(100*H267-40*INT(H267)),2)))</f>
        <v/>
      </c>
      <c r="J267" s="261">
        <v>92.45</v>
      </c>
      <c r="K267" s="235">
        <f ca="1">IF(J267="","",IF(N(J267)=0,"*",ROUND(100*K$265/(100*J267-40*INT(J267)),2)))</f>
        <v>55.88</v>
      </c>
      <c r="L267" s="261">
        <v>76.260000000000005</v>
      </c>
      <c r="M267" s="235">
        <f ca="1">IF(L267="","",IF(N(L267)=0,"*",ROUND(100*M$265/(100*L267-40*INT(L267)),2)))</f>
        <v>59.27</v>
      </c>
      <c r="N267" s="261">
        <v>38.03</v>
      </c>
      <c r="O267" s="245">
        <f ca="1">IF(N267="","",IF(N(N267)=0,"*",ROUND(100*O$265/(100*N267-40*INT(N267)),2)))</f>
        <v>94.7</v>
      </c>
      <c r="P267" s="261">
        <v>53.55</v>
      </c>
      <c r="Q267" s="245">
        <f ca="1">IF(P267="","",IF(N(P267)=0,"*",ROUND(100*Q$265/(100*P267-40*INT(P267)),2)))</f>
        <v>100</v>
      </c>
      <c r="R267" s="261">
        <v>110.21</v>
      </c>
      <c r="S267" s="245">
        <f ca="1">IF(R267="","",IF(N(R267)=0,"*",ROUND(100*S$265/(100*R267-40*INT(R267)),2)))</f>
        <v>96.27</v>
      </c>
      <c r="T267" s="261">
        <v>62.1</v>
      </c>
      <c r="U267" s="245">
        <f ca="1">IF(T267="","",IF(N(T267)=0,"*",ROUND(100*U$265/(100*T267-40*INT(T267)),2)))</f>
        <v>90.13</v>
      </c>
      <c r="V267" s="245">
        <f ca="1">SUM(Y267:AC267)</f>
        <v>481.09999999999997</v>
      </c>
      <c r="W267" s="225"/>
      <c r="X267" s="226">
        <v>0.7</v>
      </c>
      <c r="Y267" s="158">
        <f t="shared" ca="1" si="577"/>
        <v>100</v>
      </c>
      <c r="Z267" s="158">
        <f t="shared" ca="1" si="577"/>
        <v>100</v>
      </c>
      <c r="AA267" s="158">
        <f t="shared" ca="1" si="577"/>
        <v>96.27</v>
      </c>
      <c r="AB267" s="158">
        <f t="shared" ca="1" si="577"/>
        <v>94.7</v>
      </c>
      <c r="AC267" s="158">
        <f t="shared" ca="1" si="577"/>
        <v>90.13</v>
      </c>
      <c r="AE267" s="158">
        <f ca="1">N(E267)</f>
        <v>100</v>
      </c>
      <c r="AF267" s="158">
        <f>N(G267)</f>
        <v>0</v>
      </c>
      <c r="AG267" s="158">
        <f>N(I267)</f>
        <v>0</v>
      </c>
      <c r="AH267" s="158">
        <f ca="1">N(K267)</f>
        <v>55.88</v>
      </c>
      <c r="AI267" s="158">
        <f ca="1">N(M267)</f>
        <v>59.27</v>
      </c>
      <c r="AJ267" s="158">
        <f ca="1">N(O267)</f>
        <v>94.7</v>
      </c>
      <c r="AK267" s="158">
        <f ca="1">N(Q267)</f>
        <v>100</v>
      </c>
      <c r="AL267" s="158">
        <f ca="1">N(S267)</f>
        <v>96.27</v>
      </c>
      <c r="AM267" s="158">
        <f ca="1">N(U267)</f>
        <v>90.13</v>
      </c>
      <c r="AN267" s="159">
        <f t="shared" ca="1" si="578"/>
        <v>417.38</v>
      </c>
      <c r="AP267" s="227">
        <f t="shared" ca="1" si="579"/>
        <v>417.38</v>
      </c>
      <c r="AQ267" s="227">
        <f t="shared" ca="1" si="580"/>
        <v>0</v>
      </c>
      <c r="AR267" s="227">
        <f t="shared" ca="1" si="581"/>
        <v>0</v>
      </c>
      <c r="AS267" s="227">
        <f t="shared" ca="1" si="582"/>
        <v>0</v>
      </c>
      <c r="AT267" s="227">
        <f t="shared" ca="1" si="583"/>
        <v>0</v>
      </c>
      <c r="AU267" s="227">
        <f t="shared" ca="1" si="584"/>
        <v>0</v>
      </c>
      <c r="AV267" s="227">
        <f t="shared" ca="1" si="585"/>
        <v>0</v>
      </c>
      <c r="AW267" s="227">
        <f t="shared" ca="1" si="586"/>
        <v>0</v>
      </c>
      <c r="AX267" s="227">
        <f t="shared" ca="1" si="587"/>
        <v>0</v>
      </c>
      <c r="AY267" s="227">
        <f t="shared" ca="1" si="588"/>
        <v>0</v>
      </c>
      <c r="AZ267" s="227">
        <f t="shared" ca="1" si="589"/>
        <v>0</v>
      </c>
      <c r="BB267" s="227">
        <f ca="1">ROUND(N(E267)*$X267,2)</f>
        <v>70</v>
      </c>
      <c r="BC267" s="227">
        <f>ROUND(N(G267)*$X267,2)</f>
        <v>0</v>
      </c>
      <c r="BD267" s="227">
        <f>ROUND(N(I267)*$X267,2)</f>
        <v>0</v>
      </c>
      <c r="BE267" s="227">
        <f ca="1">ROUND(N(K267)*$X267,2)</f>
        <v>39.119999999999997</v>
      </c>
      <c r="BF267" s="227">
        <f ca="1">ROUND(N(M267)*$X267,2)</f>
        <v>41.49</v>
      </c>
      <c r="BG267" s="227">
        <f ca="1">ROUND(N(O267)*$X267,2)</f>
        <v>66.290000000000006</v>
      </c>
      <c r="BH267" s="227">
        <f ca="1">ROUND(N(Q267)*$X267,2)</f>
        <v>70</v>
      </c>
      <c r="BI267" s="227">
        <f ca="1">ROUND(N(S267)*$X267,2)</f>
        <v>67.39</v>
      </c>
      <c r="BJ267" s="227">
        <f ca="1">ROUND(N(U267)*$X267,2)</f>
        <v>63.09</v>
      </c>
    </row>
    <row r="268" spans="1:62" ht="13.5" thickBot="1" x14ac:dyDescent="0.25">
      <c r="A268" s="247" t="s">
        <v>5</v>
      </c>
      <c r="B268" s="248" t="s">
        <v>282</v>
      </c>
      <c r="C268" s="249" t="s">
        <v>84</v>
      </c>
      <c r="D268" s="265">
        <v>76.38</v>
      </c>
      <c r="E268" s="266">
        <f ca="1">IF(D268="","",IF(N(D268)=0,"*",ROUND(100*E$265/(100*D268-40*INT(D268)),2)))</f>
        <v>89.67</v>
      </c>
      <c r="F268" s="265"/>
      <c r="G268" s="266" t="str">
        <f>IF(F268="","",IF(N(F268)=0,"*",ROUND(100*G$265/(100*F268-40*INT(F268)),2)))</f>
        <v/>
      </c>
      <c r="H268" s="265"/>
      <c r="I268" s="266" t="str">
        <f>IF(H268="","",IF(N(H268)=0,"*",ROUND(100*I$265/(100*H268-40*INT(H268)),2)))</f>
        <v/>
      </c>
      <c r="J268" s="265">
        <v>87.18</v>
      </c>
      <c r="K268" s="333">
        <f ca="1">IF(J268="","",IF(N(J268)=0,"*",ROUND(100*K$265/(100*J268-40*INT(J268)),2)))</f>
        <v>59.37</v>
      </c>
      <c r="L268" s="265">
        <v>55.57</v>
      </c>
      <c r="M268" s="266">
        <f ca="1">IF(L268="","",IF(N(L268)=0,"*",ROUND(100*M$265/(100*L268-40*INT(L268)),2)))</f>
        <v>80.97</v>
      </c>
      <c r="N268" s="265">
        <v>44.41</v>
      </c>
      <c r="O268" s="333">
        <f ca="1">IF(N268="","",IF(N(N268)=0,"*",ROUND(100*O$265/(100*N268-40*INT(N268)),2)))</f>
        <v>80.64</v>
      </c>
      <c r="P268" s="265">
        <v>55.04</v>
      </c>
      <c r="Q268" s="266">
        <f ca="1">IF(P268="","",IF(N(P268)=0,"*",ROUND(100*Q$265/(100*P268-40*INT(P268)),2)))</f>
        <v>97.91</v>
      </c>
      <c r="R268" s="265">
        <v>126.25</v>
      </c>
      <c r="S268" s="266">
        <f ca="1">IF(R268="","",IF(N(R268)=0,"*",ROUND(100*S$265/(100*R268-40*INT(R268)),2)))</f>
        <v>84.03</v>
      </c>
      <c r="T268" s="265">
        <v>59.06</v>
      </c>
      <c r="U268" s="266">
        <f ca="1">IF(T268="","",IF(N(T268)=0,"*",ROUND(100*U$265/(100*T268-40*INT(T268)),2)))</f>
        <v>94.81</v>
      </c>
      <c r="V268" s="266">
        <f ca="1">SUM(Y268:AC268)</f>
        <v>447.39</v>
      </c>
      <c r="W268" s="225"/>
      <c r="X268" s="226">
        <v>0.7</v>
      </c>
      <c r="Y268" s="158">
        <f t="shared" ca="1" si="577"/>
        <v>97.91</v>
      </c>
      <c r="Z268" s="158">
        <f t="shared" ca="1" si="577"/>
        <v>94.81</v>
      </c>
      <c r="AA268" s="158">
        <f t="shared" ca="1" si="577"/>
        <v>89.67</v>
      </c>
      <c r="AB268" s="158">
        <f t="shared" ca="1" si="577"/>
        <v>84.03</v>
      </c>
      <c r="AC268" s="158">
        <f t="shared" ca="1" si="577"/>
        <v>80.97</v>
      </c>
      <c r="AE268" s="158">
        <f ca="1">N(E268)</f>
        <v>89.67</v>
      </c>
      <c r="AF268" s="158">
        <f>N(G268)</f>
        <v>0</v>
      </c>
      <c r="AG268" s="158">
        <f>N(I268)</f>
        <v>0</v>
      </c>
      <c r="AH268" s="158">
        <f ca="1">N(K268)</f>
        <v>59.37</v>
      </c>
      <c r="AI268" s="158">
        <f ca="1">N(M268)</f>
        <v>80.97</v>
      </c>
      <c r="AJ268" s="158">
        <f ca="1">N(O268)</f>
        <v>80.64</v>
      </c>
      <c r="AK268" s="158">
        <f ca="1">N(Q268)</f>
        <v>97.91</v>
      </c>
      <c r="AL268" s="158">
        <f ca="1">N(S268)</f>
        <v>84.03</v>
      </c>
      <c r="AM268" s="158">
        <f ca="1">N(U268)</f>
        <v>94.81</v>
      </c>
      <c r="AN268" s="159">
        <f t="shared" ca="1" si="578"/>
        <v>411.18</v>
      </c>
      <c r="AP268" s="227">
        <f ca="1">IF(C268="Vihor",1,0)*AN268</f>
        <v>0</v>
      </c>
      <c r="AQ268" s="227">
        <f ca="1">IF(C268="Maksimir",1,0)*AN268</f>
        <v>0</v>
      </c>
      <c r="AR268" s="227">
        <f ca="1">IF(C268="Japetić",1,0)*AN268</f>
        <v>0</v>
      </c>
      <c r="AS268" s="227">
        <f ca="1">IF(C268="Bjelovar",1,0)*AN268</f>
        <v>0</v>
      </c>
      <c r="AT268" s="227">
        <f ca="1">IF(C268="Međimurje",1,0)*AN268</f>
        <v>0</v>
      </c>
      <c r="AU268" s="227">
        <f ca="1">IF(C268="Sova",1,0)*AN268</f>
        <v>0</v>
      </c>
      <c r="AV268" s="227">
        <f ca="1">IF(C268="Orion",1,0)*AN268</f>
        <v>0</v>
      </c>
      <c r="AW268" s="227">
        <f ca="1">IF(C268="Kapela",1,0)*AN268</f>
        <v>411.18</v>
      </c>
      <c r="AX268" s="227">
        <f ca="1">IF(C268="Jelen",1,0)*AN268</f>
        <v>0</v>
      </c>
      <c r="AY268" s="227">
        <f ca="1">IF(C268="Varaždin",1,0)*AN268</f>
        <v>0</v>
      </c>
      <c r="AZ268" s="227">
        <f ca="1">IF(C268="Ivan Merz",1,0)*AN268</f>
        <v>0</v>
      </c>
      <c r="BB268" s="227">
        <f ca="1">ROUND(N(E268)*$X268,2)</f>
        <v>62.77</v>
      </c>
      <c r="BC268" s="227">
        <f>ROUND(N(G268)*$X268,2)</f>
        <v>0</v>
      </c>
      <c r="BD268" s="227">
        <f>ROUND(N(I268)*$X268,2)</f>
        <v>0</v>
      </c>
      <c r="BE268" s="227">
        <f ca="1">ROUND(N(K268)*$X268,2)</f>
        <v>41.56</v>
      </c>
      <c r="BF268" s="227">
        <f ca="1">ROUND(N(M268)*$X268,2)</f>
        <v>56.68</v>
      </c>
      <c r="BG268" s="227">
        <f ca="1">ROUND(N(O268)*$X268,2)</f>
        <v>56.45</v>
      </c>
      <c r="BH268" s="227">
        <f ca="1">ROUND(N(Q268)*$X268,2)</f>
        <v>68.540000000000006</v>
      </c>
      <c r="BI268" s="227">
        <f ca="1">ROUND(N(S268)*$X268,2)</f>
        <v>58.82</v>
      </c>
      <c r="BJ268" s="227">
        <f ca="1">ROUND(N(U268)*$X268,2)</f>
        <v>66.37</v>
      </c>
    </row>
    <row r="269" spans="1:62" ht="13.5" thickBot="1" x14ac:dyDescent="0.25">
      <c r="D269" s="323"/>
      <c r="E269" s="319"/>
      <c r="F269" s="323"/>
      <c r="G269" s="323"/>
      <c r="H269" s="337"/>
      <c r="I269" s="323"/>
      <c r="J269" s="323"/>
      <c r="K269" s="323"/>
      <c r="L269" s="323"/>
      <c r="M269" s="323"/>
      <c r="N269" s="323"/>
      <c r="O269" s="323"/>
      <c r="P269" s="323"/>
      <c r="Q269" s="323"/>
      <c r="R269" s="323"/>
      <c r="S269" s="323"/>
      <c r="T269" s="323"/>
      <c r="U269" s="323"/>
      <c r="AP269" s="227"/>
      <c r="AQ269" s="227"/>
      <c r="AR269" s="227"/>
      <c r="AS269" s="227"/>
      <c r="AT269" s="227"/>
      <c r="AU269" s="227"/>
      <c r="AV269" s="227"/>
      <c r="AW269" s="227"/>
      <c r="AX269" s="227"/>
      <c r="AY269" s="227"/>
      <c r="AZ269" s="227"/>
    </row>
    <row r="270" spans="1:62" ht="13.5" customHeight="1" x14ac:dyDescent="0.25">
      <c r="A270" s="355"/>
      <c r="B270" s="358" t="s">
        <v>143</v>
      </c>
      <c r="C270" s="361" t="s">
        <v>2</v>
      </c>
      <c r="D270" s="349" t="s">
        <v>95</v>
      </c>
      <c r="E270" s="349"/>
      <c r="F270" s="349" t="s">
        <v>145</v>
      </c>
      <c r="G270" s="349"/>
      <c r="H270" s="349" t="s">
        <v>133</v>
      </c>
      <c r="I270" s="349"/>
      <c r="J270" s="349" t="s">
        <v>135</v>
      </c>
      <c r="K270" s="349"/>
      <c r="L270" s="349" t="s">
        <v>136</v>
      </c>
      <c r="M270" s="350"/>
      <c r="N270" s="349" t="s">
        <v>149</v>
      </c>
      <c r="O270" s="349"/>
      <c r="P270" s="349" t="s">
        <v>20</v>
      </c>
      <c r="Q270" s="349"/>
      <c r="R270" s="349" t="s">
        <v>153</v>
      </c>
      <c r="S270" s="350"/>
      <c r="T270" s="349" t="s">
        <v>381</v>
      </c>
      <c r="U270" s="350"/>
      <c r="V270" s="351" t="s">
        <v>93</v>
      </c>
      <c r="W270" s="354"/>
      <c r="X270" s="354"/>
      <c r="AP270" s="227"/>
      <c r="AQ270" s="227"/>
      <c r="AR270" s="227"/>
      <c r="AS270" s="227"/>
      <c r="AT270" s="227"/>
      <c r="AU270" s="227"/>
      <c r="AV270" s="227"/>
      <c r="AW270" s="227"/>
      <c r="AX270" s="227"/>
      <c r="AY270" s="227"/>
      <c r="AZ270" s="227"/>
    </row>
    <row r="271" spans="1:62" ht="13.5" x14ac:dyDescent="0.25">
      <c r="A271" s="356"/>
      <c r="B271" s="359"/>
      <c r="C271" s="362"/>
      <c r="D271" s="348" t="s">
        <v>144</v>
      </c>
      <c r="E271" s="348"/>
      <c r="F271" s="348" t="s">
        <v>146</v>
      </c>
      <c r="G271" s="348"/>
      <c r="H271" s="348" t="s">
        <v>146</v>
      </c>
      <c r="I271" s="348"/>
      <c r="J271" s="348" t="s">
        <v>147</v>
      </c>
      <c r="K271" s="348"/>
      <c r="L271" s="348" t="s">
        <v>148</v>
      </c>
      <c r="M271" s="348"/>
      <c r="N271" s="348" t="s">
        <v>151</v>
      </c>
      <c r="O271" s="348"/>
      <c r="P271" s="348" t="s">
        <v>152</v>
      </c>
      <c r="Q271" s="348"/>
      <c r="R271" s="348" t="s">
        <v>91</v>
      </c>
      <c r="S271" s="348"/>
      <c r="T271" s="348" t="s">
        <v>382</v>
      </c>
      <c r="U271" s="348"/>
      <c r="V271" s="352"/>
      <c r="W271" s="354"/>
      <c r="X271" s="354"/>
      <c r="AP271" s="227"/>
      <c r="AQ271" s="227"/>
      <c r="AR271" s="227"/>
      <c r="AS271" s="227"/>
      <c r="AT271" s="227"/>
      <c r="AU271" s="227"/>
      <c r="AV271" s="227"/>
      <c r="AW271" s="227"/>
      <c r="AX271" s="227"/>
      <c r="AY271" s="227"/>
      <c r="AZ271" s="227"/>
    </row>
    <row r="272" spans="1:62" ht="13.5" customHeight="1" thickBot="1" x14ac:dyDescent="0.25">
      <c r="A272" s="357"/>
      <c r="B272" s="360"/>
      <c r="C272" s="363"/>
      <c r="D272" s="203" t="s">
        <v>0</v>
      </c>
      <c r="E272" s="204" t="s">
        <v>1</v>
      </c>
      <c r="F272" s="203" t="s">
        <v>0</v>
      </c>
      <c r="G272" s="204" t="s">
        <v>1</v>
      </c>
      <c r="H272" s="203" t="s">
        <v>0</v>
      </c>
      <c r="I272" s="204" t="s">
        <v>1</v>
      </c>
      <c r="J272" s="203" t="s">
        <v>0</v>
      </c>
      <c r="K272" s="204" t="s">
        <v>1</v>
      </c>
      <c r="L272" s="203" t="s">
        <v>0</v>
      </c>
      <c r="M272" s="204" t="s">
        <v>1</v>
      </c>
      <c r="N272" s="203" t="s">
        <v>0</v>
      </c>
      <c r="O272" s="204" t="s">
        <v>1</v>
      </c>
      <c r="P272" s="203" t="s">
        <v>0</v>
      </c>
      <c r="Q272" s="204" t="s">
        <v>1</v>
      </c>
      <c r="R272" s="203" t="s">
        <v>0</v>
      </c>
      <c r="S272" s="204" t="s">
        <v>1</v>
      </c>
      <c r="T272" s="203" t="s">
        <v>0</v>
      </c>
      <c r="U272" s="204" t="s">
        <v>1</v>
      </c>
      <c r="V272" s="353"/>
      <c r="W272" s="225"/>
      <c r="X272" s="206"/>
      <c r="AP272" s="227"/>
      <c r="AQ272" s="227"/>
      <c r="AR272" s="227"/>
      <c r="AS272" s="227"/>
      <c r="AT272" s="227"/>
      <c r="AU272" s="227"/>
      <c r="AV272" s="227"/>
      <c r="AW272" s="227"/>
      <c r="AX272" s="227"/>
      <c r="AY272" s="227"/>
      <c r="AZ272" s="227"/>
    </row>
    <row r="273" spans="1:62" s="215" customFormat="1" ht="13.5" hidden="1" outlineLevel="1" thickBot="1" x14ac:dyDescent="0.25">
      <c r="A273" s="209"/>
      <c r="B273" s="210">
        <f>ROW()+1</f>
        <v>274</v>
      </c>
      <c r="C273" s="211" cm="1">
        <f t="array" ref="C273">MATCH(TRUE,ISBLANK(C274:C628),0)+ROW()-1</f>
        <v>279</v>
      </c>
      <c r="D273" s="257">
        <f ca="1">MIN(INDIRECT(ADDRESS($B273,COLUMN())&amp;":"&amp;ADDRESS($C273,COLUMN())))</f>
        <v>51.51</v>
      </c>
      <c r="E273" s="326">
        <f ca="1">100*D273-40*INT(D273)</f>
        <v>3111</v>
      </c>
      <c r="F273" s="257">
        <f ca="1">MIN(INDIRECT(ADDRESS($B273,COLUMN())&amp;":"&amp;ADDRESS($C273,COLUMN())))</f>
        <v>48.42</v>
      </c>
      <c r="G273" s="326">
        <f t="shared" ref="G273" ca="1" si="590">F273*100-40*INT(F273)</f>
        <v>2922</v>
      </c>
      <c r="H273" s="257">
        <f ca="1">MIN(INDIRECT(ADDRESS($B273,COLUMN())&amp;":"&amp;ADDRESS($C273,COLUMN())))</f>
        <v>47.59</v>
      </c>
      <c r="I273" s="326">
        <f t="shared" ref="I273" ca="1" si="591">H273*100-40*INT(H273)</f>
        <v>2879</v>
      </c>
      <c r="J273" s="257">
        <f ca="1">MIN(INDIRECT(ADDRESS($B273,COLUMN())&amp;":"&amp;ADDRESS($C273,COLUMN())))</f>
        <v>43.57</v>
      </c>
      <c r="K273" s="326">
        <f t="shared" ref="K273" ca="1" si="592">J273*100-40*INT(J273)</f>
        <v>2637</v>
      </c>
      <c r="L273" s="257">
        <f ca="1">MIN(INDIRECT(ADDRESS($B273,COLUMN())&amp;":"&amp;ADDRESS($C273,COLUMN())))</f>
        <v>35.22</v>
      </c>
      <c r="M273" s="326">
        <f t="shared" ref="M273" ca="1" si="593">L273*100-40*INT(L273)</f>
        <v>2122</v>
      </c>
      <c r="N273" s="257">
        <f ca="1">MIN(INDIRECT(ADDRESS($B273,COLUMN())&amp;":"&amp;ADDRESS($C273,COLUMN())))</f>
        <v>37.42</v>
      </c>
      <c r="O273" s="326">
        <f t="shared" ref="O273" ca="1" si="594">N273*100-40*INT(N273)</f>
        <v>2262</v>
      </c>
      <c r="P273" s="257">
        <f ca="1">MIN(INDIRECT(ADDRESS($B273,COLUMN())&amp;":"&amp;ADDRESS($C273,COLUMN())))</f>
        <v>34.049999999999997</v>
      </c>
      <c r="Q273" s="326">
        <f t="shared" ref="Q273" ca="1" si="595">P273*100-40*INT(P273)</f>
        <v>2044.9999999999995</v>
      </c>
      <c r="R273" s="257">
        <f ca="1">MIN(INDIRECT(ADDRESS($B273,COLUMN())&amp;":"&amp;ADDRESS($C273,COLUMN())))</f>
        <v>67.430000000000007</v>
      </c>
      <c r="S273" s="326">
        <f t="shared" ref="S273" ca="1" si="596">R273*100-40*INT(R273)</f>
        <v>4063.0000000000009</v>
      </c>
      <c r="T273" s="257">
        <f ca="1">MIN(INDIRECT(ADDRESS($B273,COLUMN())&amp;":"&amp;ADDRESS($C273,COLUMN())))</f>
        <v>45.11</v>
      </c>
      <c r="U273" s="326">
        <f t="shared" ref="U273" ca="1" si="597">T273*100-40*INT(T273)</f>
        <v>2711</v>
      </c>
      <c r="V273" s="257"/>
      <c r="W273" s="225"/>
      <c r="X273" s="214"/>
      <c r="AN273" s="216"/>
      <c r="AP273" s="217"/>
      <c r="AQ273" s="217"/>
      <c r="AR273" s="217"/>
      <c r="AS273" s="217"/>
      <c r="AT273" s="217"/>
      <c r="AU273" s="217"/>
      <c r="AV273" s="217"/>
      <c r="AW273" s="217"/>
      <c r="AX273" s="217"/>
      <c r="AY273" s="217"/>
      <c r="AZ273" s="217"/>
    </row>
    <row r="274" spans="1:62" collapsed="1" x14ac:dyDescent="0.2">
      <c r="A274" s="218" t="s">
        <v>3</v>
      </c>
      <c r="B274" s="219" t="s">
        <v>108</v>
      </c>
      <c r="C274" s="220" t="s">
        <v>73</v>
      </c>
      <c r="D274" s="268">
        <v>59.09</v>
      </c>
      <c r="E274" s="281">
        <f t="shared" ref="E274:E279" ca="1" si="598">IF(D274="","",IF(N(D274)=0,"*",ROUND(100*E$273/(100*D274-40*INT(D274)),2)))</f>
        <v>87.66</v>
      </c>
      <c r="F274" s="268">
        <v>48.42</v>
      </c>
      <c r="G274" s="327">
        <f t="shared" ref="G274:G279" ca="1" si="599">IF(F274="","",IF(N(F274)=0,"*",ROUND(100*G$273/(100*F274-40*INT(F274)),2)))</f>
        <v>100</v>
      </c>
      <c r="H274" s="268">
        <v>51.01</v>
      </c>
      <c r="I274" s="281">
        <f t="shared" ref="I274:I279" ca="1" si="600">IF(H274="","",IF(N(H274)=0,"*",ROUND(100*I$273/(100*H274-40*INT(H274)),2)))</f>
        <v>94.05</v>
      </c>
      <c r="J274" s="268">
        <v>43.57</v>
      </c>
      <c r="K274" s="327">
        <f t="shared" ref="K274:K279" ca="1" si="601">IF(J274="","",IF(N(J274)=0,"*",ROUND(100*K$273/(100*J274-40*INT(J274)),2)))</f>
        <v>100</v>
      </c>
      <c r="L274" s="268">
        <v>35.22</v>
      </c>
      <c r="M274" s="327">
        <f t="shared" ref="M274:M279" ca="1" si="602">IF(L274="","",IF(N(L274)=0,"*",ROUND(100*M$273/(100*L274-40*INT(L274)),2)))</f>
        <v>100</v>
      </c>
      <c r="N274" s="268">
        <v>37.42</v>
      </c>
      <c r="O274" s="327">
        <f t="shared" ref="O274:O279" ca="1" si="603">IF(N274="","",IF(N(N274)=0,"*",ROUND(100*O$273/(100*N274-40*INT(N274)),2)))</f>
        <v>100</v>
      </c>
      <c r="P274" s="268"/>
      <c r="Q274" s="327" t="str">
        <f t="shared" ref="Q274:Q279" si="604">IF(P274="","",IF(N(P274)=0,"*",ROUND(100*Q$273/(100*P274-40*INT(P274)),2)))</f>
        <v/>
      </c>
      <c r="R274" s="268">
        <v>67.430000000000007</v>
      </c>
      <c r="S274" s="327">
        <f t="shared" ref="S274:S279" ca="1" si="605">IF(R274="","",IF(N(R274)=0,"*",ROUND(100*S$273/(100*R274-40*INT(R274)),2)))</f>
        <v>100</v>
      </c>
      <c r="T274" s="268"/>
      <c r="U274" s="327" t="str">
        <f t="shared" ref="U274:U279" si="606">IF(T274="","",IF(N(T274)=0,"*",ROUND(100*U$273/(100*T274-40*INT(T274)),2)))</f>
        <v/>
      </c>
      <c r="V274" s="327">
        <f t="shared" ref="V274:V279" ca="1" si="607">SUM(Y274:AC274)</f>
        <v>500</v>
      </c>
      <c r="W274" s="225"/>
      <c r="X274" s="226">
        <v>0.7</v>
      </c>
      <c r="Y274" s="158">
        <f t="shared" ref="Y274:AC279" ca="1" si="608">LARGE($AE274:$AM274,Y$34)</f>
        <v>100</v>
      </c>
      <c r="Z274" s="158">
        <f t="shared" ca="1" si="608"/>
        <v>100</v>
      </c>
      <c r="AA274" s="158">
        <f t="shared" ca="1" si="608"/>
        <v>100</v>
      </c>
      <c r="AB274" s="158">
        <f t="shared" ca="1" si="608"/>
        <v>100</v>
      </c>
      <c r="AC274" s="158">
        <f t="shared" ca="1" si="608"/>
        <v>100</v>
      </c>
      <c r="AE274" s="158">
        <f t="shared" ref="AE274:AE279" ca="1" si="609">N(E274)</f>
        <v>87.66</v>
      </c>
      <c r="AF274" s="158">
        <f t="shared" ref="AF274:AF279" ca="1" si="610">N(G274)</f>
        <v>100</v>
      </c>
      <c r="AG274" s="158">
        <f t="shared" ref="AG274:AG279" ca="1" si="611">N(I274)</f>
        <v>94.05</v>
      </c>
      <c r="AH274" s="158">
        <f t="shared" ref="AH274:AH279" ca="1" si="612">N(K274)</f>
        <v>100</v>
      </c>
      <c r="AI274" s="158">
        <f t="shared" ref="AI274:AI279" ca="1" si="613">N(M274)</f>
        <v>100</v>
      </c>
      <c r="AJ274" s="158">
        <f t="shared" ref="AJ274:AJ279" ca="1" si="614">N(O274)</f>
        <v>100</v>
      </c>
      <c r="AK274" s="158">
        <f t="shared" ref="AK274:AK279" si="615">N(Q274)</f>
        <v>0</v>
      </c>
      <c r="AL274" s="158">
        <f t="shared" ref="AL274:AL279" ca="1" si="616">N(S274)</f>
        <v>100</v>
      </c>
      <c r="AM274" s="158">
        <f t="shared" ref="AM274:AM279" si="617">N(U274)</f>
        <v>0</v>
      </c>
      <c r="AN274" s="159">
        <f t="shared" ref="AN274:AN279" ca="1" si="618">ROUND(X274*SUM(E274,G274,I274,K274,M274,O274,Q274,S274,U274),2)</f>
        <v>477.2</v>
      </c>
      <c r="AP274" s="227">
        <f t="shared" ref="AP274:AP279" ca="1" si="619">IF(C274="Vihor",1,0)*AN274</f>
        <v>477.2</v>
      </c>
      <c r="AQ274" s="227">
        <f t="shared" ref="AQ274:AQ279" ca="1" si="620">IF(C274="Maksimir",1,0)*AN274</f>
        <v>0</v>
      </c>
      <c r="AR274" s="227">
        <f t="shared" ref="AR274:AR279" ca="1" si="621">IF(C274="Japetić",1,0)*AN274</f>
        <v>0</v>
      </c>
      <c r="AS274" s="227">
        <f t="shared" ref="AS274:AS279" ca="1" si="622">IF(C274="Bjelovar",1,0)*AN274</f>
        <v>0</v>
      </c>
      <c r="AT274" s="227">
        <f t="shared" ref="AT274:AT279" ca="1" si="623">IF(C274="Međimurje",1,0)*AN274</f>
        <v>0</v>
      </c>
      <c r="AU274" s="227">
        <f t="shared" ref="AU274:AU279" ca="1" si="624">IF(C274="Sova",1,0)*AN274</f>
        <v>0</v>
      </c>
      <c r="AV274" s="227">
        <f t="shared" ref="AV274:AV279" ca="1" si="625">IF(C274="Orion",1,0)*AN274</f>
        <v>0</v>
      </c>
      <c r="AW274" s="227">
        <f t="shared" ref="AW274:AW279" ca="1" si="626">IF(C274="Kapela",1,0)*AN274</f>
        <v>0</v>
      </c>
      <c r="AX274" s="227">
        <f t="shared" ref="AX274:AX279" ca="1" si="627">IF(C274="Jelen",1,0)*AN274</f>
        <v>0</v>
      </c>
      <c r="AY274" s="227">
        <f t="shared" ref="AY274:AY279" ca="1" si="628">IF(C274="Varaždin",1,0)*AN274</f>
        <v>0</v>
      </c>
      <c r="AZ274" s="227">
        <f t="shared" ref="AZ274:AZ279" ca="1" si="629">IF(C274="Ivan Merz",1,0)*AN274</f>
        <v>0</v>
      </c>
      <c r="BB274" s="227">
        <f t="shared" ref="BB274:BB279" ca="1" si="630">ROUND(N(E274)*$X274,2)</f>
        <v>61.36</v>
      </c>
      <c r="BC274" s="227">
        <f t="shared" ref="BC274:BC279" ca="1" si="631">ROUND(N(G274)*$X274,2)</f>
        <v>70</v>
      </c>
      <c r="BD274" s="227">
        <f t="shared" ref="BD274:BD279" ca="1" si="632">ROUND(N(I274)*$X274,2)</f>
        <v>65.84</v>
      </c>
      <c r="BE274" s="227">
        <f t="shared" ref="BE274:BE279" ca="1" si="633">ROUND(N(K274)*$X274,2)</f>
        <v>70</v>
      </c>
      <c r="BF274" s="227">
        <f t="shared" ref="BF274:BF279" ca="1" si="634">ROUND(N(M274)*$X274,2)</f>
        <v>70</v>
      </c>
      <c r="BG274" s="227">
        <f t="shared" ref="BG274:BG279" ca="1" si="635">ROUND(N(O274)*$X274,2)</f>
        <v>70</v>
      </c>
      <c r="BH274" s="227">
        <f t="shared" ref="BH274:BH279" si="636">ROUND(N(Q274)*$X274,2)</f>
        <v>0</v>
      </c>
      <c r="BI274" s="227">
        <f t="shared" ref="BI274:BI279" ca="1" si="637">ROUND(N(S274)*$X274,2)</f>
        <v>70</v>
      </c>
      <c r="BJ274" s="227">
        <f t="shared" ref="BJ274:BJ279" si="638">ROUND(N(U274)*$X274,2)</f>
        <v>0</v>
      </c>
    </row>
    <row r="275" spans="1:62" x14ac:dyDescent="0.2">
      <c r="A275" s="228" t="s">
        <v>4</v>
      </c>
      <c r="B275" s="229" t="s">
        <v>60</v>
      </c>
      <c r="C275" s="230" t="s">
        <v>81</v>
      </c>
      <c r="D275" s="261">
        <v>51.51</v>
      </c>
      <c r="E275" s="245">
        <f t="shared" ca="1" si="598"/>
        <v>100</v>
      </c>
      <c r="F275" s="261" t="s">
        <v>88</v>
      </c>
      <c r="G275" s="245" t="str">
        <f t="shared" si="599"/>
        <v>*</v>
      </c>
      <c r="H275" s="261">
        <v>63.48</v>
      </c>
      <c r="I275" s="235">
        <f t="shared" ca="1" si="600"/>
        <v>75.209999999999994</v>
      </c>
      <c r="J275" s="261">
        <v>46.46</v>
      </c>
      <c r="K275" s="245">
        <f t="shared" ca="1" si="601"/>
        <v>93.98</v>
      </c>
      <c r="L275" s="261">
        <v>44.29</v>
      </c>
      <c r="M275" s="235">
        <f t="shared" ca="1" si="602"/>
        <v>79.510000000000005</v>
      </c>
      <c r="N275" s="261">
        <v>45.47</v>
      </c>
      <c r="O275" s="235">
        <f t="shared" ca="1" si="603"/>
        <v>82.34</v>
      </c>
      <c r="P275" s="261">
        <v>36.58</v>
      </c>
      <c r="Q275" s="245">
        <f t="shared" ca="1" si="604"/>
        <v>92.2</v>
      </c>
      <c r="R275" s="261">
        <v>71.150000000000006</v>
      </c>
      <c r="S275" s="245">
        <f t="shared" ca="1" si="605"/>
        <v>95.04</v>
      </c>
      <c r="T275" s="261">
        <v>45.11</v>
      </c>
      <c r="U275" s="245">
        <f t="shared" ca="1" si="606"/>
        <v>100</v>
      </c>
      <c r="V275" s="245">
        <f t="shared" ca="1" si="607"/>
        <v>481.22</v>
      </c>
      <c r="W275" s="225"/>
      <c r="X275" s="226">
        <v>0.7</v>
      </c>
      <c r="Y275" s="158">
        <f t="shared" ca="1" si="608"/>
        <v>100</v>
      </c>
      <c r="Z275" s="158">
        <f t="shared" ca="1" si="608"/>
        <v>100</v>
      </c>
      <c r="AA275" s="158">
        <f t="shared" ca="1" si="608"/>
        <v>95.04</v>
      </c>
      <c r="AB275" s="158">
        <f t="shared" ca="1" si="608"/>
        <v>93.98</v>
      </c>
      <c r="AC275" s="158">
        <f t="shared" ca="1" si="608"/>
        <v>92.2</v>
      </c>
      <c r="AE275" s="158">
        <f t="shared" ca="1" si="609"/>
        <v>100</v>
      </c>
      <c r="AF275" s="158">
        <f t="shared" si="610"/>
        <v>0</v>
      </c>
      <c r="AG275" s="158">
        <f t="shared" ca="1" si="611"/>
        <v>75.209999999999994</v>
      </c>
      <c r="AH275" s="158">
        <f t="shared" ca="1" si="612"/>
        <v>93.98</v>
      </c>
      <c r="AI275" s="158">
        <f t="shared" ca="1" si="613"/>
        <v>79.510000000000005</v>
      </c>
      <c r="AJ275" s="158">
        <f t="shared" ca="1" si="614"/>
        <v>82.34</v>
      </c>
      <c r="AK275" s="158">
        <f t="shared" ca="1" si="615"/>
        <v>92.2</v>
      </c>
      <c r="AL275" s="158">
        <f t="shared" ca="1" si="616"/>
        <v>95.04</v>
      </c>
      <c r="AM275" s="158">
        <f t="shared" ca="1" si="617"/>
        <v>100</v>
      </c>
      <c r="AN275" s="159">
        <f t="shared" ca="1" si="618"/>
        <v>502.8</v>
      </c>
      <c r="AP275" s="227">
        <f t="shared" ca="1" si="619"/>
        <v>0</v>
      </c>
      <c r="AQ275" s="227">
        <f t="shared" ca="1" si="620"/>
        <v>0</v>
      </c>
      <c r="AR275" s="227">
        <f t="shared" ca="1" si="621"/>
        <v>502.8</v>
      </c>
      <c r="AS275" s="227">
        <f t="shared" ca="1" si="622"/>
        <v>0</v>
      </c>
      <c r="AT275" s="227">
        <f t="shared" ca="1" si="623"/>
        <v>0</v>
      </c>
      <c r="AU275" s="227">
        <f t="shared" ca="1" si="624"/>
        <v>0</v>
      </c>
      <c r="AV275" s="227">
        <f t="shared" ca="1" si="625"/>
        <v>0</v>
      </c>
      <c r="AW275" s="227">
        <f t="shared" ca="1" si="626"/>
        <v>0</v>
      </c>
      <c r="AX275" s="227">
        <f t="shared" ca="1" si="627"/>
        <v>0</v>
      </c>
      <c r="AY275" s="227">
        <f t="shared" ca="1" si="628"/>
        <v>0</v>
      </c>
      <c r="AZ275" s="227">
        <f t="shared" ca="1" si="629"/>
        <v>0</v>
      </c>
      <c r="BB275" s="227">
        <f t="shared" ca="1" si="630"/>
        <v>70</v>
      </c>
      <c r="BC275" s="227">
        <f t="shared" si="631"/>
        <v>0</v>
      </c>
      <c r="BD275" s="227">
        <f t="shared" ca="1" si="632"/>
        <v>52.65</v>
      </c>
      <c r="BE275" s="227">
        <f t="shared" ca="1" si="633"/>
        <v>65.790000000000006</v>
      </c>
      <c r="BF275" s="227">
        <f t="shared" ca="1" si="634"/>
        <v>55.66</v>
      </c>
      <c r="BG275" s="227">
        <f t="shared" ca="1" si="635"/>
        <v>57.64</v>
      </c>
      <c r="BH275" s="227">
        <f t="shared" ca="1" si="636"/>
        <v>64.540000000000006</v>
      </c>
      <c r="BI275" s="227">
        <f t="shared" ca="1" si="637"/>
        <v>66.53</v>
      </c>
      <c r="BJ275" s="227">
        <f t="shared" ca="1" si="638"/>
        <v>70</v>
      </c>
    </row>
    <row r="276" spans="1:62" x14ac:dyDescent="0.2">
      <c r="A276" s="228" t="s">
        <v>5</v>
      </c>
      <c r="B276" s="238" t="s">
        <v>63</v>
      </c>
      <c r="C276" s="230" t="s">
        <v>84</v>
      </c>
      <c r="D276" s="261">
        <v>55.48</v>
      </c>
      <c r="E276" s="245">
        <f t="shared" ca="1" si="598"/>
        <v>92.92</v>
      </c>
      <c r="F276" s="261">
        <v>56.33</v>
      </c>
      <c r="G276" s="245">
        <f t="shared" ca="1" si="599"/>
        <v>86.12</v>
      </c>
      <c r="H276" s="261">
        <v>47.59</v>
      </c>
      <c r="I276" s="245">
        <f t="shared" ca="1" si="600"/>
        <v>100</v>
      </c>
      <c r="J276" s="261">
        <v>52.49</v>
      </c>
      <c r="K276" s="235">
        <f t="shared" ca="1" si="601"/>
        <v>83.21</v>
      </c>
      <c r="L276" s="261">
        <v>52.45</v>
      </c>
      <c r="M276" s="235">
        <f t="shared" ca="1" si="602"/>
        <v>67.05</v>
      </c>
      <c r="N276" s="261">
        <v>50.13</v>
      </c>
      <c r="O276" s="235">
        <f t="shared" ca="1" si="603"/>
        <v>75.069999999999993</v>
      </c>
      <c r="P276" s="261" t="s">
        <v>88</v>
      </c>
      <c r="Q276" s="235" t="str">
        <f t="shared" si="604"/>
        <v>*</v>
      </c>
      <c r="R276" s="261">
        <v>75.459999999999994</v>
      </c>
      <c r="S276" s="245">
        <f t="shared" ca="1" si="605"/>
        <v>89.38</v>
      </c>
      <c r="T276" s="261">
        <v>47.24</v>
      </c>
      <c r="U276" s="245">
        <f t="shared" ca="1" si="606"/>
        <v>95.32</v>
      </c>
      <c r="V276" s="245">
        <f t="shared" ca="1" si="607"/>
        <v>463.74</v>
      </c>
      <c r="W276" s="225"/>
      <c r="X276" s="226">
        <v>0.7</v>
      </c>
      <c r="Y276" s="158">
        <f t="shared" ca="1" si="608"/>
        <v>100</v>
      </c>
      <c r="Z276" s="158">
        <f t="shared" ca="1" si="608"/>
        <v>95.32</v>
      </c>
      <c r="AA276" s="158">
        <f t="shared" ca="1" si="608"/>
        <v>92.92</v>
      </c>
      <c r="AB276" s="158">
        <f t="shared" ca="1" si="608"/>
        <v>89.38</v>
      </c>
      <c r="AC276" s="158">
        <f t="shared" ca="1" si="608"/>
        <v>86.12</v>
      </c>
      <c r="AE276" s="158">
        <f t="shared" ca="1" si="609"/>
        <v>92.92</v>
      </c>
      <c r="AF276" s="158">
        <f t="shared" ca="1" si="610"/>
        <v>86.12</v>
      </c>
      <c r="AG276" s="158">
        <f t="shared" ca="1" si="611"/>
        <v>100</v>
      </c>
      <c r="AH276" s="158">
        <f t="shared" ca="1" si="612"/>
        <v>83.21</v>
      </c>
      <c r="AI276" s="158">
        <f t="shared" ca="1" si="613"/>
        <v>67.05</v>
      </c>
      <c r="AJ276" s="158">
        <f t="shared" ca="1" si="614"/>
        <v>75.069999999999993</v>
      </c>
      <c r="AK276" s="158">
        <f t="shared" si="615"/>
        <v>0</v>
      </c>
      <c r="AL276" s="158">
        <f t="shared" ca="1" si="616"/>
        <v>89.38</v>
      </c>
      <c r="AM276" s="158">
        <f t="shared" ca="1" si="617"/>
        <v>95.32</v>
      </c>
      <c r="AN276" s="159">
        <f t="shared" ca="1" si="618"/>
        <v>482.35</v>
      </c>
      <c r="AP276" s="227">
        <f t="shared" ca="1" si="619"/>
        <v>0</v>
      </c>
      <c r="AQ276" s="227">
        <f t="shared" ca="1" si="620"/>
        <v>0</v>
      </c>
      <c r="AR276" s="227">
        <f t="shared" ca="1" si="621"/>
        <v>0</v>
      </c>
      <c r="AS276" s="227">
        <f t="shared" ca="1" si="622"/>
        <v>0</v>
      </c>
      <c r="AT276" s="227">
        <f t="shared" ca="1" si="623"/>
        <v>0</v>
      </c>
      <c r="AU276" s="227">
        <f t="shared" ca="1" si="624"/>
        <v>0</v>
      </c>
      <c r="AV276" s="227">
        <f t="shared" ca="1" si="625"/>
        <v>0</v>
      </c>
      <c r="AW276" s="227">
        <f t="shared" ca="1" si="626"/>
        <v>482.35</v>
      </c>
      <c r="AX276" s="227">
        <f t="shared" ca="1" si="627"/>
        <v>0</v>
      </c>
      <c r="AY276" s="227">
        <f t="shared" ca="1" si="628"/>
        <v>0</v>
      </c>
      <c r="AZ276" s="227">
        <f t="shared" ca="1" si="629"/>
        <v>0</v>
      </c>
      <c r="BB276" s="227">
        <f t="shared" ca="1" si="630"/>
        <v>65.040000000000006</v>
      </c>
      <c r="BC276" s="227">
        <f t="shared" ca="1" si="631"/>
        <v>60.28</v>
      </c>
      <c r="BD276" s="227">
        <f t="shared" ca="1" si="632"/>
        <v>70</v>
      </c>
      <c r="BE276" s="227">
        <f t="shared" ca="1" si="633"/>
        <v>58.25</v>
      </c>
      <c r="BF276" s="227">
        <f t="shared" ca="1" si="634"/>
        <v>46.94</v>
      </c>
      <c r="BG276" s="227">
        <f t="shared" ca="1" si="635"/>
        <v>52.55</v>
      </c>
      <c r="BH276" s="227">
        <f t="shared" si="636"/>
        <v>0</v>
      </c>
      <c r="BI276" s="227">
        <f t="shared" ca="1" si="637"/>
        <v>62.57</v>
      </c>
      <c r="BJ276" s="227">
        <f t="shared" ca="1" si="638"/>
        <v>66.72</v>
      </c>
    </row>
    <row r="277" spans="1:62" x14ac:dyDescent="0.2">
      <c r="A277" s="228" t="s">
        <v>6</v>
      </c>
      <c r="B277" s="229" t="s">
        <v>114</v>
      </c>
      <c r="C277" s="230" t="s">
        <v>84</v>
      </c>
      <c r="D277" s="261">
        <v>81.3</v>
      </c>
      <c r="E277" s="235">
        <f t="shared" ca="1" si="598"/>
        <v>63.62</v>
      </c>
      <c r="F277" s="261"/>
      <c r="G277" s="245" t="str">
        <f t="shared" si="599"/>
        <v/>
      </c>
      <c r="H277" s="261">
        <v>58.38</v>
      </c>
      <c r="I277" s="245">
        <f t="shared" ca="1" si="600"/>
        <v>81.84</v>
      </c>
      <c r="J277" s="261">
        <v>51.38</v>
      </c>
      <c r="K277" s="245">
        <f t="shared" ca="1" si="601"/>
        <v>85.12</v>
      </c>
      <c r="L277" s="261">
        <v>62.01</v>
      </c>
      <c r="M277" s="235">
        <f t="shared" ca="1" si="602"/>
        <v>57.03</v>
      </c>
      <c r="N277" s="261">
        <v>45.14</v>
      </c>
      <c r="O277" s="245">
        <f t="shared" ca="1" si="603"/>
        <v>83.35</v>
      </c>
      <c r="P277" s="261">
        <v>51.14</v>
      </c>
      <c r="Q277" s="245">
        <f t="shared" ca="1" si="604"/>
        <v>66.53</v>
      </c>
      <c r="R277" s="261"/>
      <c r="S277" s="245" t="str">
        <f t="shared" si="605"/>
        <v/>
      </c>
      <c r="T277" s="261">
        <v>48.13</v>
      </c>
      <c r="U277" s="245">
        <f t="shared" ca="1" si="606"/>
        <v>93.71</v>
      </c>
      <c r="V277" s="245">
        <f t="shared" ca="1" si="607"/>
        <v>410.54999999999995</v>
      </c>
      <c r="W277" s="225"/>
      <c r="X277" s="226">
        <v>0.7</v>
      </c>
      <c r="Y277" s="158">
        <f t="shared" ca="1" si="608"/>
        <v>93.71</v>
      </c>
      <c r="Z277" s="158">
        <f t="shared" ca="1" si="608"/>
        <v>85.12</v>
      </c>
      <c r="AA277" s="158">
        <f t="shared" ca="1" si="608"/>
        <v>83.35</v>
      </c>
      <c r="AB277" s="158">
        <f t="shared" ca="1" si="608"/>
        <v>81.84</v>
      </c>
      <c r="AC277" s="158">
        <f t="shared" ca="1" si="608"/>
        <v>66.53</v>
      </c>
      <c r="AE277" s="158">
        <f t="shared" ca="1" si="609"/>
        <v>63.62</v>
      </c>
      <c r="AF277" s="158">
        <f t="shared" si="610"/>
        <v>0</v>
      </c>
      <c r="AG277" s="158">
        <f t="shared" ca="1" si="611"/>
        <v>81.84</v>
      </c>
      <c r="AH277" s="158">
        <f t="shared" ca="1" si="612"/>
        <v>85.12</v>
      </c>
      <c r="AI277" s="158">
        <f t="shared" ca="1" si="613"/>
        <v>57.03</v>
      </c>
      <c r="AJ277" s="158">
        <f t="shared" ca="1" si="614"/>
        <v>83.35</v>
      </c>
      <c r="AK277" s="158">
        <f t="shared" ca="1" si="615"/>
        <v>66.53</v>
      </c>
      <c r="AL277" s="158">
        <f t="shared" si="616"/>
        <v>0</v>
      </c>
      <c r="AM277" s="158">
        <f t="shared" ca="1" si="617"/>
        <v>93.71</v>
      </c>
      <c r="AN277" s="159">
        <f t="shared" ca="1" si="618"/>
        <v>371.84</v>
      </c>
      <c r="AP277" s="227">
        <f t="shared" ca="1" si="619"/>
        <v>0</v>
      </c>
      <c r="AQ277" s="227">
        <f t="shared" ca="1" si="620"/>
        <v>0</v>
      </c>
      <c r="AR277" s="227">
        <f t="shared" ca="1" si="621"/>
        <v>0</v>
      </c>
      <c r="AS277" s="227">
        <f t="shared" ca="1" si="622"/>
        <v>0</v>
      </c>
      <c r="AT277" s="227">
        <f t="shared" ca="1" si="623"/>
        <v>0</v>
      </c>
      <c r="AU277" s="227">
        <f t="shared" ca="1" si="624"/>
        <v>0</v>
      </c>
      <c r="AV277" s="227">
        <f t="shared" ca="1" si="625"/>
        <v>0</v>
      </c>
      <c r="AW277" s="227">
        <f t="shared" ca="1" si="626"/>
        <v>371.84</v>
      </c>
      <c r="AX277" s="227">
        <f t="shared" ca="1" si="627"/>
        <v>0</v>
      </c>
      <c r="AY277" s="227">
        <f t="shared" ca="1" si="628"/>
        <v>0</v>
      </c>
      <c r="AZ277" s="227">
        <f t="shared" ca="1" si="629"/>
        <v>0</v>
      </c>
      <c r="BB277" s="227">
        <f t="shared" ca="1" si="630"/>
        <v>44.53</v>
      </c>
      <c r="BC277" s="227">
        <f t="shared" si="631"/>
        <v>0</v>
      </c>
      <c r="BD277" s="227">
        <f t="shared" ca="1" si="632"/>
        <v>57.29</v>
      </c>
      <c r="BE277" s="227">
        <f t="shared" ca="1" si="633"/>
        <v>59.58</v>
      </c>
      <c r="BF277" s="227">
        <f t="shared" ca="1" si="634"/>
        <v>39.92</v>
      </c>
      <c r="BG277" s="227">
        <f t="shared" ca="1" si="635"/>
        <v>58.35</v>
      </c>
      <c r="BH277" s="227">
        <f t="shared" ca="1" si="636"/>
        <v>46.57</v>
      </c>
      <c r="BI277" s="227">
        <f t="shared" si="637"/>
        <v>0</v>
      </c>
      <c r="BJ277" s="227">
        <f t="shared" ca="1" si="638"/>
        <v>65.599999999999994</v>
      </c>
    </row>
    <row r="278" spans="1:62" x14ac:dyDescent="0.2">
      <c r="A278" s="228" t="s">
        <v>7</v>
      </c>
      <c r="B278" s="229" t="s">
        <v>123</v>
      </c>
      <c r="C278" s="230" t="s">
        <v>73</v>
      </c>
      <c r="D278" s="261">
        <v>141.29</v>
      </c>
      <c r="E278" s="243">
        <f t="shared" ca="1" si="598"/>
        <v>36.65</v>
      </c>
      <c r="F278" s="261"/>
      <c r="G278" s="243" t="str">
        <f t="shared" si="599"/>
        <v/>
      </c>
      <c r="H278" s="261"/>
      <c r="I278" s="243" t="str">
        <f t="shared" si="600"/>
        <v/>
      </c>
      <c r="J278" s="261"/>
      <c r="K278" s="243" t="str">
        <f t="shared" si="601"/>
        <v/>
      </c>
      <c r="L278" s="261">
        <v>62.41</v>
      </c>
      <c r="M278" s="243">
        <f t="shared" ca="1" si="602"/>
        <v>56.42</v>
      </c>
      <c r="N278" s="261"/>
      <c r="O278" s="243" t="str">
        <f t="shared" si="603"/>
        <v/>
      </c>
      <c r="P278" s="261">
        <v>34.049999999999997</v>
      </c>
      <c r="Q278" s="243">
        <f t="shared" ca="1" si="604"/>
        <v>100</v>
      </c>
      <c r="R278" s="261"/>
      <c r="S278" s="243" t="str">
        <f t="shared" si="605"/>
        <v/>
      </c>
      <c r="T278" s="338"/>
      <c r="U278" s="243" t="str">
        <f t="shared" si="606"/>
        <v/>
      </c>
      <c r="V278" s="245">
        <f t="shared" ca="1" si="607"/>
        <v>193.07000000000002</v>
      </c>
      <c r="W278" s="225"/>
      <c r="X278" s="226">
        <v>0.7</v>
      </c>
      <c r="Y278" s="158">
        <f t="shared" ca="1" si="608"/>
        <v>100</v>
      </c>
      <c r="Z278" s="158">
        <f t="shared" ca="1" si="608"/>
        <v>56.42</v>
      </c>
      <c r="AA278" s="158">
        <f t="shared" ca="1" si="608"/>
        <v>36.65</v>
      </c>
      <c r="AB278" s="158">
        <f t="shared" ca="1" si="608"/>
        <v>0</v>
      </c>
      <c r="AC278" s="158">
        <f t="shared" ca="1" si="608"/>
        <v>0</v>
      </c>
      <c r="AE278" s="158">
        <f t="shared" ca="1" si="609"/>
        <v>36.65</v>
      </c>
      <c r="AF278" s="158">
        <f t="shared" si="610"/>
        <v>0</v>
      </c>
      <c r="AG278" s="158">
        <f t="shared" si="611"/>
        <v>0</v>
      </c>
      <c r="AH278" s="158">
        <f t="shared" si="612"/>
        <v>0</v>
      </c>
      <c r="AI278" s="158">
        <f t="shared" ca="1" si="613"/>
        <v>56.42</v>
      </c>
      <c r="AJ278" s="158">
        <f t="shared" si="614"/>
        <v>0</v>
      </c>
      <c r="AK278" s="158">
        <f t="shared" ca="1" si="615"/>
        <v>100</v>
      </c>
      <c r="AL278" s="158">
        <f t="shared" si="616"/>
        <v>0</v>
      </c>
      <c r="AM278" s="158">
        <f t="shared" si="617"/>
        <v>0</v>
      </c>
      <c r="AN278" s="159">
        <f t="shared" ca="1" si="618"/>
        <v>135.15</v>
      </c>
      <c r="AP278" s="227">
        <f t="shared" ca="1" si="619"/>
        <v>135.15</v>
      </c>
      <c r="AQ278" s="227">
        <f t="shared" ca="1" si="620"/>
        <v>0</v>
      </c>
      <c r="AR278" s="227">
        <f t="shared" ca="1" si="621"/>
        <v>0</v>
      </c>
      <c r="AS278" s="227">
        <f t="shared" ca="1" si="622"/>
        <v>0</v>
      </c>
      <c r="AT278" s="227">
        <f t="shared" ca="1" si="623"/>
        <v>0</v>
      </c>
      <c r="AU278" s="227">
        <f t="shared" ca="1" si="624"/>
        <v>0</v>
      </c>
      <c r="AV278" s="227">
        <f t="shared" ca="1" si="625"/>
        <v>0</v>
      </c>
      <c r="AW278" s="227">
        <f t="shared" ca="1" si="626"/>
        <v>0</v>
      </c>
      <c r="AX278" s="227">
        <f t="shared" ca="1" si="627"/>
        <v>0</v>
      </c>
      <c r="AY278" s="227">
        <f t="shared" ca="1" si="628"/>
        <v>0</v>
      </c>
      <c r="AZ278" s="227">
        <f t="shared" ca="1" si="629"/>
        <v>0</v>
      </c>
      <c r="BB278" s="227">
        <f t="shared" ca="1" si="630"/>
        <v>25.66</v>
      </c>
      <c r="BC278" s="227">
        <f t="shared" si="631"/>
        <v>0</v>
      </c>
      <c r="BD278" s="227">
        <f t="shared" si="632"/>
        <v>0</v>
      </c>
      <c r="BE278" s="227">
        <f t="shared" si="633"/>
        <v>0</v>
      </c>
      <c r="BF278" s="227">
        <f t="shared" ca="1" si="634"/>
        <v>39.49</v>
      </c>
      <c r="BG278" s="227">
        <f t="shared" si="635"/>
        <v>0</v>
      </c>
      <c r="BH278" s="227">
        <f t="shared" ca="1" si="636"/>
        <v>70</v>
      </c>
      <c r="BI278" s="227">
        <f t="shared" si="637"/>
        <v>0</v>
      </c>
      <c r="BJ278" s="227">
        <f t="shared" si="638"/>
        <v>0</v>
      </c>
    </row>
    <row r="279" spans="1:62" s="157" customFormat="1" ht="13.5" thickBot="1" x14ac:dyDescent="0.25">
      <c r="A279" s="247" t="s">
        <v>8</v>
      </c>
      <c r="B279" s="248" t="s">
        <v>61</v>
      </c>
      <c r="C279" s="249" t="s">
        <v>82</v>
      </c>
      <c r="D279" s="265"/>
      <c r="E279" s="266" t="str">
        <f t="shared" si="598"/>
        <v/>
      </c>
      <c r="F279" s="265"/>
      <c r="G279" s="266" t="str">
        <f t="shared" si="599"/>
        <v/>
      </c>
      <c r="H279" s="265"/>
      <c r="I279" s="266" t="str">
        <f t="shared" si="600"/>
        <v/>
      </c>
      <c r="J279" s="265">
        <v>73.38</v>
      </c>
      <c r="K279" s="266">
        <f t="shared" ca="1" si="601"/>
        <v>59.69</v>
      </c>
      <c r="L279" s="265"/>
      <c r="M279" s="266" t="str">
        <f t="shared" si="602"/>
        <v/>
      </c>
      <c r="N279" s="265">
        <v>78</v>
      </c>
      <c r="O279" s="266">
        <f t="shared" ca="1" si="603"/>
        <v>48.33</v>
      </c>
      <c r="P279" s="265"/>
      <c r="Q279" s="266" t="str">
        <f t="shared" si="604"/>
        <v/>
      </c>
      <c r="R279" s="265"/>
      <c r="S279" s="266" t="str">
        <f t="shared" si="605"/>
        <v/>
      </c>
      <c r="T279" s="336"/>
      <c r="U279" s="266" t="str">
        <f t="shared" si="606"/>
        <v/>
      </c>
      <c r="V279" s="266">
        <f t="shared" ca="1" si="607"/>
        <v>108.02</v>
      </c>
      <c r="W279" s="225"/>
      <c r="X279" s="226">
        <v>0.7</v>
      </c>
      <c r="Y279" s="157">
        <f t="shared" ca="1" si="608"/>
        <v>59.69</v>
      </c>
      <c r="Z279" s="157">
        <f t="shared" ca="1" si="608"/>
        <v>48.33</v>
      </c>
      <c r="AA279" s="157">
        <f t="shared" ca="1" si="608"/>
        <v>0</v>
      </c>
      <c r="AB279" s="157">
        <f t="shared" ca="1" si="608"/>
        <v>0</v>
      </c>
      <c r="AC279" s="157">
        <f t="shared" ca="1" si="608"/>
        <v>0</v>
      </c>
      <c r="AE279" s="157">
        <f t="shared" si="609"/>
        <v>0</v>
      </c>
      <c r="AF279" s="157">
        <f t="shared" si="610"/>
        <v>0</v>
      </c>
      <c r="AG279" s="157">
        <f t="shared" si="611"/>
        <v>0</v>
      </c>
      <c r="AH279" s="157">
        <f t="shared" ca="1" si="612"/>
        <v>59.69</v>
      </c>
      <c r="AI279" s="157">
        <f t="shared" si="613"/>
        <v>0</v>
      </c>
      <c r="AJ279" s="157">
        <f t="shared" ca="1" si="614"/>
        <v>48.33</v>
      </c>
      <c r="AK279" s="157">
        <f t="shared" si="615"/>
        <v>0</v>
      </c>
      <c r="AL279" s="157">
        <f t="shared" si="616"/>
        <v>0</v>
      </c>
      <c r="AM279" s="157">
        <f t="shared" si="617"/>
        <v>0</v>
      </c>
      <c r="AN279" s="159">
        <f t="shared" ca="1" si="618"/>
        <v>75.61</v>
      </c>
      <c r="AP279" s="227">
        <f t="shared" ca="1" si="619"/>
        <v>0</v>
      </c>
      <c r="AQ279" s="227">
        <f t="shared" ca="1" si="620"/>
        <v>0</v>
      </c>
      <c r="AR279" s="227">
        <f t="shared" ca="1" si="621"/>
        <v>0</v>
      </c>
      <c r="AS279" s="227">
        <f t="shared" ca="1" si="622"/>
        <v>75.61</v>
      </c>
      <c r="AT279" s="227">
        <f t="shared" ca="1" si="623"/>
        <v>0</v>
      </c>
      <c r="AU279" s="227">
        <f t="shared" ca="1" si="624"/>
        <v>0</v>
      </c>
      <c r="AV279" s="227">
        <f t="shared" ca="1" si="625"/>
        <v>0</v>
      </c>
      <c r="AW279" s="227">
        <f t="shared" ca="1" si="626"/>
        <v>0</v>
      </c>
      <c r="AX279" s="227">
        <f t="shared" ca="1" si="627"/>
        <v>0</v>
      </c>
      <c r="AY279" s="227">
        <f t="shared" ca="1" si="628"/>
        <v>0</v>
      </c>
      <c r="AZ279" s="227">
        <f t="shared" ca="1" si="629"/>
        <v>0</v>
      </c>
      <c r="BB279" s="227">
        <f t="shared" si="630"/>
        <v>0</v>
      </c>
      <c r="BC279" s="227">
        <f t="shared" si="631"/>
        <v>0</v>
      </c>
      <c r="BD279" s="227">
        <f t="shared" si="632"/>
        <v>0</v>
      </c>
      <c r="BE279" s="227">
        <f t="shared" ca="1" si="633"/>
        <v>41.78</v>
      </c>
      <c r="BF279" s="227">
        <f t="shared" si="634"/>
        <v>0</v>
      </c>
      <c r="BG279" s="227">
        <f t="shared" ca="1" si="635"/>
        <v>33.83</v>
      </c>
      <c r="BH279" s="227">
        <f t="shared" si="636"/>
        <v>0</v>
      </c>
      <c r="BI279" s="227">
        <f t="shared" si="637"/>
        <v>0</v>
      </c>
      <c r="BJ279" s="227">
        <f t="shared" si="638"/>
        <v>0</v>
      </c>
    </row>
    <row r="280" spans="1:62" ht="12.75" customHeight="1" thickBot="1" x14ac:dyDescent="0.3">
      <c r="B280" s="202"/>
      <c r="AP280" s="227"/>
      <c r="AQ280" s="227"/>
      <c r="AR280" s="227"/>
      <c r="AS280" s="227"/>
      <c r="AT280" s="227"/>
      <c r="AU280" s="227"/>
      <c r="AV280" s="227"/>
      <c r="AW280" s="227"/>
      <c r="AX280" s="227"/>
      <c r="AY280" s="227"/>
      <c r="AZ280" s="227"/>
    </row>
    <row r="281" spans="1:62" ht="13.5" customHeight="1" x14ac:dyDescent="0.25">
      <c r="A281" s="355"/>
      <c r="B281" s="358" t="s">
        <v>107</v>
      </c>
      <c r="C281" s="361" t="s">
        <v>2</v>
      </c>
      <c r="D281" s="349" t="s">
        <v>95</v>
      </c>
      <c r="E281" s="349"/>
      <c r="F281" s="349" t="s">
        <v>145</v>
      </c>
      <c r="G281" s="349"/>
      <c r="H281" s="349" t="s">
        <v>133</v>
      </c>
      <c r="I281" s="349"/>
      <c r="J281" s="349" t="s">
        <v>135</v>
      </c>
      <c r="K281" s="349"/>
      <c r="L281" s="349" t="s">
        <v>136</v>
      </c>
      <c r="M281" s="350"/>
      <c r="N281" s="349" t="s">
        <v>149</v>
      </c>
      <c r="O281" s="349"/>
      <c r="P281" s="349" t="s">
        <v>20</v>
      </c>
      <c r="Q281" s="349"/>
      <c r="R281" s="349" t="s">
        <v>153</v>
      </c>
      <c r="S281" s="350"/>
      <c r="T281" s="349" t="s">
        <v>381</v>
      </c>
      <c r="U281" s="350"/>
      <c r="V281" s="351" t="s">
        <v>93</v>
      </c>
      <c r="W281" s="354"/>
      <c r="X281" s="354"/>
      <c r="AP281" s="227"/>
      <c r="AQ281" s="227"/>
      <c r="AR281" s="227"/>
      <c r="AS281" s="227"/>
      <c r="AT281" s="227"/>
      <c r="AU281" s="227"/>
      <c r="AV281" s="227"/>
      <c r="AW281" s="227"/>
      <c r="AX281" s="227"/>
      <c r="AY281" s="227"/>
      <c r="AZ281" s="227"/>
    </row>
    <row r="282" spans="1:62" ht="13.5" x14ac:dyDescent="0.25">
      <c r="A282" s="356"/>
      <c r="B282" s="359"/>
      <c r="C282" s="362"/>
      <c r="D282" s="348" t="s">
        <v>144</v>
      </c>
      <c r="E282" s="348"/>
      <c r="F282" s="348" t="s">
        <v>146</v>
      </c>
      <c r="G282" s="348"/>
      <c r="H282" s="348" t="s">
        <v>146</v>
      </c>
      <c r="I282" s="348"/>
      <c r="J282" s="348" t="s">
        <v>147</v>
      </c>
      <c r="K282" s="348"/>
      <c r="L282" s="348" t="s">
        <v>148</v>
      </c>
      <c r="M282" s="348"/>
      <c r="N282" s="348" t="s">
        <v>151</v>
      </c>
      <c r="O282" s="348"/>
      <c r="P282" s="348" t="s">
        <v>152</v>
      </c>
      <c r="Q282" s="348"/>
      <c r="R282" s="348" t="s">
        <v>91</v>
      </c>
      <c r="S282" s="348"/>
      <c r="T282" s="348" t="s">
        <v>382</v>
      </c>
      <c r="U282" s="348"/>
      <c r="V282" s="352"/>
      <c r="W282" s="354"/>
      <c r="X282" s="354"/>
      <c r="AP282" s="227"/>
      <c r="AQ282" s="227"/>
      <c r="AR282" s="227"/>
      <c r="AS282" s="227"/>
      <c r="AT282" s="227"/>
      <c r="AU282" s="227"/>
      <c r="AV282" s="227"/>
      <c r="AW282" s="227"/>
      <c r="AX282" s="227"/>
      <c r="AY282" s="227"/>
      <c r="AZ282" s="227"/>
    </row>
    <row r="283" spans="1:62" ht="13.5" customHeight="1" thickBot="1" x14ac:dyDescent="0.25">
      <c r="A283" s="357"/>
      <c r="B283" s="360"/>
      <c r="C283" s="363"/>
      <c r="D283" s="203" t="s">
        <v>0</v>
      </c>
      <c r="E283" s="204" t="s">
        <v>1</v>
      </c>
      <c r="F283" s="203" t="s">
        <v>0</v>
      </c>
      <c r="G283" s="204" t="s">
        <v>1</v>
      </c>
      <c r="H283" s="203" t="s">
        <v>0</v>
      </c>
      <c r="I283" s="204" t="s">
        <v>1</v>
      </c>
      <c r="J283" s="203" t="s">
        <v>0</v>
      </c>
      <c r="K283" s="204" t="s">
        <v>1</v>
      </c>
      <c r="L283" s="203" t="s">
        <v>0</v>
      </c>
      <c r="M283" s="204" t="s">
        <v>1</v>
      </c>
      <c r="N283" s="203" t="s">
        <v>0</v>
      </c>
      <c r="O283" s="204" t="s">
        <v>1</v>
      </c>
      <c r="P283" s="203" t="s">
        <v>0</v>
      </c>
      <c r="Q283" s="204" t="s">
        <v>1</v>
      </c>
      <c r="R283" s="203" t="s">
        <v>0</v>
      </c>
      <c r="S283" s="204" t="s">
        <v>1</v>
      </c>
      <c r="T283" s="203" t="s">
        <v>0</v>
      </c>
      <c r="U283" s="204" t="s">
        <v>1</v>
      </c>
      <c r="V283" s="353"/>
      <c r="W283" s="259"/>
      <c r="X283" s="206"/>
      <c r="AP283" s="227"/>
      <c r="AQ283" s="227"/>
      <c r="AR283" s="227"/>
      <c r="AS283" s="227"/>
      <c r="AT283" s="227"/>
      <c r="AU283" s="227"/>
      <c r="AV283" s="227"/>
      <c r="AW283" s="227"/>
      <c r="AX283" s="227"/>
      <c r="AY283" s="227"/>
      <c r="AZ283" s="227"/>
    </row>
    <row r="284" spans="1:62" s="215" customFormat="1" ht="13.5" hidden="1" outlineLevel="1" thickBot="1" x14ac:dyDescent="0.25">
      <c r="A284" s="209"/>
      <c r="B284" s="210">
        <f>ROW()+1</f>
        <v>285</v>
      </c>
      <c r="C284" s="211" cm="1">
        <f t="array" ref="C284">MATCH(TRUE,ISBLANK(C285:C602),0)+ROW()-1</f>
        <v>305</v>
      </c>
      <c r="D284" s="257">
        <f ca="1">MIN(INDIRECT(ADDRESS($B284,COLUMN())&amp;":"&amp;ADDRESS($C284,COLUMN())))</f>
        <v>47.39</v>
      </c>
      <c r="E284" s="326">
        <f ca="1">100*D284-40*INT(D284)</f>
        <v>2859</v>
      </c>
      <c r="F284" s="257">
        <f ca="1">MIN(INDIRECT(ADDRESS($B284,COLUMN())&amp;":"&amp;ADDRESS($C284,COLUMN())))</f>
        <v>31.14</v>
      </c>
      <c r="G284" s="326">
        <f t="shared" ref="G284" ca="1" si="639">F284*100-40*INT(F284)</f>
        <v>1874</v>
      </c>
      <c r="H284" s="257">
        <f ca="1">MIN(INDIRECT(ADDRESS($B284,COLUMN())&amp;":"&amp;ADDRESS($C284,COLUMN())))</f>
        <v>46.49</v>
      </c>
      <c r="I284" s="326">
        <f t="shared" ref="I284" ca="1" si="640">H284*100-40*INT(H284)</f>
        <v>2809</v>
      </c>
      <c r="J284" s="257">
        <f ca="1">MIN(INDIRECT(ADDRESS($B284,COLUMN())&amp;":"&amp;ADDRESS($C284,COLUMN())))</f>
        <v>33.07</v>
      </c>
      <c r="K284" s="326">
        <f t="shared" ref="K284" ca="1" si="641">J284*100-40*INT(J284)</f>
        <v>1987</v>
      </c>
      <c r="L284" s="257">
        <f ca="1">MIN(INDIRECT(ADDRESS($B284,COLUMN())&amp;":"&amp;ADDRESS($C284,COLUMN())))</f>
        <v>29.26</v>
      </c>
      <c r="M284" s="326">
        <f t="shared" ref="M284" ca="1" si="642">L284*100-40*INT(L284)</f>
        <v>1766</v>
      </c>
      <c r="N284" s="257">
        <f ca="1">MIN(INDIRECT(ADDRESS($B284,COLUMN())&amp;":"&amp;ADDRESS($C284,COLUMN())))</f>
        <v>34.549999999999997</v>
      </c>
      <c r="O284" s="326">
        <f t="shared" ref="O284" ca="1" si="643">N284*100-40*INT(N284)</f>
        <v>2094.9999999999995</v>
      </c>
      <c r="P284" s="257">
        <f ca="1">MIN(INDIRECT(ADDRESS($B284,COLUMN())&amp;":"&amp;ADDRESS($C284,COLUMN())))</f>
        <v>46.54</v>
      </c>
      <c r="Q284" s="326">
        <f t="shared" ref="Q284" ca="1" si="644">P284*100-40*INT(P284)</f>
        <v>2814</v>
      </c>
      <c r="R284" s="257">
        <f ca="1">MIN(INDIRECT(ADDRESS($B284,COLUMN())&amp;":"&amp;ADDRESS($C284,COLUMN())))</f>
        <v>55.45</v>
      </c>
      <c r="S284" s="326">
        <f t="shared" ref="S284" ca="1" si="645">R284*100-40*INT(R284)</f>
        <v>3345</v>
      </c>
      <c r="T284" s="257">
        <f ca="1">MIN(INDIRECT(ADDRESS($B284,COLUMN())&amp;":"&amp;ADDRESS($C284,COLUMN())))</f>
        <v>35.51</v>
      </c>
      <c r="U284" s="326">
        <f t="shared" ref="U284" ca="1" si="646">T284*100-40*INT(T284)</f>
        <v>2151</v>
      </c>
      <c r="V284" s="257"/>
      <c r="W284" s="214"/>
      <c r="X284" s="214"/>
      <c r="AN284" s="216"/>
      <c r="AP284" s="217"/>
      <c r="AQ284" s="217"/>
      <c r="AR284" s="217"/>
      <c r="AS284" s="217"/>
      <c r="AT284" s="217"/>
      <c r="AU284" s="217"/>
      <c r="AV284" s="217"/>
      <c r="AW284" s="217"/>
      <c r="AX284" s="217"/>
      <c r="AY284" s="217"/>
      <c r="AZ284" s="217"/>
    </row>
    <row r="285" spans="1:62" collapsed="1" x14ac:dyDescent="0.2">
      <c r="A285" s="218" t="s">
        <v>3</v>
      </c>
      <c r="B285" s="219" t="s">
        <v>38</v>
      </c>
      <c r="C285" s="220" t="s">
        <v>73</v>
      </c>
      <c r="D285" s="339"/>
      <c r="E285" s="327" t="str">
        <f t="shared" ref="E285:E305" si="647">IF(D285="","",IF(N(D285)=0,"*",ROUND(100*E$284/(100*D285-40*INT(D285)),2)))</f>
        <v/>
      </c>
      <c r="F285" s="268">
        <v>31.14</v>
      </c>
      <c r="G285" s="327">
        <f t="shared" ref="G285:G305" ca="1" si="648">IF(F285="","",IF(N(F285)=0,"*",ROUND(100*G$284/(100*F285-40*INT(F285)),2)))</f>
        <v>100</v>
      </c>
      <c r="H285" s="268">
        <v>46.49</v>
      </c>
      <c r="I285" s="327">
        <f t="shared" ref="I285:I305" ca="1" si="649">IF(H285="","",IF(N(H285)=0,"*",ROUND(100*I$284/(100*H285-40*INT(H285)),2)))</f>
        <v>100</v>
      </c>
      <c r="J285" s="268">
        <v>33.07</v>
      </c>
      <c r="K285" s="327">
        <f t="shared" ref="K285:K305" ca="1" si="650">IF(J285="","",IF(N(J285)=0,"*",ROUND(100*K$284/(100*J285-40*INT(J285)),2)))</f>
        <v>100</v>
      </c>
      <c r="L285" s="268">
        <v>29.26</v>
      </c>
      <c r="M285" s="327">
        <f t="shared" ref="M285:M305" ca="1" si="651">IF(L285="","",IF(N(L285)=0,"*",ROUND(100*M$284/(100*L285-40*INT(L285)),2)))</f>
        <v>100</v>
      </c>
      <c r="N285" s="268">
        <v>38.08</v>
      </c>
      <c r="O285" s="327">
        <f t="shared" ref="O285:O305" ca="1" si="652">IF(N285="","",IF(N(N285)=0,"*",ROUND(100*O$284/(100*N285-40*INT(N285)),2)))</f>
        <v>91.56</v>
      </c>
      <c r="P285" s="268"/>
      <c r="Q285" s="327" t="str">
        <f t="shared" ref="Q285:Q305" si="653">IF(P285="","",IF(N(P285)=0,"*",ROUND(100*Q$284/(100*P285-40*INT(P285)),2)))</f>
        <v/>
      </c>
      <c r="R285" s="268">
        <v>55.45</v>
      </c>
      <c r="S285" s="327">
        <f t="shared" ref="S285:S305" ca="1" si="654">IF(R285="","",IF(N(R285)=0,"*",ROUND(100*S$284/(100*R285-40*INT(R285)),2)))</f>
        <v>100</v>
      </c>
      <c r="T285" s="268">
        <v>38.06</v>
      </c>
      <c r="U285" s="281">
        <f t="shared" ref="U285:U305" ca="1" si="655">IF(T285="","",IF(N(T285)=0,"*",ROUND(100*U$284/(100*T285-40*INT(T285)),2)))</f>
        <v>94.09</v>
      </c>
      <c r="V285" s="327">
        <f t="shared" ref="V285:V305" ca="1" si="656">SUM(Y285:AC285)</f>
        <v>500</v>
      </c>
      <c r="W285" s="225"/>
      <c r="X285" s="226">
        <v>0.8</v>
      </c>
      <c r="Y285" s="158">
        <f t="shared" ref="Y285:AC294" ca="1" si="657">LARGE($AE285:$AM285,Y$34)</f>
        <v>100</v>
      </c>
      <c r="Z285" s="158">
        <f t="shared" ca="1" si="657"/>
        <v>100</v>
      </c>
      <c r="AA285" s="158">
        <f t="shared" ca="1" si="657"/>
        <v>100</v>
      </c>
      <c r="AB285" s="158">
        <f t="shared" ca="1" si="657"/>
        <v>100</v>
      </c>
      <c r="AC285" s="158">
        <f t="shared" ca="1" si="657"/>
        <v>100</v>
      </c>
      <c r="AE285" s="158">
        <f t="shared" ref="AE285:AE305" si="658">N(E285)</f>
        <v>0</v>
      </c>
      <c r="AF285" s="158">
        <f t="shared" ref="AF285:AF305" ca="1" si="659">N(G285)</f>
        <v>100</v>
      </c>
      <c r="AG285" s="158">
        <f t="shared" ref="AG285:AG305" ca="1" si="660">N(I285)</f>
        <v>100</v>
      </c>
      <c r="AH285" s="158">
        <f t="shared" ref="AH285:AH305" ca="1" si="661">N(K285)</f>
        <v>100</v>
      </c>
      <c r="AI285" s="158">
        <f t="shared" ref="AI285:AI305" ca="1" si="662">N(M285)</f>
        <v>100</v>
      </c>
      <c r="AJ285" s="158">
        <f t="shared" ref="AJ285:AJ305" ca="1" si="663">N(O285)</f>
        <v>91.56</v>
      </c>
      <c r="AK285" s="158">
        <f t="shared" ref="AK285:AK305" si="664">N(Q285)</f>
        <v>0</v>
      </c>
      <c r="AL285" s="158">
        <f t="shared" ref="AL285:AL305" ca="1" si="665">N(S285)</f>
        <v>100</v>
      </c>
      <c r="AM285" s="158">
        <f t="shared" ref="AM285:AM305" ca="1" si="666">N(U285)</f>
        <v>94.09</v>
      </c>
      <c r="AN285" s="159">
        <f t="shared" ref="AN285:AN305" ca="1" si="667">ROUND(X285*SUM(E285,G285,I285,K285,M285,O285,Q285,S285,U285),2)</f>
        <v>548.52</v>
      </c>
      <c r="AP285" s="227">
        <f t="shared" ref="AP285:AP305" ca="1" si="668">IF(C285="Vihor",1,0)*AN285</f>
        <v>548.52</v>
      </c>
      <c r="AQ285" s="227">
        <f t="shared" ref="AQ285:AQ305" ca="1" si="669">IF(C285="Maksimir",1,0)*AN285</f>
        <v>0</v>
      </c>
      <c r="AR285" s="227">
        <f t="shared" ref="AR285:AR305" ca="1" si="670">IF(C285="Japetić",1,0)*AN285</f>
        <v>0</v>
      </c>
      <c r="AS285" s="227">
        <f t="shared" ref="AS285:AS305" ca="1" si="671">IF(C285="Bjelovar",1,0)*AN285</f>
        <v>0</v>
      </c>
      <c r="AT285" s="227">
        <f t="shared" ref="AT285:AT305" ca="1" si="672">IF(C285="Međimurje",1,0)*AN285</f>
        <v>0</v>
      </c>
      <c r="AU285" s="227">
        <f t="shared" ref="AU285:AU305" ca="1" si="673">IF(C285="Sova",1,0)*AN285</f>
        <v>0</v>
      </c>
      <c r="AV285" s="227">
        <f t="shared" ref="AV285:AV305" ca="1" si="674">IF(C285="Orion",1,0)*AN285</f>
        <v>0</v>
      </c>
      <c r="AW285" s="227">
        <f t="shared" ref="AW285:AW305" ca="1" si="675">IF(C285="Kapela",1,0)*AN285</f>
        <v>0</v>
      </c>
      <c r="AX285" s="227">
        <f t="shared" ref="AX285:AX305" ca="1" si="676">IF(C285="Jelen",1,0)*AN285</f>
        <v>0</v>
      </c>
      <c r="AY285" s="227">
        <f t="shared" ref="AY285:AY305" ca="1" si="677">IF(C285="Varaždin",1,0)*AN285</f>
        <v>0</v>
      </c>
      <c r="AZ285" s="227">
        <f t="shared" ref="AZ285:AZ305" ca="1" si="678">IF(C285="Ivan Merz",1,0)*AN285</f>
        <v>0</v>
      </c>
      <c r="BB285" s="227">
        <f t="shared" ref="BB285:BB305" si="679">ROUND(N(E285)*$X285,2)</f>
        <v>0</v>
      </c>
      <c r="BC285" s="227">
        <f t="shared" ref="BC285:BC305" ca="1" si="680">ROUND(N(G285)*$X285,2)</f>
        <v>80</v>
      </c>
      <c r="BD285" s="227">
        <f t="shared" ref="BD285:BD305" ca="1" si="681">ROUND(N(I285)*$X285,2)</f>
        <v>80</v>
      </c>
      <c r="BE285" s="227">
        <f t="shared" ref="BE285:BE305" ca="1" si="682">ROUND(N(K285)*$X285,2)</f>
        <v>80</v>
      </c>
      <c r="BF285" s="227">
        <f t="shared" ref="BF285:BF305" ca="1" si="683">ROUND(N(M285)*$X285,2)</f>
        <v>80</v>
      </c>
      <c r="BG285" s="227">
        <f t="shared" ref="BG285:BG305" ca="1" si="684">ROUND(N(O285)*$X285,2)</f>
        <v>73.25</v>
      </c>
      <c r="BH285" s="227">
        <f t="shared" ref="BH285:BH305" si="685">ROUND(N(Q285)*$X285,2)</f>
        <v>0</v>
      </c>
      <c r="BI285" s="227">
        <f t="shared" ref="BI285:BI305" ca="1" si="686">ROUND(N(S285)*$X285,2)</f>
        <v>80</v>
      </c>
      <c r="BJ285" s="227">
        <f t="shared" ref="BJ285:BJ305" ca="1" si="687">ROUND(N(U285)*$X285,2)</f>
        <v>75.27</v>
      </c>
    </row>
    <row r="286" spans="1:62" x14ac:dyDescent="0.2">
      <c r="A286" s="228" t="s">
        <v>4</v>
      </c>
      <c r="B286" s="229" t="s">
        <v>59</v>
      </c>
      <c r="C286" s="230" t="s">
        <v>73</v>
      </c>
      <c r="D286" s="261">
        <v>47.39</v>
      </c>
      <c r="E286" s="245">
        <f t="shared" ca="1" si="647"/>
        <v>100</v>
      </c>
      <c r="F286" s="261">
        <v>45.17</v>
      </c>
      <c r="G286" s="235">
        <f t="shared" ca="1" si="648"/>
        <v>68.97</v>
      </c>
      <c r="H286" s="261">
        <v>69.48</v>
      </c>
      <c r="I286" s="235">
        <f t="shared" ca="1" si="649"/>
        <v>67.069999999999993</v>
      </c>
      <c r="J286" s="261">
        <v>40.14</v>
      </c>
      <c r="K286" s="245">
        <f t="shared" ca="1" si="650"/>
        <v>82.31</v>
      </c>
      <c r="L286" s="261"/>
      <c r="M286" s="245" t="str">
        <f t="shared" si="651"/>
        <v/>
      </c>
      <c r="N286" s="261">
        <v>39.090000000000003</v>
      </c>
      <c r="O286" s="245">
        <f t="shared" ca="1" si="652"/>
        <v>89.19</v>
      </c>
      <c r="P286" s="261">
        <v>46.54</v>
      </c>
      <c r="Q286" s="245">
        <f t="shared" ca="1" si="653"/>
        <v>100</v>
      </c>
      <c r="R286" s="261"/>
      <c r="S286" s="245" t="str">
        <f t="shared" si="654"/>
        <v/>
      </c>
      <c r="T286" s="261">
        <v>35.51</v>
      </c>
      <c r="U286" s="245">
        <f t="shared" ca="1" si="655"/>
        <v>100</v>
      </c>
      <c r="V286" s="245">
        <f t="shared" ca="1" si="656"/>
        <v>471.5</v>
      </c>
      <c r="W286" s="225"/>
      <c r="X286" s="226">
        <v>0.8</v>
      </c>
      <c r="Y286" s="158">
        <f t="shared" ca="1" si="657"/>
        <v>100</v>
      </c>
      <c r="Z286" s="158">
        <f t="shared" ca="1" si="657"/>
        <v>100</v>
      </c>
      <c r="AA286" s="158">
        <f t="shared" ca="1" si="657"/>
        <v>100</v>
      </c>
      <c r="AB286" s="158">
        <f t="shared" ca="1" si="657"/>
        <v>89.19</v>
      </c>
      <c r="AC286" s="158">
        <f t="shared" ca="1" si="657"/>
        <v>82.31</v>
      </c>
      <c r="AE286" s="158">
        <f t="shared" ca="1" si="658"/>
        <v>100</v>
      </c>
      <c r="AF286" s="158">
        <f t="shared" ca="1" si="659"/>
        <v>68.97</v>
      </c>
      <c r="AG286" s="158">
        <f t="shared" ca="1" si="660"/>
        <v>67.069999999999993</v>
      </c>
      <c r="AH286" s="158">
        <f t="shared" ca="1" si="661"/>
        <v>82.31</v>
      </c>
      <c r="AI286" s="158">
        <f t="shared" si="662"/>
        <v>0</v>
      </c>
      <c r="AJ286" s="158">
        <f t="shared" ca="1" si="663"/>
        <v>89.19</v>
      </c>
      <c r="AK286" s="158">
        <f t="shared" ca="1" si="664"/>
        <v>100</v>
      </c>
      <c r="AL286" s="158">
        <f t="shared" si="665"/>
        <v>0</v>
      </c>
      <c r="AM286" s="158">
        <f t="shared" ca="1" si="666"/>
        <v>100</v>
      </c>
      <c r="AN286" s="159">
        <f t="shared" ca="1" si="667"/>
        <v>486.03</v>
      </c>
      <c r="AP286" s="227">
        <f t="shared" ca="1" si="668"/>
        <v>486.03</v>
      </c>
      <c r="AQ286" s="227">
        <f t="shared" ca="1" si="669"/>
        <v>0</v>
      </c>
      <c r="AR286" s="227">
        <f t="shared" ca="1" si="670"/>
        <v>0</v>
      </c>
      <c r="AS286" s="227">
        <f t="shared" ca="1" si="671"/>
        <v>0</v>
      </c>
      <c r="AT286" s="227">
        <f t="shared" ca="1" si="672"/>
        <v>0</v>
      </c>
      <c r="AU286" s="227">
        <f t="shared" ca="1" si="673"/>
        <v>0</v>
      </c>
      <c r="AV286" s="227">
        <f t="shared" ca="1" si="674"/>
        <v>0</v>
      </c>
      <c r="AW286" s="227">
        <f t="shared" ca="1" si="675"/>
        <v>0</v>
      </c>
      <c r="AX286" s="227">
        <f t="shared" ca="1" si="676"/>
        <v>0</v>
      </c>
      <c r="AY286" s="227">
        <f t="shared" ca="1" si="677"/>
        <v>0</v>
      </c>
      <c r="AZ286" s="227">
        <f t="shared" ca="1" si="678"/>
        <v>0</v>
      </c>
      <c r="BB286" s="227">
        <f t="shared" ca="1" si="679"/>
        <v>80</v>
      </c>
      <c r="BC286" s="227">
        <f t="shared" ca="1" si="680"/>
        <v>55.18</v>
      </c>
      <c r="BD286" s="227">
        <f t="shared" ca="1" si="681"/>
        <v>53.66</v>
      </c>
      <c r="BE286" s="227">
        <f t="shared" ca="1" si="682"/>
        <v>65.849999999999994</v>
      </c>
      <c r="BF286" s="227">
        <f t="shared" si="683"/>
        <v>0</v>
      </c>
      <c r="BG286" s="227">
        <f t="shared" ca="1" si="684"/>
        <v>71.349999999999994</v>
      </c>
      <c r="BH286" s="227">
        <f t="shared" ca="1" si="685"/>
        <v>80</v>
      </c>
      <c r="BI286" s="227">
        <f t="shared" si="686"/>
        <v>0</v>
      </c>
      <c r="BJ286" s="227">
        <f t="shared" ca="1" si="687"/>
        <v>80</v>
      </c>
    </row>
    <row r="287" spans="1:62" x14ac:dyDescent="0.2">
      <c r="A287" s="228" t="s">
        <v>5</v>
      </c>
      <c r="B287" s="229" t="s">
        <v>269</v>
      </c>
      <c r="C287" s="230" t="s">
        <v>84</v>
      </c>
      <c r="D287" s="261">
        <v>56.07</v>
      </c>
      <c r="E287" s="245">
        <f t="shared" ca="1" si="647"/>
        <v>84.91</v>
      </c>
      <c r="F287" s="261">
        <v>44.37</v>
      </c>
      <c r="G287" s="235">
        <f t="shared" ca="1" si="648"/>
        <v>70</v>
      </c>
      <c r="H287" s="261" t="s">
        <v>88</v>
      </c>
      <c r="I287" s="245" t="str">
        <f t="shared" si="649"/>
        <v>*</v>
      </c>
      <c r="J287" s="261">
        <v>46</v>
      </c>
      <c r="K287" s="235">
        <f t="shared" ca="1" si="650"/>
        <v>71.989999999999995</v>
      </c>
      <c r="L287" s="261">
        <v>32.01</v>
      </c>
      <c r="M287" s="245">
        <f t="shared" ca="1" si="651"/>
        <v>91.93</v>
      </c>
      <c r="N287" s="261">
        <v>43.09</v>
      </c>
      <c r="O287" s="245">
        <f t="shared" ca="1" si="652"/>
        <v>80.92</v>
      </c>
      <c r="P287" s="261">
        <v>51.07</v>
      </c>
      <c r="Q287" s="245">
        <f t="shared" ca="1" si="653"/>
        <v>91.75</v>
      </c>
      <c r="R287" s="261"/>
      <c r="S287" s="245" t="str">
        <f t="shared" si="654"/>
        <v/>
      </c>
      <c r="T287" s="261">
        <v>45.1</v>
      </c>
      <c r="U287" s="245">
        <f t="shared" ca="1" si="655"/>
        <v>79.37</v>
      </c>
      <c r="V287" s="245">
        <f t="shared" ca="1" si="656"/>
        <v>428.88000000000005</v>
      </c>
      <c r="W287" s="225"/>
      <c r="X287" s="226">
        <v>0.8</v>
      </c>
      <c r="Y287" s="158">
        <f t="shared" ca="1" si="657"/>
        <v>91.93</v>
      </c>
      <c r="Z287" s="158">
        <f t="shared" ca="1" si="657"/>
        <v>91.75</v>
      </c>
      <c r="AA287" s="158">
        <f t="shared" ca="1" si="657"/>
        <v>84.91</v>
      </c>
      <c r="AB287" s="158">
        <f t="shared" ca="1" si="657"/>
        <v>80.92</v>
      </c>
      <c r="AC287" s="158">
        <f t="shared" ca="1" si="657"/>
        <v>79.37</v>
      </c>
      <c r="AE287" s="158">
        <f t="shared" ca="1" si="658"/>
        <v>84.91</v>
      </c>
      <c r="AF287" s="158">
        <f t="shared" ca="1" si="659"/>
        <v>70</v>
      </c>
      <c r="AG287" s="158">
        <f t="shared" si="660"/>
        <v>0</v>
      </c>
      <c r="AH287" s="158">
        <f t="shared" ca="1" si="661"/>
        <v>71.989999999999995</v>
      </c>
      <c r="AI287" s="158">
        <f t="shared" ca="1" si="662"/>
        <v>91.93</v>
      </c>
      <c r="AJ287" s="158">
        <f t="shared" ca="1" si="663"/>
        <v>80.92</v>
      </c>
      <c r="AK287" s="158">
        <f t="shared" ca="1" si="664"/>
        <v>91.75</v>
      </c>
      <c r="AL287" s="158">
        <f t="shared" si="665"/>
        <v>0</v>
      </c>
      <c r="AM287" s="158">
        <f t="shared" ca="1" si="666"/>
        <v>79.37</v>
      </c>
      <c r="AN287" s="159">
        <f t="shared" ca="1" si="667"/>
        <v>456.7</v>
      </c>
      <c r="AP287" s="227">
        <f t="shared" ca="1" si="668"/>
        <v>0</v>
      </c>
      <c r="AQ287" s="227">
        <f t="shared" ca="1" si="669"/>
        <v>0</v>
      </c>
      <c r="AR287" s="227">
        <f t="shared" ca="1" si="670"/>
        <v>0</v>
      </c>
      <c r="AS287" s="227">
        <f t="shared" ca="1" si="671"/>
        <v>0</v>
      </c>
      <c r="AT287" s="227">
        <f t="shared" ca="1" si="672"/>
        <v>0</v>
      </c>
      <c r="AU287" s="227">
        <f t="shared" ca="1" si="673"/>
        <v>0</v>
      </c>
      <c r="AV287" s="227">
        <f t="shared" ca="1" si="674"/>
        <v>0</v>
      </c>
      <c r="AW287" s="227">
        <f t="shared" ca="1" si="675"/>
        <v>456.7</v>
      </c>
      <c r="AX287" s="227">
        <f t="shared" ca="1" si="676"/>
        <v>0</v>
      </c>
      <c r="AY287" s="227">
        <f t="shared" ca="1" si="677"/>
        <v>0</v>
      </c>
      <c r="AZ287" s="227">
        <f t="shared" ca="1" si="678"/>
        <v>0</v>
      </c>
      <c r="BB287" s="227">
        <f t="shared" ca="1" si="679"/>
        <v>67.930000000000007</v>
      </c>
      <c r="BC287" s="227">
        <f t="shared" ca="1" si="680"/>
        <v>56</v>
      </c>
      <c r="BD287" s="227">
        <f t="shared" si="681"/>
        <v>0</v>
      </c>
      <c r="BE287" s="227">
        <f t="shared" ca="1" si="682"/>
        <v>57.59</v>
      </c>
      <c r="BF287" s="227">
        <f t="shared" ca="1" si="683"/>
        <v>73.540000000000006</v>
      </c>
      <c r="BG287" s="227">
        <f t="shared" ca="1" si="684"/>
        <v>64.739999999999995</v>
      </c>
      <c r="BH287" s="227">
        <f t="shared" ca="1" si="685"/>
        <v>73.400000000000006</v>
      </c>
      <c r="BI287" s="227">
        <f t="shared" si="686"/>
        <v>0</v>
      </c>
      <c r="BJ287" s="227">
        <f t="shared" ca="1" si="687"/>
        <v>63.5</v>
      </c>
    </row>
    <row r="288" spans="1:62" x14ac:dyDescent="0.2">
      <c r="A288" s="228" t="s">
        <v>6</v>
      </c>
      <c r="B288" s="229" t="s">
        <v>109</v>
      </c>
      <c r="C288" s="230" t="s">
        <v>73</v>
      </c>
      <c r="D288" s="261">
        <v>56.22</v>
      </c>
      <c r="E288" s="245">
        <f t="shared" ca="1" si="647"/>
        <v>84.54</v>
      </c>
      <c r="F288" s="261">
        <v>41.42</v>
      </c>
      <c r="G288" s="235">
        <f t="shared" ca="1" si="648"/>
        <v>74.900000000000006</v>
      </c>
      <c r="H288" s="261">
        <v>60.07</v>
      </c>
      <c r="I288" s="245">
        <f t="shared" ca="1" si="649"/>
        <v>77.88</v>
      </c>
      <c r="J288" s="261">
        <v>42.21</v>
      </c>
      <c r="K288" s="245">
        <f t="shared" ca="1" si="650"/>
        <v>78.2</v>
      </c>
      <c r="L288" s="261">
        <v>32.21</v>
      </c>
      <c r="M288" s="245">
        <f t="shared" ca="1" si="651"/>
        <v>90.98</v>
      </c>
      <c r="N288" s="261"/>
      <c r="O288" s="245" t="str">
        <f t="shared" si="652"/>
        <v/>
      </c>
      <c r="P288" s="261"/>
      <c r="Q288" s="245" t="str">
        <f t="shared" si="653"/>
        <v/>
      </c>
      <c r="R288" s="261"/>
      <c r="S288" s="245" t="str">
        <f t="shared" si="654"/>
        <v/>
      </c>
      <c r="T288" s="261">
        <v>38.270000000000003</v>
      </c>
      <c r="U288" s="245">
        <f t="shared" ca="1" si="655"/>
        <v>93.24</v>
      </c>
      <c r="V288" s="245">
        <f t="shared" ca="1" si="656"/>
        <v>424.84</v>
      </c>
      <c r="W288" s="225"/>
      <c r="X288" s="226">
        <v>0.8</v>
      </c>
      <c r="Y288" s="158">
        <f t="shared" ca="1" si="657"/>
        <v>93.24</v>
      </c>
      <c r="Z288" s="158">
        <f t="shared" ca="1" si="657"/>
        <v>90.98</v>
      </c>
      <c r="AA288" s="158">
        <f t="shared" ca="1" si="657"/>
        <v>84.54</v>
      </c>
      <c r="AB288" s="158">
        <f t="shared" ca="1" si="657"/>
        <v>78.2</v>
      </c>
      <c r="AC288" s="158">
        <f t="shared" ca="1" si="657"/>
        <v>77.88</v>
      </c>
      <c r="AE288" s="158">
        <f t="shared" ca="1" si="658"/>
        <v>84.54</v>
      </c>
      <c r="AF288" s="158">
        <f t="shared" ca="1" si="659"/>
        <v>74.900000000000006</v>
      </c>
      <c r="AG288" s="158">
        <f t="shared" ca="1" si="660"/>
        <v>77.88</v>
      </c>
      <c r="AH288" s="158">
        <f t="shared" ca="1" si="661"/>
        <v>78.2</v>
      </c>
      <c r="AI288" s="158">
        <f t="shared" ca="1" si="662"/>
        <v>90.98</v>
      </c>
      <c r="AJ288" s="158">
        <f t="shared" si="663"/>
        <v>0</v>
      </c>
      <c r="AK288" s="158">
        <f t="shared" si="664"/>
        <v>0</v>
      </c>
      <c r="AL288" s="158">
        <f t="shared" si="665"/>
        <v>0</v>
      </c>
      <c r="AM288" s="158">
        <f t="shared" ca="1" si="666"/>
        <v>93.24</v>
      </c>
      <c r="AN288" s="159">
        <f t="shared" ca="1" si="667"/>
        <v>399.79</v>
      </c>
      <c r="AP288" s="227">
        <f t="shared" ca="1" si="668"/>
        <v>399.79</v>
      </c>
      <c r="AQ288" s="227">
        <f t="shared" ca="1" si="669"/>
        <v>0</v>
      </c>
      <c r="AR288" s="227">
        <f t="shared" ca="1" si="670"/>
        <v>0</v>
      </c>
      <c r="AS288" s="227">
        <f t="shared" ca="1" si="671"/>
        <v>0</v>
      </c>
      <c r="AT288" s="227">
        <f t="shared" ca="1" si="672"/>
        <v>0</v>
      </c>
      <c r="AU288" s="227">
        <f t="shared" ca="1" si="673"/>
        <v>0</v>
      </c>
      <c r="AV288" s="227">
        <f t="shared" ca="1" si="674"/>
        <v>0</v>
      </c>
      <c r="AW288" s="227">
        <f t="shared" ca="1" si="675"/>
        <v>0</v>
      </c>
      <c r="AX288" s="227">
        <f t="shared" ca="1" si="676"/>
        <v>0</v>
      </c>
      <c r="AY288" s="227">
        <f t="shared" ca="1" si="677"/>
        <v>0</v>
      </c>
      <c r="AZ288" s="227">
        <f t="shared" ca="1" si="678"/>
        <v>0</v>
      </c>
      <c r="BB288" s="227">
        <f t="shared" ca="1" si="679"/>
        <v>67.63</v>
      </c>
      <c r="BC288" s="227">
        <f t="shared" ca="1" si="680"/>
        <v>59.92</v>
      </c>
      <c r="BD288" s="227">
        <f t="shared" ca="1" si="681"/>
        <v>62.3</v>
      </c>
      <c r="BE288" s="227">
        <f t="shared" ca="1" si="682"/>
        <v>62.56</v>
      </c>
      <c r="BF288" s="227">
        <f t="shared" ca="1" si="683"/>
        <v>72.78</v>
      </c>
      <c r="BG288" s="227">
        <f t="shared" si="684"/>
        <v>0</v>
      </c>
      <c r="BH288" s="227">
        <f t="shared" si="685"/>
        <v>0</v>
      </c>
      <c r="BI288" s="227">
        <f t="shared" si="686"/>
        <v>0</v>
      </c>
      <c r="BJ288" s="227">
        <f t="shared" ca="1" si="687"/>
        <v>74.59</v>
      </c>
    </row>
    <row r="289" spans="1:62" x14ac:dyDescent="0.2">
      <c r="A289" s="228" t="s">
        <v>7</v>
      </c>
      <c r="B289" s="229" t="s">
        <v>271</v>
      </c>
      <c r="C289" s="230" t="s">
        <v>81</v>
      </c>
      <c r="D289" s="261">
        <v>65.06</v>
      </c>
      <c r="E289" s="245">
        <f t="shared" ca="1" si="647"/>
        <v>73.2</v>
      </c>
      <c r="F289" s="261">
        <v>46.45</v>
      </c>
      <c r="G289" s="235">
        <f t="shared" ca="1" si="648"/>
        <v>66.81</v>
      </c>
      <c r="H289" s="261">
        <v>81.5</v>
      </c>
      <c r="I289" s="235">
        <f t="shared" ca="1" si="649"/>
        <v>57.21</v>
      </c>
      <c r="J289" s="261">
        <v>40.28</v>
      </c>
      <c r="K289" s="245">
        <f t="shared" ca="1" si="650"/>
        <v>81.84</v>
      </c>
      <c r="L289" s="261">
        <v>35.32</v>
      </c>
      <c r="M289" s="245">
        <f t="shared" ca="1" si="651"/>
        <v>82.83</v>
      </c>
      <c r="N289" s="261">
        <v>34.549999999999997</v>
      </c>
      <c r="O289" s="245">
        <f t="shared" ca="1" si="652"/>
        <v>100</v>
      </c>
      <c r="P289" s="261" t="s">
        <v>88</v>
      </c>
      <c r="Q289" s="235" t="str">
        <f t="shared" si="653"/>
        <v>*</v>
      </c>
      <c r="R289" s="261"/>
      <c r="S289" s="245" t="str">
        <f t="shared" si="654"/>
        <v/>
      </c>
      <c r="T289" s="261">
        <v>41.51</v>
      </c>
      <c r="U289" s="245">
        <f t="shared" ca="1" si="655"/>
        <v>85.66</v>
      </c>
      <c r="V289" s="245">
        <f t="shared" ca="1" si="656"/>
        <v>423.53000000000003</v>
      </c>
      <c r="W289" s="225"/>
      <c r="X289" s="226">
        <v>0.8</v>
      </c>
      <c r="Y289" s="158">
        <f t="shared" ca="1" si="657"/>
        <v>100</v>
      </c>
      <c r="Z289" s="158">
        <f t="shared" ca="1" si="657"/>
        <v>85.66</v>
      </c>
      <c r="AA289" s="158">
        <f t="shared" ca="1" si="657"/>
        <v>82.83</v>
      </c>
      <c r="AB289" s="158">
        <f t="shared" ca="1" si="657"/>
        <v>81.84</v>
      </c>
      <c r="AC289" s="158">
        <f t="shared" ca="1" si="657"/>
        <v>73.2</v>
      </c>
      <c r="AE289" s="158">
        <f t="shared" ca="1" si="658"/>
        <v>73.2</v>
      </c>
      <c r="AF289" s="158">
        <f t="shared" ca="1" si="659"/>
        <v>66.81</v>
      </c>
      <c r="AG289" s="158">
        <f t="shared" ca="1" si="660"/>
        <v>57.21</v>
      </c>
      <c r="AH289" s="158">
        <f t="shared" ca="1" si="661"/>
        <v>81.84</v>
      </c>
      <c r="AI289" s="158">
        <f t="shared" ca="1" si="662"/>
        <v>82.83</v>
      </c>
      <c r="AJ289" s="158">
        <f t="shared" ca="1" si="663"/>
        <v>100</v>
      </c>
      <c r="AK289" s="158">
        <f t="shared" si="664"/>
        <v>0</v>
      </c>
      <c r="AL289" s="158">
        <f t="shared" si="665"/>
        <v>0</v>
      </c>
      <c r="AM289" s="158">
        <f t="shared" ca="1" si="666"/>
        <v>85.66</v>
      </c>
      <c r="AN289" s="159">
        <f t="shared" ca="1" si="667"/>
        <v>438.04</v>
      </c>
      <c r="AP289" s="227">
        <f t="shared" ca="1" si="668"/>
        <v>0</v>
      </c>
      <c r="AQ289" s="227">
        <f t="shared" ca="1" si="669"/>
        <v>0</v>
      </c>
      <c r="AR289" s="227">
        <f t="shared" ca="1" si="670"/>
        <v>438.04</v>
      </c>
      <c r="AS289" s="227">
        <f t="shared" ca="1" si="671"/>
        <v>0</v>
      </c>
      <c r="AT289" s="227">
        <f t="shared" ca="1" si="672"/>
        <v>0</v>
      </c>
      <c r="AU289" s="227">
        <f t="shared" ca="1" si="673"/>
        <v>0</v>
      </c>
      <c r="AV289" s="227">
        <f t="shared" ca="1" si="674"/>
        <v>0</v>
      </c>
      <c r="AW289" s="227">
        <f t="shared" ca="1" si="675"/>
        <v>0</v>
      </c>
      <c r="AX289" s="227">
        <f t="shared" ca="1" si="676"/>
        <v>0</v>
      </c>
      <c r="AY289" s="227">
        <f t="shared" ca="1" si="677"/>
        <v>0</v>
      </c>
      <c r="AZ289" s="227">
        <f t="shared" ca="1" si="678"/>
        <v>0</v>
      </c>
      <c r="BB289" s="227">
        <f t="shared" ca="1" si="679"/>
        <v>58.56</v>
      </c>
      <c r="BC289" s="227">
        <f t="shared" ca="1" si="680"/>
        <v>53.45</v>
      </c>
      <c r="BD289" s="227">
        <f t="shared" ca="1" si="681"/>
        <v>45.77</v>
      </c>
      <c r="BE289" s="227">
        <f t="shared" ca="1" si="682"/>
        <v>65.47</v>
      </c>
      <c r="BF289" s="227">
        <f t="shared" ca="1" si="683"/>
        <v>66.260000000000005</v>
      </c>
      <c r="BG289" s="227">
        <f t="shared" ca="1" si="684"/>
        <v>80</v>
      </c>
      <c r="BH289" s="227">
        <f t="shared" si="685"/>
        <v>0</v>
      </c>
      <c r="BI289" s="227">
        <f t="shared" si="686"/>
        <v>0</v>
      </c>
      <c r="BJ289" s="227">
        <f t="shared" ca="1" si="687"/>
        <v>68.53</v>
      </c>
    </row>
    <row r="290" spans="1:62" x14ac:dyDescent="0.2">
      <c r="A290" s="228" t="s">
        <v>8</v>
      </c>
      <c r="B290" s="229" t="s">
        <v>273</v>
      </c>
      <c r="C290" s="230" t="s">
        <v>84</v>
      </c>
      <c r="D290" s="261">
        <v>69.319999999999993</v>
      </c>
      <c r="E290" s="235">
        <f t="shared" ca="1" si="647"/>
        <v>68.53</v>
      </c>
      <c r="F290" s="261">
        <v>67.09</v>
      </c>
      <c r="G290" s="235">
        <f t="shared" ca="1" si="648"/>
        <v>46.51</v>
      </c>
      <c r="H290" s="261">
        <v>64.41</v>
      </c>
      <c r="I290" s="245">
        <f t="shared" ca="1" si="649"/>
        <v>72.38</v>
      </c>
      <c r="J290" s="261">
        <v>61.05</v>
      </c>
      <c r="K290" s="235">
        <f t="shared" ca="1" si="650"/>
        <v>54.22</v>
      </c>
      <c r="L290" s="261">
        <v>35.26</v>
      </c>
      <c r="M290" s="245">
        <f t="shared" ca="1" si="651"/>
        <v>83.07</v>
      </c>
      <c r="N290" s="261">
        <v>41.44</v>
      </c>
      <c r="O290" s="245">
        <f t="shared" ca="1" si="652"/>
        <v>83.67</v>
      </c>
      <c r="P290" s="261">
        <v>49.44</v>
      </c>
      <c r="Q290" s="245">
        <f t="shared" ca="1" si="653"/>
        <v>94.3</v>
      </c>
      <c r="R290" s="261">
        <v>109.39</v>
      </c>
      <c r="S290" s="235">
        <f t="shared" ca="1" si="654"/>
        <v>50.84</v>
      </c>
      <c r="T290" s="261">
        <v>43.08</v>
      </c>
      <c r="U290" s="245">
        <f t="shared" ca="1" si="655"/>
        <v>83.11</v>
      </c>
      <c r="V290" s="245">
        <f t="shared" ca="1" si="656"/>
        <v>416.53</v>
      </c>
      <c r="W290" s="225"/>
      <c r="X290" s="226">
        <v>0.8</v>
      </c>
      <c r="Y290" s="158">
        <f t="shared" ca="1" si="657"/>
        <v>94.3</v>
      </c>
      <c r="Z290" s="158">
        <f t="shared" ca="1" si="657"/>
        <v>83.67</v>
      </c>
      <c r="AA290" s="158">
        <f t="shared" ca="1" si="657"/>
        <v>83.11</v>
      </c>
      <c r="AB290" s="158">
        <f t="shared" ca="1" si="657"/>
        <v>83.07</v>
      </c>
      <c r="AC290" s="158">
        <f t="shared" ca="1" si="657"/>
        <v>72.38</v>
      </c>
      <c r="AE290" s="158">
        <f t="shared" ca="1" si="658"/>
        <v>68.53</v>
      </c>
      <c r="AF290" s="158">
        <f t="shared" ca="1" si="659"/>
        <v>46.51</v>
      </c>
      <c r="AG290" s="158">
        <f t="shared" ca="1" si="660"/>
        <v>72.38</v>
      </c>
      <c r="AH290" s="158">
        <f t="shared" ca="1" si="661"/>
        <v>54.22</v>
      </c>
      <c r="AI290" s="158">
        <f t="shared" ca="1" si="662"/>
        <v>83.07</v>
      </c>
      <c r="AJ290" s="158">
        <f t="shared" ca="1" si="663"/>
        <v>83.67</v>
      </c>
      <c r="AK290" s="158">
        <f t="shared" ca="1" si="664"/>
        <v>94.3</v>
      </c>
      <c r="AL290" s="158">
        <f t="shared" ca="1" si="665"/>
        <v>50.84</v>
      </c>
      <c r="AM290" s="158">
        <f t="shared" ca="1" si="666"/>
        <v>83.11</v>
      </c>
      <c r="AN290" s="159">
        <f t="shared" ca="1" si="667"/>
        <v>509.3</v>
      </c>
      <c r="AP290" s="227">
        <f t="shared" ca="1" si="668"/>
        <v>0</v>
      </c>
      <c r="AQ290" s="227">
        <f t="shared" ca="1" si="669"/>
        <v>0</v>
      </c>
      <c r="AR290" s="227">
        <f t="shared" ca="1" si="670"/>
        <v>0</v>
      </c>
      <c r="AS290" s="227">
        <f t="shared" ca="1" si="671"/>
        <v>0</v>
      </c>
      <c r="AT290" s="227">
        <f t="shared" ca="1" si="672"/>
        <v>0</v>
      </c>
      <c r="AU290" s="227">
        <f t="shared" ca="1" si="673"/>
        <v>0</v>
      </c>
      <c r="AV290" s="227">
        <f t="shared" ca="1" si="674"/>
        <v>0</v>
      </c>
      <c r="AW290" s="227">
        <f t="shared" ca="1" si="675"/>
        <v>509.3</v>
      </c>
      <c r="AX290" s="227">
        <f t="shared" ca="1" si="676"/>
        <v>0</v>
      </c>
      <c r="AY290" s="227">
        <f t="shared" ca="1" si="677"/>
        <v>0</v>
      </c>
      <c r="AZ290" s="227">
        <f t="shared" ca="1" si="678"/>
        <v>0</v>
      </c>
      <c r="BB290" s="227">
        <f t="shared" ca="1" si="679"/>
        <v>54.82</v>
      </c>
      <c r="BC290" s="227">
        <f t="shared" ca="1" si="680"/>
        <v>37.21</v>
      </c>
      <c r="BD290" s="227">
        <f t="shared" ca="1" si="681"/>
        <v>57.9</v>
      </c>
      <c r="BE290" s="227">
        <f t="shared" ca="1" si="682"/>
        <v>43.38</v>
      </c>
      <c r="BF290" s="227">
        <f t="shared" ca="1" si="683"/>
        <v>66.459999999999994</v>
      </c>
      <c r="BG290" s="227">
        <f t="shared" ca="1" si="684"/>
        <v>66.94</v>
      </c>
      <c r="BH290" s="227">
        <f t="shared" ca="1" si="685"/>
        <v>75.44</v>
      </c>
      <c r="BI290" s="227">
        <f t="shared" ca="1" si="686"/>
        <v>40.67</v>
      </c>
      <c r="BJ290" s="227">
        <f t="shared" ca="1" si="687"/>
        <v>66.489999999999995</v>
      </c>
    </row>
    <row r="291" spans="1:62" x14ac:dyDescent="0.2">
      <c r="A291" s="228" t="s">
        <v>9</v>
      </c>
      <c r="B291" s="229" t="s">
        <v>270</v>
      </c>
      <c r="C291" s="230" t="s">
        <v>73</v>
      </c>
      <c r="D291" s="261">
        <v>62.27</v>
      </c>
      <c r="E291" s="245">
        <f t="shared" ca="1" si="647"/>
        <v>76.3</v>
      </c>
      <c r="F291" s="261">
        <v>48.2</v>
      </c>
      <c r="G291" s="235">
        <f t="shared" ca="1" si="648"/>
        <v>64.62</v>
      </c>
      <c r="H291" s="261">
        <v>52.11</v>
      </c>
      <c r="I291" s="245">
        <f t="shared" ca="1" si="649"/>
        <v>89.72</v>
      </c>
      <c r="J291" s="261">
        <v>39.380000000000003</v>
      </c>
      <c r="K291" s="245">
        <f t="shared" ca="1" si="650"/>
        <v>83.56</v>
      </c>
      <c r="L291" s="261"/>
      <c r="M291" s="245" t="str">
        <f t="shared" si="651"/>
        <v/>
      </c>
      <c r="N291" s="261">
        <v>48.39</v>
      </c>
      <c r="O291" s="245">
        <f t="shared" ca="1" si="652"/>
        <v>71.77</v>
      </c>
      <c r="P291" s="261">
        <v>62</v>
      </c>
      <c r="Q291" s="245">
        <f t="shared" ca="1" si="653"/>
        <v>75.650000000000006</v>
      </c>
      <c r="R291" s="261">
        <v>113.25</v>
      </c>
      <c r="S291" s="235">
        <f t="shared" ca="1" si="654"/>
        <v>49.16</v>
      </c>
      <c r="T291" s="261"/>
      <c r="U291" s="245" t="str">
        <f t="shared" si="655"/>
        <v/>
      </c>
      <c r="V291" s="245">
        <f t="shared" ca="1" si="656"/>
        <v>397</v>
      </c>
      <c r="W291" s="225"/>
      <c r="X291" s="226">
        <v>0.8</v>
      </c>
      <c r="Y291" s="158">
        <f t="shared" ca="1" si="657"/>
        <v>89.72</v>
      </c>
      <c r="Z291" s="158">
        <f t="shared" ca="1" si="657"/>
        <v>83.56</v>
      </c>
      <c r="AA291" s="158">
        <f t="shared" ca="1" si="657"/>
        <v>76.3</v>
      </c>
      <c r="AB291" s="158">
        <f t="shared" ca="1" si="657"/>
        <v>75.650000000000006</v>
      </c>
      <c r="AC291" s="158">
        <f t="shared" ca="1" si="657"/>
        <v>71.77</v>
      </c>
      <c r="AE291" s="158">
        <f t="shared" ca="1" si="658"/>
        <v>76.3</v>
      </c>
      <c r="AF291" s="158">
        <f t="shared" ca="1" si="659"/>
        <v>64.62</v>
      </c>
      <c r="AG291" s="158">
        <f t="shared" ca="1" si="660"/>
        <v>89.72</v>
      </c>
      <c r="AH291" s="158">
        <f t="shared" ca="1" si="661"/>
        <v>83.56</v>
      </c>
      <c r="AI291" s="158">
        <f t="shared" si="662"/>
        <v>0</v>
      </c>
      <c r="AJ291" s="158">
        <f t="shared" ca="1" si="663"/>
        <v>71.77</v>
      </c>
      <c r="AK291" s="158">
        <f t="shared" ca="1" si="664"/>
        <v>75.650000000000006</v>
      </c>
      <c r="AL291" s="158">
        <f t="shared" ca="1" si="665"/>
        <v>49.16</v>
      </c>
      <c r="AM291" s="158">
        <f t="shared" si="666"/>
        <v>0</v>
      </c>
      <c r="AN291" s="159">
        <f t="shared" ca="1" si="667"/>
        <v>408.62</v>
      </c>
      <c r="AP291" s="227">
        <f t="shared" ca="1" si="668"/>
        <v>408.62</v>
      </c>
      <c r="AQ291" s="227">
        <f t="shared" ca="1" si="669"/>
        <v>0</v>
      </c>
      <c r="AR291" s="227">
        <f t="shared" ca="1" si="670"/>
        <v>0</v>
      </c>
      <c r="AS291" s="227">
        <f t="shared" ca="1" si="671"/>
        <v>0</v>
      </c>
      <c r="AT291" s="227">
        <f t="shared" ca="1" si="672"/>
        <v>0</v>
      </c>
      <c r="AU291" s="227">
        <f t="shared" ca="1" si="673"/>
        <v>0</v>
      </c>
      <c r="AV291" s="227">
        <f t="shared" ca="1" si="674"/>
        <v>0</v>
      </c>
      <c r="AW291" s="227">
        <f t="shared" ca="1" si="675"/>
        <v>0</v>
      </c>
      <c r="AX291" s="227">
        <f t="shared" ca="1" si="676"/>
        <v>0</v>
      </c>
      <c r="AY291" s="227">
        <f t="shared" ca="1" si="677"/>
        <v>0</v>
      </c>
      <c r="AZ291" s="227">
        <f t="shared" ca="1" si="678"/>
        <v>0</v>
      </c>
      <c r="BB291" s="227">
        <f t="shared" ca="1" si="679"/>
        <v>61.04</v>
      </c>
      <c r="BC291" s="227">
        <f t="shared" ca="1" si="680"/>
        <v>51.7</v>
      </c>
      <c r="BD291" s="227">
        <f t="shared" ca="1" si="681"/>
        <v>71.78</v>
      </c>
      <c r="BE291" s="227">
        <f t="shared" ca="1" si="682"/>
        <v>66.849999999999994</v>
      </c>
      <c r="BF291" s="227">
        <f t="shared" si="683"/>
        <v>0</v>
      </c>
      <c r="BG291" s="227">
        <f t="shared" ca="1" si="684"/>
        <v>57.42</v>
      </c>
      <c r="BH291" s="227">
        <f t="shared" ca="1" si="685"/>
        <v>60.52</v>
      </c>
      <c r="BI291" s="227">
        <f t="shared" ca="1" si="686"/>
        <v>39.33</v>
      </c>
      <c r="BJ291" s="227">
        <f t="shared" si="687"/>
        <v>0</v>
      </c>
    </row>
    <row r="292" spans="1:62" x14ac:dyDescent="0.2">
      <c r="A292" s="228" t="s">
        <v>10</v>
      </c>
      <c r="B292" s="229" t="s">
        <v>275</v>
      </c>
      <c r="C292" s="230" t="s">
        <v>84</v>
      </c>
      <c r="D292" s="261">
        <v>76.489999999999995</v>
      </c>
      <c r="E292" s="235">
        <f t="shared" ca="1" si="647"/>
        <v>62.03</v>
      </c>
      <c r="F292" s="261">
        <v>68.11</v>
      </c>
      <c r="G292" s="235">
        <f t="shared" ca="1" si="648"/>
        <v>45.81</v>
      </c>
      <c r="H292" s="261">
        <v>54.47</v>
      </c>
      <c r="I292" s="245">
        <f t="shared" ca="1" si="649"/>
        <v>85.46</v>
      </c>
      <c r="J292" s="261">
        <v>53.19</v>
      </c>
      <c r="K292" s="245">
        <f t="shared" ca="1" si="650"/>
        <v>62.11</v>
      </c>
      <c r="L292" s="261">
        <v>32.46</v>
      </c>
      <c r="M292" s="245">
        <f t="shared" ca="1" si="651"/>
        <v>89.83</v>
      </c>
      <c r="N292" s="261"/>
      <c r="O292" s="245" t="str">
        <f t="shared" si="652"/>
        <v/>
      </c>
      <c r="P292" s="261">
        <v>61.05</v>
      </c>
      <c r="Q292" s="245">
        <f t="shared" ca="1" si="653"/>
        <v>76.78</v>
      </c>
      <c r="R292" s="261">
        <v>100.41</v>
      </c>
      <c r="S292" s="235">
        <f t="shared" ca="1" si="654"/>
        <v>55.37</v>
      </c>
      <c r="T292" s="261">
        <v>44.49</v>
      </c>
      <c r="U292" s="245">
        <f t="shared" ca="1" si="655"/>
        <v>79.989999999999995</v>
      </c>
      <c r="V292" s="245">
        <f t="shared" ca="1" si="656"/>
        <v>394.16999999999996</v>
      </c>
      <c r="W292" s="225"/>
      <c r="X292" s="226">
        <v>0.8</v>
      </c>
      <c r="Y292" s="158">
        <f t="shared" ca="1" si="657"/>
        <v>89.83</v>
      </c>
      <c r="Z292" s="158">
        <f t="shared" ca="1" si="657"/>
        <v>85.46</v>
      </c>
      <c r="AA292" s="158">
        <f t="shared" ca="1" si="657"/>
        <v>79.989999999999995</v>
      </c>
      <c r="AB292" s="158">
        <f t="shared" ca="1" si="657"/>
        <v>76.78</v>
      </c>
      <c r="AC292" s="158">
        <f t="shared" ca="1" si="657"/>
        <v>62.11</v>
      </c>
      <c r="AE292" s="158">
        <f t="shared" ca="1" si="658"/>
        <v>62.03</v>
      </c>
      <c r="AF292" s="158">
        <f t="shared" ca="1" si="659"/>
        <v>45.81</v>
      </c>
      <c r="AG292" s="158">
        <f t="shared" ca="1" si="660"/>
        <v>85.46</v>
      </c>
      <c r="AH292" s="158">
        <f t="shared" ca="1" si="661"/>
        <v>62.11</v>
      </c>
      <c r="AI292" s="158">
        <f t="shared" ca="1" si="662"/>
        <v>89.83</v>
      </c>
      <c r="AJ292" s="158">
        <f t="shared" si="663"/>
        <v>0</v>
      </c>
      <c r="AK292" s="158">
        <f t="shared" ca="1" si="664"/>
        <v>76.78</v>
      </c>
      <c r="AL292" s="158">
        <f t="shared" ca="1" si="665"/>
        <v>55.37</v>
      </c>
      <c r="AM292" s="158">
        <f t="shared" ca="1" si="666"/>
        <v>79.989999999999995</v>
      </c>
      <c r="AN292" s="159">
        <f t="shared" ca="1" si="667"/>
        <v>445.9</v>
      </c>
      <c r="AP292" s="227">
        <f t="shared" ca="1" si="668"/>
        <v>0</v>
      </c>
      <c r="AQ292" s="227">
        <f t="shared" ca="1" si="669"/>
        <v>0</v>
      </c>
      <c r="AR292" s="227">
        <f t="shared" ca="1" si="670"/>
        <v>0</v>
      </c>
      <c r="AS292" s="227">
        <f t="shared" ca="1" si="671"/>
        <v>0</v>
      </c>
      <c r="AT292" s="227">
        <f t="shared" ca="1" si="672"/>
        <v>0</v>
      </c>
      <c r="AU292" s="227">
        <f t="shared" ca="1" si="673"/>
        <v>0</v>
      </c>
      <c r="AV292" s="227">
        <f t="shared" ca="1" si="674"/>
        <v>0</v>
      </c>
      <c r="AW292" s="227">
        <f t="shared" ca="1" si="675"/>
        <v>445.9</v>
      </c>
      <c r="AX292" s="227">
        <f t="shared" ca="1" si="676"/>
        <v>0</v>
      </c>
      <c r="AY292" s="227">
        <f t="shared" ca="1" si="677"/>
        <v>0</v>
      </c>
      <c r="AZ292" s="227">
        <f t="shared" ca="1" si="678"/>
        <v>0</v>
      </c>
      <c r="BB292" s="227">
        <f t="shared" ca="1" si="679"/>
        <v>49.62</v>
      </c>
      <c r="BC292" s="227">
        <f t="shared" ca="1" si="680"/>
        <v>36.65</v>
      </c>
      <c r="BD292" s="227">
        <f t="shared" ca="1" si="681"/>
        <v>68.37</v>
      </c>
      <c r="BE292" s="227">
        <f t="shared" ca="1" si="682"/>
        <v>49.69</v>
      </c>
      <c r="BF292" s="227">
        <f t="shared" ca="1" si="683"/>
        <v>71.86</v>
      </c>
      <c r="BG292" s="227">
        <f t="shared" si="684"/>
        <v>0</v>
      </c>
      <c r="BH292" s="227">
        <f t="shared" ca="1" si="685"/>
        <v>61.42</v>
      </c>
      <c r="BI292" s="227">
        <f t="shared" ca="1" si="686"/>
        <v>44.3</v>
      </c>
      <c r="BJ292" s="227">
        <f t="shared" ca="1" si="687"/>
        <v>63.99</v>
      </c>
    </row>
    <row r="293" spans="1:62" x14ac:dyDescent="0.2">
      <c r="A293" s="228" t="s">
        <v>11</v>
      </c>
      <c r="B293" s="229" t="s">
        <v>268</v>
      </c>
      <c r="C293" s="230" t="s">
        <v>285</v>
      </c>
      <c r="D293" s="261">
        <v>51.54</v>
      </c>
      <c r="E293" s="245">
        <f t="shared" ca="1" si="647"/>
        <v>91.81</v>
      </c>
      <c r="F293" s="261">
        <v>61.34</v>
      </c>
      <c r="G293" s="235">
        <f t="shared" ca="1" si="648"/>
        <v>50.73</v>
      </c>
      <c r="H293" s="261">
        <v>83.03</v>
      </c>
      <c r="I293" s="235">
        <f t="shared" ca="1" si="649"/>
        <v>56.37</v>
      </c>
      <c r="J293" s="261">
        <v>43.56</v>
      </c>
      <c r="K293" s="245">
        <f t="shared" ca="1" si="650"/>
        <v>75.38</v>
      </c>
      <c r="L293" s="261">
        <v>48</v>
      </c>
      <c r="M293" s="245">
        <f t="shared" ca="1" si="651"/>
        <v>61.32</v>
      </c>
      <c r="N293" s="261">
        <v>47.56</v>
      </c>
      <c r="O293" s="245">
        <f t="shared" ca="1" si="652"/>
        <v>72.84</v>
      </c>
      <c r="P293" s="261">
        <v>54.54</v>
      </c>
      <c r="Q293" s="245">
        <f t="shared" ca="1" si="653"/>
        <v>85.43</v>
      </c>
      <c r="R293" s="261">
        <v>99.56</v>
      </c>
      <c r="S293" s="235">
        <f t="shared" ca="1" si="654"/>
        <v>55.79</v>
      </c>
      <c r="T293" s="261"/>
      <c r="U293" s="245" t="str">
        <f t="shared" si="655"/>
        <v/>
      </c>
      <c r="V293" s="245">
        <f t="shared" ca="1" si="656"/>
        <v>386.78000000000003</v>
      </c>
      <c r="W293" s="225"/>
      <c r="X293" s="226">
        <v>0.8</v>
      </c>
      <c r="Y293" s="158">
        <f t="shared" ca="1" si="657"/>
        <v>91.81</v>
      </c>
      <c r="Z293" s="158">
        <f t="shared" ca="1" si="657"/>
        <v>85.43</v>
      </c>
      <c r="AA293" s="158">
        <f t="shared" ca="1" si="657"/>
        <v>75.38</v>
      </c>
      <c r="AB293" s="158">
        <f t="shared" ca="1" si="657"/>
        <v>72.84</v>
      </c>
      <c r="AC293" s="158">
        <f t="shared" ca="1" si="657"/>
        <v>61.32</v>
      </c>
      <c r="AE293" s="158">
        <f t="shared" ca="1" si="658"/>
        <v>91.81</v>
      </c>
      <c r="AF293" s="158">
        <f t="shared" ca="1" si="659"/>
        <v>50.73</v>
      </c>
      <c r="AG293" s="158">
        <f t="shared" ca="1" si="660"/>
        <v>56.37</v>
      </c>
      <c r="AH293" s="158">
        <f t="shared" ca="1" si="661"/>
        <v>75.38</v>
      </c>
      <c r="AI293" s="158">
        <f t="shared" ca="1" si="662"/>
        <v>61.32</v>
      </c>
      <c r="AJ293" s="158">
        <f t="shared" ca="1" si="663"/>
        <v>72.84</v>
      </c>
      <c r="AK293" s="158">
        <f t="shared" ca="1" si="664"/>
        <v>85.43</v>
      </c>
      <c r="AL293" s="158">
        <f t="shared" ca="1" si="665"/>
        <v>55.79</v>
      </c>
      <c r="AM293" s="158">
        <f t="shared" si="666"/>
        <v>0</v>
      </c>
      <c r="AN293" s="159">
        <f t="shared" ca="1" si="667"/>
        <v>439.74</v>
      </c>
      <c r="AP293" s="227">
        <f t="shared" ca="1" si="668"/>
        <v>0</v>
      </c>
      <c r="AQ293" s="227">
        <f t="shared" ca="1" si="669"/>
        <v>0</v>
      </c>
      <c r="AR293" s="227">
        <f t="shared" ca="1" si="670"/>
        <v>0</v>
      </c>
      <c r="AS293" s="227">
        <f t="shared" ca="1" si="671"/>
        <v>0</v>
      </c>
      <c r="AT293" s="227">
        <f t="shared" ca="1" si="672"/>
        <v>0</v>
      </c>
      <c r="AU293" s="227">
        <f t="shared" ca="1" si="673"/>
        <v>0</v>
      </c>
      <c r="AV293" s="227">
        <f t="shared" ca="1" si="674"/>
        <v>0</v>
      </c>
      <c r="AW293" s="227">
        <f t="shared" ca="1" si="675"/>
        <v>0</v>
      </c>
      <c r="AX293" s="227">
        <f t="shared" ca="1" si="676"/>
        <v>0</v>
      </c>
      <c r="AY293" s="227">
        <f t="shared" ca="1" si="677"/>
        <v>439.74</v>
      </c>
      <c r="AZ293" s="227">
        <f t="shared" ca="1" si="678"/>
        <v>0</v>
      </c>
      <c r="BB293" s="227">
        <f t="shared" ca="1" si="679"/>
        <v>73.45</v>
      </c>
      <c r="BC293" s="227">
        <f t="shared" ca="1" si="680"/>
        <v>40.58</v>
      </c>
      <c r="BD293" s="227">
        <f t="shared" ca="1" si="681"/>
        <v>45.1</v>
      </c>
      <c r="BE293" s="227">
        <f t="shared" ca="1" si="682"/>
        <v>60.3</v>
      </c>
      <c r="BF293" s="227">
        <f t="shared" ca="1" si="683"/>
        <v>49.06</v>
      </c>
      <c r="BG293" s="227">
        <f t="shared" ca="1" si="684"/>
        <v>58.27</v>
      </c>
      <c r="BH293" s="227">
        <f t="shared" ca="1" si="685"/>
        <v>68.34</v>
      </c>
      <c r="BI293" s="227">
        <f t="shared" ca="1" si="686"/>
        <v>44.63</v>
      </c>
      <c r="BJ293" s="227">
        <f t="shared" si="687"/>
        <v>0</v>
      </c>
    </row>
    <row r="294" spans="1:62" x14ac:dyDescent="0.2">
      <c r="A294" s="241" t="s">
        <v>12</v>
      </c>
      <c r="B294" s="229" t="s">
        <v>278</v>
      </c>
      <c r="C294" s="230" t="s">
        <v>81</v>
      </c>
      <c r="D294" s="261">
        <v>83.55</v>
      </c>
      <c r="E294" s="235">
        <f t="shared" ca="1" si="647"/>
        <v>56.78</v>
      </c>
      <c r="F294" s="261">
        <v>48.46</v>
      </c>
      <c r="G294" s="245">
        <f t="shared" ca="1" si="648"/>
        <v>64.05</v>
      </c>
      <c r="H294" s="261">
        <v>90.04</v>
      </c>
      <c r="I294" s="235">
        <f t="shared" ca="1" si="649"/>
        <v>51.98</v>
      </c>
      <c r="J294" s="261"/>
      <c r="K294" s="245" t="str">
        <f t="shared" si="650"/>
        <v/>
      </c>
      <c r="L294" s="261">
        <v>38.03</v>
      </c>
      <c r="M294" s="245">
        <f t="shared" ca="1" si="651"/>
        <v>77.349999999999994</v>
      </c>
      <c r="N294" s="261"/>
      <c r="O294" s="245" t="str">
        <f t="shared" si="652"/>
        <v/>
      </c>
      <c r="P294" s="261">
        <v>60.5</v>
      </c>
      <c r="Q294" s="245">
        <f t="shared" ca="1" si="653"/>
        <v>77.099999999999994</v>
      </c>
      <c r="R294" s="261">
        <v>72.42</v>
      </c>
      <c r="S294" s="245">
        <f t="shared" ca="1" si="654"/>
        <v>76.69</v>
      </c>
      <c r="T294" s="261">
        <v>55.55</v>
      </c>
      <c r="U294" s="245">
        <f t="shared" ca="1" si="655"/>
        <v>64.11</v>
      </c>
      <c r="V294" s="245">
        <f t="shared" ca="1" si="656"/>
        <v>359.3</v>
      </c>
      <c r="W294" s="225"/>
      <c r="X294" s="226">
        <v>0.8</v>
      </c>
      <c r="Y294" s="158">
        <f t="shared" ca="1" si="657"/>
        <v>77.349999999999994</v>
      </c>
      <c r="Z294" s="158">
        <f t="shared" ca="1" si="657"/>
        <v>77.099999999999994</v>
      </c>
      <c r="AA294" s="158">
        <f t="shared" ca="1" si="657"/>
        <v>76.69</v>
      </c>
      <c r="AB294" s="158">
        <f t="shared" ca="1" si="657"/>
        <v>64.11</v>
      </c>
      <c r="AC294" s="158">
        <f t="shared" ca="1" si="657"/>
        <v>64.05</v>
      </c>
      <c r="AE294" s="158">
        <f t="shared" ca="1" si="658"/>
        <v>56.78</v>
      </c>
      <c r="AF294" s="158">
        <f t="shared" ca="1" si="659"/>
        <v>64.05</v>
      </c>
      <c r="AG294" s="158">
        <f t="shared" ca="1" si="660"/>
        <v>51.98</v>
      </c>
      <c r="AH294" s="158">
        <f t="shared" si="661"/>
        <v>0</v>
      </c>
      <c r="AI294" s="158">
        <f t="shared" ca="1" si="662"/>
        <v>77.349999999999994</v>
      </c>
      <c r="AJ294" s="158">
        <f t="shared" si="663"/>
        <v>0</v>
      </c>
      <c r="AK294" s="158">
        <f t="shared" ca="1" si="664"/>
        <v>77.099999999999994</v>
      </c>
      <c r="AL294" s="158">
        <f t="shared" ca="1" si="665"/>
        <v>76.69</v>
      </c>
      <c r="AM294" s="158">
        <f t="shared" ca="1" si="666"/>
        <v>64.11</v>
      </c>
      <c r="AN294" s="159">
        <f t="shared" ca="1" si="667"/>
        <v>374.45</v>
      </c>
      <c r="AP294" s="227">
        <f t="shared" ca="1" si="668"/>
        <v>0</v>
      </c>
      <c r="AQ294" s="227">
        <f t="shared" ca="1" si="669"/>
        <v>0</v>
      </c>
      <c r="AR294" s="227">
        <f t="shared" ca="1" si="670"/>
        <v>374.45</v>
      </c>
      <c r="AS294" s="227">
        <f t="shared" ca="1" si="671"/>
        <v>0</v>
      </c>
      <c r="AT294" s="227">
        <f t="shared" ca="1" si="672"/>
        <v>0</v>
      </c>
      <c r="AU294" s="227">
        <f t="shared" ca="1" si="673"/>
        <v>0</v>
      </c>
      <c r="AV294" s="227">
        <f t="shared" ca="1" si="674"/>
        <v>0</v>
      </c>
      <c r="AW294" s="227">
        <f t="shared" ca="1" si="675"/>
        <v>0</v>
      </c>
      <c r="AX294" s="227">
        <f t="shared" ca="1" si="676"/>
        <v>0</v>
      </c>
      <c r="AY294" s="227">
        <f t="shared" ca="1" si="677"/>
        <v>0</v>
      </c>
      <c r="AZ294" s="227">
        <f t="shared" ca="1" si="678"/>
        <v>0</v>
      </c>
      <c r="BB294" s="227">
        <f t="shared" ca="1" si="679"/>
        <v>45.42</v>
      </c>
      <c r="BC294" s="227">
        <f t="shared" ca="1" si="680"/>
        <v>51.24</v>
      </c>
      <c r="BD294" s="227">
        <f t="shared" ca="1" si="681"/>
        <v>41.58</v>
      </c>
      <c r="BE294" s="227">
        <f t="shared" si="682"/>
        <v>0</v>
      </c>
      <c r="BF294" s="227">
        <f t="shared" ca="1" si="683"/>
        <v>61.88</v>
      </c>
      <c r="BG294" s="227">
        <f t="shared" si="684"/>
        <v>0</v>
      </c>
      <c r="BH294" s="227">
        <f t="shared" ca="1" si="685"/>
        <v>61.68</v>
      </c>
      <c r="BI294" s="227">
        <f t="shared" ca="1" si="686"/>
        <v>61.35</v>
      </c>
      <c r="BJ294" s="227">
        <f t="shared" ca="1" si="687"/>
        <v>51.29</v>
      </c>
    </row>
    <row r="295" spans="1:62" x14ac:dyDescent="0.2">
      <c r="A295" s="228" t="s">
        <v>13</v>
      </c>
      <c r="B295" s="229" t="s">
        <v>272</v>
      </c>
      <c r="C295" s="230" t="s">
        <v>80</v>
      </c>
      <c r="D295" s="261">
        <v>66.400000000000006</v>
      </c>
      <c r="E295" s="245">
        <f t="shared" ca="1" si="647"/>
        <v>71.48</v>
      </c>
      <c r="F295" s="261">
        <v>66.5</v>
      </c>
      <c r="G295" s="235">
        <f t="shared" ca="1" si="648"/>
        <v>46.73</v>
      </c>
      <c r="H295" s="261">
        <v>70.37</v>
      </c>
      <c r="I295" s="245">
        <f t="shared" ca="1" si="649"/>
        <v>66.3</v>
      </c>
      <c r="J295" s="261">
        <v>58.06</v>
      </c>
      <c r="K295" s="245">
        <f t="shared" ca="1" si="650"/>
        <v>57</v>
      </c>
      <c r="L295" s="261"/>
      <c r="M295" s="245" t="str">
        <f t="shared" si="651"/>
        <v/>
      </c>
      <c r="N295" s="261"/>
      <c r="O295" s="245" t="str">
        <f t="shared" si="652"/>
        <v/>
      </c>
      <c r="P295" s="261">
        <v>71.34</v>
      </c>
      <c r="Q295" s="245">
        <f t="shared" ca="1" si="653"/>
        <v>65.53</v>
      </c>
      <c r="R295" s="261">
        <v>138.02000000000001</v>
      </c>
      <c r="S295" s="235">
        <f t="shared" ca="1" si="654"/>
        <v>40.39</v>
      </c>
      <c r="T295" s="261">
        <v>53.58</v>
      </c>
      <c r="U295" s="245">
        <f t="shared" ca="1" si="655"/>
        <v>66.430000000000007</v>
      </c>
      <c r="V295" s="245">
        <f t="shared" ca="1" si="656"/>
        <v>326.74</v>
      </c>
      <c r="W295" s="225"/>
      <c r="X295" s="226">
        <v>0.8</v>
      </c>
      <c r="Y295" s="158">
        <f t="shared" ref="Y295:AC305" ca="1" si="688">LARGE($AE295:$AM295,Y$34)</f>
        <v>71.48</v>
      </c>
      <c r="Z295" s="158">
        <f t="shared" ca="1" si="688"/>
        <v>66.430000000000007</v>
      </c>
      <c r="AA295" s="158">
        <f t="shared" ca="1" si="688"/>
        <v>66.3</v>
      </c>
      <c r="AB295" s="158">
        <f t="shared" ca="1" si="688"/>
        <v>65.53</v>
      </c>
      <c r="AC295" s="158">
        <f t="shared" ca="1" si="688"/>
        <v>57</v>
      </c>
      <c r="AE295" s="158">
        <f t="shared" ca="1" si="658"/>
        <v>71.48</v>
      </c>
      <c r="AF295" s="158">
        <f t="shared" ca="1" si="659"/>
        <v>46.73</v>
      </c>
      <c r="AG295" s="158">
        <f t="shared" ca="1" si="660"/>
        <v>66.3</v>
      </c>
      <c r="AH295" s="158">
        <f t="shared" ca="1" si="661"/>
        <v>57</v>
      </c>
      <c r="AI295" s="158">
        <f t="shared" si="662"/>
        <v>0</v>
      </c>
      <c r="AJ295" s="158">
        <f t="shared" si="663"/>
        <v>0</v>
      </c>
      <c r="AK295" s="158">
        <f t="shared" ca="1" si="664"/>
        <v>65.53</v>
      </c>
      <c r="AL295" s="158">
        <f t="shared" ca="1" si="665"/>
        <v>40.39</v>
      </c>
      <c r="AM295" s="158">
        <f t="shared" ca="1" si="666"/>
        <v>66.430000000000007</v>
      </c>
      <c r="AN295" s="159">
        <f t="shared" ca="1" si="667"/>
        <v>331.09</v>
      </c>
      <c r="AP295" s="227">
        <f t="shared" ca="1" si="668"/>
        <v>0</v>
      </c>
      <c r="AQ295" s="227">
        <f t="shared" ca="1" si="669"/>
        <v>331.09</v>
      </c>
      <c r="AR295" s="227">
        <f t="shared" ca="1" si="670"/>
        <v>0</v>
      </c>
      <c r="AS295" s="227">
        <f t="shared" ca="1" si="671"/>
        <v>0</v>
      </c>
      <c r="AT295" s="227">
        <f t="shared" ca="1" si="672"/>
        <v>0</v>
      </c>
      <c r="AU295" s="227">
        <f t="shared" ca="1" si="673"/>
        <v>0</v>
      </c>
      <c r="AV295" s="227">
        <f t="shared" ca="1" si="674"/>
        <v>0</v>
      </c>
      <c r="AW295" s="227">
        <f t="shared" ca="1" si="675"/>
        <v>0</v>
      </c>
      <c r="AX295" s="227">
        <f t="shared" ca="1" si="676"/>
        <v>0</v>
      </c>
      <c r="AY295" s="227">
        <f t="shared" ca="1" si="677"/>
        <v>0</v>
      </c>
      <c r="AZ295" s="227">
        <f t="shared" ca="1" si="678"/>
        <v>0</v>
      </c>
      <c r="BB295" s="227">
        <f t="shared" ca="1" si="679"/>
        <v>57.18</v>
      </c>
      <c r="BC295" s="227">
        <f t="shared" ca="1" si="680"/>
        <v>37.380000000000003</v>
      </c>
      <c r="BD295" s="227">
        <f t="shared" ca="1" si="681"/>
        <v>53.04</v>
      </c>
      <c r="BE295" s="227">
        <f t="shared" ca="1" si="682"/>
        <v>45.6</v>
      </c>
      <c r="BF295" s="227">
        <f t="shared" si="683"/>
        <v>0</v>
      </c>
      <c r="BG295" s="227">
        <f t="shared" si="684"/>
        <v>0</v>
      </c>
      <c r="BH295" s="227">
        <f t="shared" ca="1" si="685"/>
        <v>52.42</v>
      </c>
      <c r="BI295" s="227">
        <f t="shared" ca="1" si="686"/>
        <v>32.31</v>
      </c>
      <c r="BJ295" s="227">
        <f t="shared" ca="1" si="687"/>
        <v>53.14</v>
      </c>
    </row>
    <row r="296" spans="1:62" x14ac:dyDescent="0.2">
      <c r="A296" s="228" t="s">
        <v>14</v>
      </c>
      <c r="B296" s="238" t="s">
        <v>337</v>
      </c>
      <c r="C296" s="230" t="s">
        <v>73</v>
      </c>
      <c r="D296" s="261"/>
      <c r="E296" s="245" t="str">
        <f t="shared" si="647"/>
        <v/>
      </c>
      <c r="F296" s="261"/>
      <c r="G296" s="245" t="str">
        <f t="shared" si="648"/>
        <v/>
      </c>
      <c r="H296" s="261"/>
      <c r="I296" s="245" t="str">
        <f t="shared" si="649"/>
        <v/>
      </c>
      <c r="J296" s="261">
        <v>40.24</v>
      </c>
      <c r="K296" s="245">
        <f t="shared" ca="1" si="650"/>
        <v>81.97</v>
      </c>
      <c r="L296" s="261">
        <v>33.56</v>
      </c>
      <c r="M296" s="245">
        <f t="shared" ca="1" si="651"/>
        <v>86.74</v>
      </c>
      <c r="N296" s="261">
        <v>39.520000000000003</v>
      </c>
      <c r="O296" s="245">
        <f t="shared" ca="1" si="652"/>
        <v>87.58</v>
      </c>
      <c r="P296" s="261">
        <v>69.03</v>
      </c>
      <c r="Q296" s="245">
        <f t="shared" ca="1" si="653"/>
        <v>67.92</v>
      </c>
      <c r="R296" s="261"/>
      <c r="S296" s="245" t="str">
        <f t="shared" si="654"/>
        <v/>
      </c>
      <c r="T296" s="261"/>
      <c r="U296" s="245" t="str">
        <f t="shared" si="655"/>
        <v/>
      </c>
      <c r="V296" s="245">
        <f t="shared" ca="1" si="656"/>
        <v>324.20999999999998</v>
      </c>
      <c r="W296" s="225"/>
      <c r="X296" s="226">
        <v>0.8</v>
      </c>
      <c r="Y296" s="158">
        <f t="shared" ca="1" si="688"/>
        <v>87.58</v>
      </c>
      <c r="Z296" s="158">
        <f t="shared" ca="1" si="688"/>
        <v>86.74</v>
      </c>
      <c r="AA296" s="158">
        <f t="shared" ca="1" si="688"/>
        <v>81.97</v>
      </c>
      <c r="AB296" s="158">
        <f t="shared" ca="1" si="688"/>
        <v>67.92</v>
      </c>
      <c r="AC296" s="158">
        <f t="shared" ca="1" si="688"/>
        <v>0</v>
      </c>
      <c r="AE296" s="158">
        <f t="shared" si="658"/>
        <v>0</v>
      </c>
      <c r="AF296" s="158">
        <f t="shared" si="659"/>
        <v>0</v>
      </c>
      <c r="AG296" s="158">
        <f t="shared" si="660"/>
        <v>0</v>
      </c>
      <c r="AH296" s="158">
        <f t="shared" ca="1" si="661"/>
        <v>81.97</v>
      </c>
      <c r="AI296" s="158">
        <f t="shared" ca="1" si="662"/>
        <v>86.74</v>
      </c>
      <c r="AJ296" s="158">
        <f t="shared" ca="1" si="663"/>
        <v>87.58</v>
      </c>
      <c r="AK296" s="158">
        <f t="shared" ca="1" si="664"/>
        <v>67.92</v>
      </c>
      <c r="AL296" s="158">
        <f t="shared" si="665"/>
        <v>0</v>
      </c>
      <c r="AM296" s="158">
        <f t="shared" si="666"/>
        <v>0</v>
      </c>
      <c r="AN296" s="159">
        <f t="shared" ca="1" si="667"/>
        <v>259.37</v>
      </c>
      <c r="AP296" s="227">
        <f t="shared" ca="1" si="668"/>
        <v>259.37</v>
      </c>
      <c r="AQ296" s="227">
        <f t="shared" ca="1" si="669"/>
        <v>0</v>
      </c>
      <c r="AR296" s="227">
        <f t="shared" ca="1" si="670"/>
        <v>0</v>
      </c>
      <c r="AS296" s="227">
        <f t="shared" ca="1" si="671"/>
        <v>0</v>
      </c>
      <c r="AT296" s="227">
        <f t="shared" ca="1" si="672"/>
        <v>0</v>
      </c>
      <c r="AU296" s="227">
        <f t="shared" ca="1" si="673"/>
        <v>0</v>
      </c>
      <c r="AV296" s="227">
        <f t="shared" ca="1" si="674"/>
        <v>0</v>
      </c>
      <c r="AW296" s="227">
        <f t="shared" ca="1" si="675"/>
        <v>0</v>
      </c>
      <c r="AX296" s="227">
        <f t="shared" ca="1" si="676"/>
        <v>0</v>
      </c>
      <c r="AY296" s="227">
        <f t="shared" ca="1" si="677"/>
        <v>0</v>
      </c>
      <c r="AZ296" s="227">
        <f t="shared" ca="1" si="678"/>
        <v>0</v>
      </c>
      <c r="BB296" s="227">
        <f t="shared" si="679"/>
        <v>0</v>
      </c>
      <c r="BC296" s="227">
        <f t="shared" si="680"/>
        <v>0</v>
      </c>
      <c r="BD296" s="227">
        <f t="shared" si="681"/>
        <v>0</v>
      </c>
      <c r="BE296" s="227">
        <f t="shared" ca="1" si="682"/>
        <v>65.58</v>
      </c>
      <c r="BF296" s="227">
        <f t="shared" ca="1" si="683"/>
        <v>69.39</v>
      </c>
      <c r="BG296" s="227">
        <f t="shared" ca="1" si="684"/>
        <v>70.06</v>
      </c>
      <c r="BH296" s="227">
        <f t="shared" ca="1" si="685"/>
        <v>54.34</v>
      </c>
      <c r="BI296" s="227">
        <f t="shared" si="686"/>
        <v>0</v>
      </c>
      <c r="BJ296" s="227">
        <f t="shared" si="687"/>
        <v>0</v>
      </c>
    </row>
    <row r="297" spans="1:62" x14ac:dyDescent="0.2">
      <c r="A297" s="228" t="s">
        <v>15</v>
      </c>
      <c r="B297" s="229" t="s">
        <v>276</v>
      </c>
      <c r="C297" s="230" t="s">
        <v>80</v>
      </c>
      <c r="D297" s="261">
        <v>79.209999999999994</v>
      </c>
      <c r="E297" s="245">
        <f t="shared" ca="1" si="647"/>
        <v>60.05</v>
      </c>
      <c r="F297" s="261">
        <v>55.08</v>
      </c>
      <c r="G297" s="245">
        <f t="shared" ca="1" si="648"/>
        <v>56.65</v>
      </c>
      <c r="H297" s="261">
        <v>81.12</v>
      </c>
      <c r="I297" s="245">
        <f t="shared" ca="1" si="649"/>
        <v>57.66</v>
      </c>
      <c r="J297" s="261">
        <v>59.36</v>
      </c>
      <c r="K297" s="235">
        <f t="shared" ca="1" si="650"/>
        <v>55.56</v>
      </c>
      <c r="L297" s="261"/>
      <c r="M297" s="245" t="str">
        <f t="shared" si="651"/>
        <v/>
      </c>
      <c r="N297" s="261">
        <v>47.59</v>
      </c>
      <c r="O297" s="245">
        <f t="shared" ca="1" si="652"/>
        <v>72.77</v>
      </c>
      <c r="P297" s="261">
        <v>69.41</v>
      </c>
      <c r="Q297" s="245">
        <f t="shared" ca="1" si="653"/>
        <v>67.3</v>
      </c>
      <c r="R297" s="261">
        <v>146.24</v>
      </c>
      <c r="S297" s="235">
        <f t="shared" ca="1" si="654"/>
        <v>38.08</v>
      </c>
      <c r="T297" s="261"/>
      <c r="U297" s="235" t="str">
        <f t="shared" si="655"/>
        <v/>
      </c>
      <c r="V297" s="245">
        <f t="shared" ca="1" si="656"/>
        <v>314.42999999999995</v>
      </c>
      <c r="W297" s="225"/>
      <c r="X297" s="226">
        <v>0.8</v>
      </c>
      <c r="Y297" s="158">
        <f t="shared" ca="1" si="688"/>
        <v>72.77</v>
      </c>
      <c r="Z297" s="158">
        <f t="shared" ca="1" si="688"/>
        <v>67.3</v>
      </c>
      <c r="AA297" s="158">
        <f t="shared" ca="1" si="688"/>
        <v>60.05</v>
      </c>
      <c r="AB297" s="158">
        <f t="shared" ca="1" si="688"/>
        <v>57.66</v>
      </c>
      <c r="AC297" s="158">
        <f t="shared" ca="1" si="688"/>
        <v>56.65</v>
      </c>
      <c r="AE297" s="158">
        <f t="shared" ca="1" si="658"/>
        <v>60.05</v>
      </c>
      <c r="AF297" s="158">
        <f t="shared" ca="1" si="659"/>
        <v>56.65</v>
      </c>
      <c r="AG297" s="158">
        <f t="shared" ca="1" si="660"/>
        <v>57.66</v>
      </c>
      <c r="AH297" s="158">
        <f t="shared" ca="1" si="661"/>
        <v>55.56</v>
      </c>
      <c r="AI297" s="158">
        <f t="shared" si="662"/>
        <v>0</v>
      </c>
      <c r="AJ297" s="158">
        <f t="shared" ca="1" si="663"/>
        <v>72.77</v>
      </c>
      <c r="AK297" s="158">
        <f t="shared" ca="1" si="664"/>
        <v>67.3</v>
      </c>
      <c r="AL297" s="158">
        <f t="shared" ca="1" si="665"/>
        <v>38.08</v>
      </c>
      <c r="AM297" s="158">
        <f t="shared" si="666"/>
        <v>0</v>
      </c>
      <c r="AN297" s="159">
        <f t="shared" ca="1" si="667"/>
        <v>326.45999999999998</v>
      </c>
      <c r="AP297" s="227">
        <f t="shared" ca="1" si="668"/>
        <v>0</v>
      </c>
      <c r="AQ297" s="227">
        <f t="shared" ca="1" si="669"/>
        <v>326.45999999999998</v>
      </c>
      <c r="AR297" s="227">
        <f t="shared" ca="1" si="670"/>
        <v>0</v>
      </c>
      <c r="AS297" s="227">
        <f t="shared" ca="1" si="671"/>
        <v>0</v>
      </c>
      <c r="AT297" s="227">
        <f t="shared" ca="1" si="672"/>
        <v>0</v>
      </c>
      <c r="AU297" s="227">
        <f t="shared" ca="1" si="673"/>
        <v>0</v>
      </c>
      <c r="AV297" s="227">
        <f t="shared" ca="1" si="674"/>
        <v>0</v>
      </c>
      <c r="AW297" s="227">
        <f t="shared" ca="1" si="675"/>
        <v>0</v>
      </c>
      <c r="AX297" s="227">
        <f t="shared" ca="1" si="676"/>
        <v>0</v>
      </c>
      <c r="AY297" s="227">
        <f t="shared" ca="1" si="677"/>
        <v>0</v>
      </c>
      <c r="AZ297" s="227">
        <f t="shared" ca="1" si="678"/>
        <v>0</v>
      </c>
      <c r="BB297" s="227">
        <f t="shared" ca="1" si="679"/>
        <v>48.04</v>
      </c>
      <c r="BC297" s="227">
        <f t="shared" ca="1" si="680"/>
        <v>45.32</v>
      </c>
      <c r="BD297" s="227">
        <f t="shared" ca="1" si="681"/>
        <v>46.13</v>
      </c>
      <c r="BE297" s="227">
        <f t="shared" ca="1" si="682"/>
        <v>44.45</v>
      </c>
      <c r="BF297" s="227">
        <f t="shared" si="683"/>
        <v>0</v>
      </c>
      <c r="BG297" s="227">
        <f t="shared" ca="1" si="684"/>
        <v>58.22</v>
      </c>
      <c r="BH297" s="227">
        <f t="shared" ca="1" si="685"/>
        <v>53.84</v>
      </c>
      <c r="BI297" s="227">
        <f t="shared" ca="1" si="686"/>
        <v>30.46</v>
      </c>
      <c r="BJ297" s="227">
        <f t="shared" si="687"/>
        <v>0</v>
      </c>
    </row>
    <row r="298" spans="1:62" x14ac:dyDescent="0.2">
      <c r="A298" s="228" t="s">
        <v>44</v>
      </c>
      <c r="B298" s="229" t="s">
        <v>321</v>
      </c>
      <c r="C298" s="230" t="s">
        <v>73</v>
      </c>
      <c r="D298" s="261"/>
      <c r="E298" s="245" t="str">
        <f t="shared" si="647"/>
        <v/>
      </c>
      <c r="F298" s="261"/>
      <c r="G298" s="245" t="str">
        <f t="shared" si="648"/>
        <v/>
      </c>
      <c r="H298" s="261">
        <v>81.23</v>
      </c>
      <c r="I298" s="245">
        <f t="shared" ca="1" si="649"/>
        <v>57.53</v>
      </c>
      <c r="J298" s="261">
        <v>66.02</v>
      </c>
      <c r="K298" s="245">
        <f t="shared" ca="1" si="650"/>
        <v>50.15</v>
      </c>
      <c r="L298" s="261">
        <v>42.44</v>
      </c>
      <c r="M298" s="245">
        <f t="shared" ca="1" si="651"/>
        <v>68.88</v>
      </c>
      <c r="N298" s="261">
        <v>69.41</v>
      </c>
      <c r="O298" s="245">
        <f t="shared" ca="1" si="652"/>
        <v>50.11</v>
      </c>
      <c r="P298" s="261">
        <v>62.45</v>
      </c>
      <c r="Q298" s="245">
        <f t="shared" ca="1" si="653"/>
        <v>74.739999999999995</v>
      </c>
      <c r="R298" s="261">
        <v>130.13999999999999</v>
      </c>
      <c r="S298" s="235">
        <f t="shared" ca="1" si="654"/>
        <v>42.81</v>
      </c>
      <c r="T298" s="261"/>
      <c r="U298" s="245" t="str">
        <f t="shared" si="655"/>
        <v/>
      </c>
      <c r="V298" s="245">
        <f t="shared" ca="1" si="656"/>
        <v>301.41000000000003</v>
      </c>
      <c r="W298" s="225"/>
      <c r="X298" s="226">
        <v>0.8</v>
      </c>
      <c r="Y298" s="158">
        <f t="shared" ca="1" si="688"/>
        <v>74.739999999999995</v>
      </c>
      <c r="Z298" s="158">
        <f t="shared" ca="1" si="688"/>
        <v>68.88</v>
      </c>
      <c r="AA298" s="158">
        <f t="shared" ca="1" si="688"/>
        <v>57.53</v>
      </c>
      <c r="AB298" s="158">
        <f t="shared" ca="1" si="688"/>
        <v>50.15</v>
      </c>
      <c r="AC298" s="158">
        <f t="shared" ca="1" si="688"/>
        <v>50.11</v>
      </c>
      <c r="AE298" s="158">
        <f t="shared" si="658"/>
        <v>0</v>
      </c>
      <c r="AF298" s="158">
        <f t="shared" si="659"/>
        <v>0</v>
      </c>
      <c r="AG298" s="158">
        <f t="shared" ca="1" si="660"/>
        <v>57.53</v>
      </c>
      <c r="AH298" s="158">
        <f t="shared" ca="1" si="661"/>
        <v>50.15</v>
      </c>
      <c r="AI298" s="158">
        <f t="shared" ca="1" si="662"/>
        <v>68.88</v>
      </c>
      <c r="AJ298" s="158">
        <f t="shared" ca="1" si="663"/>
        <v>50.11</v>
      </c>
      <c r="AK298" s="158">
        <f t="shared" ca="1" si="664"/>
        <v>74.739999999999995</v>
      </c>
      <c r="AL298" s="158">
        <f t="shared" ca="1" si="665"/>
        <v>42.81</v>
      </c>
      <c r="AM298" s="158">
        <f t="shared" si="666"/>
        <v>0</v>
      </c>
      <c r="AN298" s="159">
        <f t="shared" ca="1" si="667"/>
        <v>275.38</v>
      </c>
      <c r="AP298" s="227">
        <f t="shared" ca="1" si="668"/>
        <v>275.38</v>
      </c>
      <c r="AQ298" s="227">
        <f t="shared" ca="1" si="669"/>
        <v>0</v>
      </c>
      <c r="AR298" s="227">
        <f t="shared" ca="1" si="670"/>
        <v>0</v>
      </c>
      <c r="AS298" s="227">
        <f t="shared" ca="1" si="671"/>
        <v>0</v>
      </c>
      <c r="AT298" s="227">
        <f t="shared" ca="1" si="672"/>
        <v>0</v>
      </c>
      <c r="AU298" s="227">
        <f t="shared" ca="1" si="673"/>
        <v>0</v>
      </c>
      <c r="AV298" s="227">
        <f t="shared" ca="1" si="674"/>
        <v>0</v>
      </c>
      <c r="AW298" s="227">
        <f t="shared" ca="1" si="675"/>
        <v>0</v>
      </c>
      <c r="AX298" s="227">
        <f t="shared" ca="1" si="676"/>
        <v>0</v>
      </c>
      <c r="AY298" s="227">
        <f t="shared" ca="1" si="677"/>
        <v>0</v>
      </c>
      <c r="AZ298" s="227">
        <f t="shared" ca="1" si="678"/>
        <v>0</v>
      </c>
      <c r="BB298" s="227">
        <f t="shared" si="679"/>
        <v>0</v>
      </c>
      <c r="BC298" s="227">
        <f t="shared" si="680"/>
        <v>0</v>
      </c>
      <c r="BD298" s="227">
        <f t="shared" ca="1" si="681"/>
        <v>46.02</v>
      </c>
      <c r="BE298" s="227">
        <f t="shared" ca="1" si="682"/>
        <v>40.119999999999997</v>
      </c>
      <c r="BF298" s="227">
        <f t="shared" ca="1" si="683"/>
        <v>55.1</v>
      </c>
      <c r="BG298" s="227">
        <f t="shared" ca="1" si="684"/>
        <v>40.090000000000003</v>
      </c>
      <c r="BH298" s="227">
        <f t="shared" ca="1" si="685"/>
        <v>59.79</v>
      </c>
      <c r="BI298" s="227">
        <f t="shared" ca="1" si="686"/>
        <v>34.25</v>
      </c>
      <c r="BJ298" s="227">
        <f t="shared" si="687"/>
        <v>0</v>
      </c>
    </row>
    <row r="299" spans="1:62" x14ac:dyDescent="0.2">
      <c r="A299" s="228" t="s">
        <v>45</v>
      </c>
      <c r="B299" s="229" t="s">
        <v>277</v>
      </c>
      <c r="C299" s="230" t="s">
        <v>81</v>
      </c>
      <c r="D299" s="261">
        <v>80.319999999999993</v>
      </c>
      <c r="E299" s="245">
        <f t="shared" ca="1" si="647"/>
        <v>59.17</v>
      </c>
      <c r="F299" s="261">
        <v>79.239999999999995</v>
      </c>
      <c r="G299" s="235">
        <f t="shared" ca="1" si="648"/>
        <v>39.340000000000003</v>
      </c>
      <c r="H299" s="261">
        <v>74.02</v>
      </c>
      <c r="I299" s="245">
        <f t="shared" ca="1" si="649"/>
        <v>63.24</v>
      </c>
      <c r="J299" s="261">
        <v>69.13</v>
      </c>
      <c r="K299" s="245">
        <f t="shared" ca="1" si="650"/>
        <v>47.84</v>
      </c>
      <c r="L299" s="261">
        <v>96.48</v>
      </c>
      <c r="M299" s="235">
        <f t="shared" ca="1" si="651"/>
        <v>30.41</v>
      </c>
      <c r="N299" s="261" t="s">
        <v>88</v>
      </c>
      <c r="O299" s="245" t="str">
        <f t="shared" si="652"/>
        <v>*</v>
      </c>
      <c r="P299" s="261">
        <v>98.34</v>
      </c>
      <c r="Q299" s="245">
        <f t="shared" ca="1" si="653"/>
        <v>47.58</v>
      </c>
      <c r="R299" s="261">
        <v>118.57</v>
      </c>
      <c r="S299" s="235">
        <f t="shared" ca="1" si="654"/>
        <v>46.87</v>
      </c>
      <c r="T299" s="261">
        <v>60.06</v>
      </c>
      <c r="U299" s="245">
        <f t="shared" ca="1" si="655"/>
        <v>59.65</v>
      </c>
      <c r="V299" s="245">
        <f t="shared" ca="1" si="656"/>
        <v>277.48</v>
      </c>
      <c r="W299" s="225"/>
      <c r="X299" s="226">
        <v>0.8</v>
      </c>
      <c r="Y299" s="158">
        <f t="shared" ca="1" si="688"/>
        <v>63.24</v>
      </c>
      <c r="Z299" s="158">
        <f t="shared" ca="1" si="688"/>
        <v>59.65</v>
      </c>
      <c r="AA299" s="158">
        <f t="shared" ca="1" si="688"/>
        <v>59.17</v>
      </c>
      <c r="AB299" s="158">
        <f t="shared" ca="1" si="688"/>
        <v>47.84</v>
      </c>
      <c r="AC299" s="158">
        <f t="shared" ca="1" si="688"/>
        <v>47.58</v>
      </c>
      <c r="AE299" s="158">
        <f t="shared" ca="1" si="658"/>
        <v>59.17</v>
      </c>
      <c r="AF299" s="158">
        <f t="shared" ca="1" si="659"/>
        <v>39.340000000000003</v>
      </c>
      <c r="AG299" s="158">
        <f t="shared" ca="1" si="660"/>
        <v>63.24</v>
      </c>
      <c r="AH299" s="158">
        <f t="shared" ca="1" si="661"/>
        <v>47.84</v>
      </c>
      <c r="AI299" s="158">
        <f t="shared" ca="1" si="662"/>
        <v>30.41</v>
      </c>
      <c r="AJ299" s="158">
        <f t="shared" si="663"/>
        <v>0</v>
      </c>
      <c r="AK299" s="158">
        <f t="shared" ca="1" si="664"/>
        <v>47.58</v>
      </c>
      <c r="AL299" s="158">
        <f t="shared" ca="1" si="665"/>
        <v>46.87</v>
      </c>
      <c r="AM299" s="158">
        <f t="shared" ca="1" si="666"/>
        <v>59.65</v>
      </c>
      <c r="AN299" s="159">
        <f t="shared" ca="1" si="667"/>
        <v>315.27999999999997</v>
      </c>
      <c r="AP299" s="227">
        <f t="shared" ca="1" si="668"/>
        <v>0</v>
      </c>
      <c r="AQ299" s="227">
        <f t="shared" ca="1" si="669"/>
        <v>0</v>
      </c>
      <c r="AR299" s="227">
        <f t="shared" ca="1" si="670"/>
        <v>315.27999999999997</v>
      </c>
      <c r="AS299" s="227">
        <f t="shared" ca="1" si="671"/>
        <v>0</v>
      </c>
      <c r="AT299" s="227">
        <f t="shared" ca="1" si="672"/>
        <v>0</v>
      </c>
      <c r="AU299" s="227">
        <f t="shared" ca="1" si="673"/>
        <v>0</v>
      </c>
      <c r="AV299" s="227">
        <f t="shared" ca="1" si="674"/>
        <v>0</v>
      </c>
      <c r="AW299" s="227">
        <f t="shared" ca="1" si="675"/>
        <v>0</v>
      </c>
      <c r="AX299" s="227">
        <f t="shared" ca="1" si="676"/>
        <v>0</v>
      </c>
      <c r="AY299" s="227">
        <f t="shared" ca="1" si="677"/>
        <v>0</v>
      </c>
      <c r="AZ299" s="227">
        <f t="shared" ca="1" si="678"/>
        <v>0</v>
      </c>
      <c r="BB299" s="227">
        <f t="shared" ca="1" si="679"/>
        <v>47.34</v>
      </c>
      <c r="BC299" s="227">
        <f t="shared" ca="1" si="680"/>
        <v>31.47</v>
      </c>
      <c r="BD299" s="227">
        <f t="shared" ca="1" si="681"/>
        <v>50.59</v>
      </c>
      <c r="BE299" s="227">
        <f t="shared" ca="1" si="682"/>
        <v>38.270000000000003</v>
      </c>
      <c r="BF299" s="227">
        <f t="shared" ca="1" si="683"/>
        <v>24.33</v>
      </c>
      <c r="BG299" s="227">
        <f t="shared" si="684"/>
        <v>0</v>
      </c>
      <c r="BH299" s="227">
        <f t="shared" ca="1" si="685"/>
        <v>38.06</v>
      </c>
      <c r="BI299" s="227">
        <f t="shared" ca="1" si="686"/>
        <v>37.5</v>
      </c>
      <c r="BJ299" s="227">
        <f t="shared" ca="1" si="687"/>
        <v>47.72</v>
      </c>
    </row>
    <row r="300" spans="1:62" x14ac:dyDescent="0.2">
      <c r="A300" s="228" t="s">
        <v>46</v>
      </c>
      <c r="B300" s="229" t="s">
        <v>279</v>
      </c>
      <c r="C300" s="230" t="s">
        <v>73</v>
      </c>
      <c r="D300" s="261">
        <v>90.18</v>
      </c>
      <c r="E300" s="245">
        <f t="shared" ca="1" si="647"/>
        <v>52.77</v>
      </c>
      <c r="F300" s="261"/>
      <c r="G300" s="245" t="str">
        <f t="shared" si="648"/>
        <v/>
      </c>
      <c r="H300" s="261">
        <v>88.21</v>
      </c>
      <c r="I300" s="245">
        <f t="shared" ca="1" si="649"/>
        <v>52.99</v>
      </c>
      <c r="J300" s="261">
        <v>77.55</v>
      </c>
      <c r="K300" s="235">
        <f t="shared" ca="1" si="650"/>
        <v>42.5</v>
      </c>
      <c r="L300" s="261"/>
      <c r="M300" s="245" t="str">
        <f t="shared" si="651"/>
        <v/>
      </c>
      <c r="N300" s="261">
        <v>54.09</v>
      </c>
      <c r="O300" s="245">
        <f t="shared" ca="1" si="652"/>
        <v>64.48</v>
      </c>
      <c r="P300" s="261">
        <v>96.24</v>
      </c>
      <c r="Q300" s="245">
        <f t="shared" ca="1" si="653"/>
        <v>48.65</v>
      </c>
      <c r="R300" s="261"/>
      <c r="S300" s="245" t="str">
        <f t="shared" si="654"/>
        <v/>
      </c>
      <c r="T300" s="261">
        <v>70.12</v>
      </c>
      <c r="U300" s="245">
        <f t="shared" ca="1" si="655"/>
        <v>51.07</v>
      </c>
      <c r="V300" s="245">
        <f t="shared" ca="1" si="656"/>
        <v>269.95999999999998</v>
      </c>
      <c r="W300" s="225"/>
      <c r="X300" s="226">
        <v>0.8</v>
      </c>
      <c r="Y300" s="158">
        <f t="shared" ca="1" si="688"/>
        <v>64.48</v>
      </c>
      <c r="Z300" s="158">
        <f t="shared" ca="1" si="688"/>
        <v>52.99</v>
      </c>
      <c r="AA300" s="158">
        <f t="shared" ca="1" si="688"/>
        <v>52.77</v>
      </c>
      <c r="AB300" s="158">
        <f t="shared" ca="1" si="688"/>
        <v>51.07</v>
      </c>
      <c r="AC300" s="158">
        <f t="shared" ca="1" si="688"/>
        <v>48.65</v>
      </c>
      <c r="AE300" s="158">
        <f t="shared" ca="1" si="658"/>
        <v>52.77</v>
      </c>
      <c r="AF300" s="158">
        <f t="shared" si="659"/>
        <v>0</v>
      </c>
      <c r="AG300" s="158">
        <f t="shared" ca="1" si="660"/>
        <v>52.99</v>
      </c>
      <c r="AH300" s="158">
        <f t="shared" ca="1" si="661"/>
        <v>42.5</v>
      </c>
      <c r="AI300" s="158">
        <f t="shared" si="662"/>
        <v>0</v>
      </c>
      <c r="AJ300" s="158">
        <f t="shared" ca="1" si="663"/>
        <v>64.48</v>
      </c>
      <c r="AK300" s="158">
        <f t="shared" ca="1" si="664"/>
        <v>48.65</v>
      </c>
      <c r="AL300" s="158">
        <f t="shared" si="665"/>
        <v>0</v>
      </c>
      <c r="AM300" s="158">
        <f t="shared" ca="1" si="666"/>
        <v>51.07</v>
      </c>
      <c r="AN300" s="159">
        <f t="shared" ca="1" si="667"/>
        <v>249.97</v>
      </c>
      <c r="AP300" s="227">
        <f t="shared" ca="1" si="668"/>
        <v>249.97</v>
      </c>
      <c r="AQ300" s="227">
        <f t="shared" ca="1" si="669"/>
        <v>0</v>
      </c>
      <c r="AR300" s="227">
        <f t="shared" ca="1" si="670"/>
        <v>0</v>
      </c>
      <c r="AS300" s="227">
        <f t="shared" ca="1" si="671"/>
        <v>0</v>
      </c>
      <c r="AT300" s="227">
        <f t="shared" ca="1" si="672"/>
        <v>0</v>
      </c>
      <c r="AU300" s="227">
        <f t="shared" ca="1" si="673"/>
        <v>0</v>
      </c>
      <c r="AV300" s="227">
        <f t="shared" ca="1" si="674"/>
        <v>0</v>
      </c>
      <c r="AW300" s="227">
        <f t="shared" ca="1" si="675"/>
        <v>0</v>
      </c>
      <c r="AX300" s="227">
        <f t="shared" ca="1" si="676"/>
        <v>0</v>
      </c>
      <c r="AY300" s="227">
        <f t="shared" ca="1" si="677"/>
        <v>0</v>
      </c>
      <c r="AZ300" s="227">
        <f t="shared" ca="1" si="678"/>
        <v>0</v>
      </c>
      <c r="BB300" s="227">
        <f t="shared" ca="1" si="679"/>
        <v>42.22</v>
      </c>
      <c r="BC300" s="227">
        <f t="shared" si="680"/>
        <v>0</v>
      </c>
      <c r="BD300" s="227">
        <f t="shared" ca="1" si="681"/>
        <v>42.39</v>
      </c>
      <c r="BE300" s="227">
        <f t="shared" ca="1" si="682"/>
        <v>34</v>
      </c>
      <c r="BF300" s="227">
        <f t="shared" si="683"/>
        <v>0</v>
      </c>
      <c r="BG300" s="227">
        <f t="shared" ca="1" si="684"/>
        <v>51.58</v>
      </c>
      <c r="BH300" s="227">
        <f t="shared" ca="1" si="685"/>
        <v>38.92</v>
      </c>
      <c r="BI300" s="227">
        <f t="shared" si="686"/>
        <v>0</v>
      </c>
      <c r="BJ300" s="227">
        <f t="shared" ca="1" si="687"/>
        <v>40.86</v>
      </c>
    </row>
    <row r="301" spans="1:62" x14ac:dyDescent="0.2">
      <c r="A301" s="241" t="s">
        <v>47</v>
      </c>
      <c r="B301" s="238" t="s">
        <v>280</v>
      </c>
      <c r="C301" s="230" t="s">
        <v>73</v>
      </c>
      <c r="D301" s="261">
        <v>108.46</v>
      </c>
      <c r="E301" s="245">
        <f t="shared" ca="1" si="647"/>
        <v>43.81</v>
      </c>
      <c r="F301" s="261">
        <v>85.52</v>
      </c>
      <c r="G301" s="235">
        <f t="shared" ca="1" si="648"/>
        <v>36.369999999999997</v>
      </c>
      <c r="H301" s="261">
        <v>84.25</v>
      </c>
      <c r="I301" s="245">
        <f t="shared" ca="1" si="649"/>
        <v>55.46</v>
      </c>
      <c r="J301" s="261"/>
      <c r="K301" s="245" t="str">
        <f t="shared" si="650"/>
        <v/>
      </c>
      <c r="L301" s="261">
        <v>80.260000000000005</v>
      </c>
      <c r="M301" s="245">
        <f t="shared" ca="1" si="651"/>
        <v>36.590000000000003</v>
      </c>
      <c r="N301" s="261">
        <v>61.26</v>
      </c>
      <c r="O301" s="245">
        <f t="shared" ca="1" si="652"/>
        <v>56.84</v>
      </c>
      <c r="P301" s="261">
        <v>88.54</v>
      </c>
      <c r="Q301" s="245">
        <f t="shared" ca="1" si="653"/>
        <v>52.76</v>
      </c>
      <c r="R301" s="261"/>
      <c r="S301" s="245" t="str">
        <f t="shared" si="654"/>
        <v/>
      </c>
      <c r="T301" s="261"/>
      <c r="U301" s="245" t="str">
        <f t="shared" si="655"/>
        <v/>
      </c>
      <c r="V301" s="245">
        <f t="shared" ca="1" si="656"/>
        <v>245.46</v>
      </c>
      <c r="W301" s="225"/>
      <c r="X301" s="226">
        <v>0.8</v>
      </c>
      <c r="Y301" s="158">
        <f t="shared" ca="1" si="688"/>
        <v>56.84</v>
      </c>
      <c r="Z301" s="158">
        <f t="shared" ca="1" si="688"/>
        <v>55.46</v>
      </c>
      <c r="AA301" s="158">
        <f t="shared" ca="1" si="688"/>
        <v>52.76</v>
      </c>
      <c r="AB301" s="158">
        <f t="shared" ca="1" si="688"/>
        <v>43.81</v>
      </c>
      <c r="AC301" s="158">
        <f t="shared" ca="1" si="688"/>
        <v>36.590000000000003</v>
      </c>
      <c r="AE301" s="158">
        <f t="shared" ca="1" si="658"/>
        <v>43.81</v>
      </c>
      <c r="AF301" s="158">
        <f t="shared" ca="1" si="659"/>
        <v>36.369999999999997</v>
      </c>
      <c r="AG301" s="158">
        <f t="shared" ca="1" si="660"/>
        <v>55.46</v>
      </c>
      <c r="AH301" s="158">
        <f t="shared" si="661"/>
        <v>0</v>
      </c>
      <c r="AI301" s="158">
        <f t="shared" ca="1" si="662"/>
        <v>36.590000000000003</v>
      </c>
      <c r="AJ301" s="158">
        <f t="shared" ca="1" si="663"/>
        <v>56.84</v>
      </c>
      <c r="AK301" s="158">
        <f t="shared" ca="1" si="664"/>
        <v>52.76</v>
      </c>
      <c r="AL301" s="158">
        <f t="shared" si="665"/>
        <v>0</v>
      </c>
      <c r="AM301" s="158">
        <f t="shared" si="666"/>
        <v>0</v>
      </c>
      <c r="AN301" s="159">
        <f t="shared" ca="1" si="667"/>
        <v>225.46</v>
      </c>
      <c r="AP301" s="227">
        <f t="shared" ca="1" si="668"/>
        <v>225.46</v>
      </c>
      <c r="AQ301" s="227">
        <f t="shared" ca="1" si="669"/>
        <v>0</v>
      </c>
      <c r="AR301" s="227">
        <f t="shared" ca="1" si="670"/>
        <v>0</v>
      </c>
      <c r="AS301" s="227">
        <f t="shared" ca="1" si="671"/>
        <v>0</v>
      </c>
      <c r="AT301" s="227">
        <f t="shared" ca="1" si="672"/>
        <v>0</v>
      </c>
      <c r="AU301" s="227">
        <f t="shared" ca="1" si="673"/>
        <v>0</v>
      </c>
      <c r="AV301" s="227">
        <f t="shared" ca="1" si="674"/>
        <v>0</v>
      </c>
      <c r="AW301" s="227">
        <f t="shared" ca="1" si="675"/>
        <v>0</v>
      </c>
      <c r="AX301" s="227">
        <f t="shared" ca="1" si="676"/>
        <v>0</v>
      </c>
      <c r="AY301" s="227">
        <f t="shared" ca="1" si="677"/>
        <v>0</v>
      </c>
      <c r="AZ301" s="227">
        <f t="shared" ca="1" si="678"/>
        <v>0</v>
      </c>
      <c r="BB301" s="227">
        <f t="shared" ca="1" si="679"/>
        <v>35.049999999999997</v>
      </c>
      <c r="BC301" s="227">
        <f t="shared" ca="1" si="680"/>
        <v>29.1</v>
      </c>
      <c r="BD301" s="227">
        <f t="shared" ca="1" si="681"/>
        <v>44.37</v>
      </c>
      <c r="BE301" s="227">
        <f t="shared" si="682"/>
        <v>0</v>
      </c>
      <c r="BF301" s="227">
        <f t="shared" ca="1" si="683"/>
        <v>29.27</v>
      </c>
      <c r="BG301" s="227">
        <f t="shared" ca="1" si="684"/>
        <v>45.47</v>
      </c>
      <c r="BH301" s="227">
        <f t="shared" ca="1" si="685"/>
        <v>42.21</v>
      </c>
      <c r="BI301" s="227">
        <f t="shared" si="686"/>
        <v>0</v>
      </c>
      <c r="BJ301" s="227">
        <f t="shared" si="687"/>
        <v>0</v>
      </c>
    </row>
    <row r="302" spans="1:62" x14ac:dyDescent="0.2">
      <c r="A302" s="228" t="s">
        <v>48</v>
      </c>
      <c r="B302" s="229" t="s">
        <v>274</v>
      </c>
      <c r="C302" s="230" t="s">
        <v>84</v>
      </c>
      <c r="D302" s="261">
        <v>72.17</v>
      </c>
      <c r="E302" s="245">
        <f t="shared" ca="1" si="647"/>
        <v>65.92</v>
      </c>
      <c r="F302" s="261"/>
      <c r="G302" s="245" t="str">
        <f t="shared" si="648"/>
        <v/>
      </c>
      <c r="H302" s="261"/>
      <c r="I302" s="245" t="str">
        <f t="shared" si="649"/>
        <v/>
      </c>
      <c r="J302" s="261"/>
      <c r="K302" s="245" t="str">
        <f t="shared" si="650"/>
        <v/>
      </c>
      <c r="L302" s="261">
        <v>94.06</v>
      </c>
      <c r="M302" s="245">
        <f t="shared" ca="1" si="651"/>
        <v>31.28</v>
      </c>
      <c r="N302" s="261">
        <v>88.54</v>
      </c>
      <c r="O302" s="245">
        <f t="shared" ca="1" si="652"/>
        <v>39.28</v>
      </c>
      <c r="P302" s="261"/>
      <c r="Q302" s="245" t="str">
        <f t="shared" si="653"/>
        <v/>
      </c>
      <c r="R302" s="261">
        <v>162.18</v>
      </c>
      <c r="S302" s="245">
        <f t="shared" ca="1" si="654"/>
        <v>34.35</v>
      </c>
      <c r="T302" s="261">
        <v>75.33</v>
      </c>
      <c r="U302" s="245">
        <f t="shared" ca="1" si="655"/>
        <v>47.45</v>
      </c>
      <c r="V302" s="245">
        <f t="shared" ca="1" si="656"/>
        <v>218.28</v>
      </c>
      <c r="W302" s="225"/>
      <c r="X302" s="226">
        <v>0.8</v>
      </c>
      <c r="Y302" s="158">
        <f t="shared" ca="1" si="688"/>
        <v>65.92</v>
      </c>
      <c r="Z302" s="158">
        <f t="shared" ca="1" si="688"/>
        <v>47.45</v>
      </c>
      <c r="AA302" s="158">
        <f t="shared" ca="1" si="688"/>
        <v>39.28</v>
      </c>
      <c r="AB302" s="158">
        <f t="shared" ca="1" si="688"/>
        <v>34.35</v>
      </c>
      <c r="AC302" s="158">
        <f t="shared" ca="1" si="688"/>
        <v>31.28</v>
      </c>
      <c r="AE302" s="158">
        <f t="shared" ca="1" si="658"/>
        <v>65.92</v>
      </c>
      <c r="AF302" s="158">
        <f t="shared" si="659"/>
        <v>0</v>
      </c>
      <c r="AG302" s="158">
        <f t="shared" si="660"/>
        <v>0</v>
      </c>
      <c r="AH302" s="158">
        <f t="shared" si="661"/>
        <v>0</v>
      </c>
      <c r="AI302" s="158">
        <f t="shared" ca="1" si="662"/>
        <v>31.28</v>
      </c>
      <c r="AJ302" s="158">
        <f t="shared" ca="1" si="663"/>
        <v>39.28</v>
      </c>
      <c r="AK302" s="158">
        <f t="shared" si="664"/>
        <v>0</v>
      </c>
      <c r="AL302" s="158">
        <f t="shared" ca="1" si="665"/>
        <v>34.35</v>
      </c>
      <c r="AM302" s="158">
        <f t="shared" ca="1" si="666"/>
        <v>47.45</v>
      </c>
      <c r="AN302" s="159">
        <f t="shared" ca="1" si="667"/>
        <v>174.62</v>
      </c>
      <c r="AP302" s="227">
        <f t="shared" ca="1" si="668"/>
        <v>0</v>
      </c>
      <c r="AQ302" s="227">
        <f t="shared" ca="1" si="669"/>
        <v>0</v>
      </c>
      <c r="AR302" s="227">
        <f t="shared" ca="1" si="670"/>
        <v>0</v>
      </c>
      <c r="AS302" s="227">
        <f t="shared" ca="1" si="671"/>
        <v>0</v>
      </c>
      <c r="AT302" s="227">
        <f t="shared" ca="1" si="672"/>
        <v>0</v>
      </c>
      <c r="AU302" s="227">
        <f t="shared" ca="1" si="673"/>
        <v>0</v>
      </c>
      <c r="AV302" s="227">
        <f t="shared" ca="1" si="674"/>
        <v>0</v>
      </c>
      <c r="AW302" s="227">
        <f t="shared" ca="1" si="675"/>
        <v>174.62</v>
      </c>
      <c r="AX302" s="227">
        <f t="shared" ca="1" si="676"/>
        <v>0</v>
      </c>
      <c r="AY302" s="227">
        <f t="shared" ca="1" si="677"/>
        <v>0</v>
      </c>
      <c r="AZ302" s="227">
        <f t="shared" ca="1" si="678"/>
        <v>0</v>
      </c>
      <c r="BB302" s="227">
        <f t="shared" ca="1" si="679"/>
        <v>52.74</v>
      </c>
      <c r="BC302" s="227">
        <f t="shared" si="680"/>
        <v>0</v>
      </c>
      <c r="BD302" s="227">
        <f t="shared" si="681"/>
        <v>0</v>
      </c>
      <c r="BE302" s="227">
        <f t="shared" si="682"/>
        <v>0</v>
      </c>
      <c r="BF302" s="227">
        <f t="shared" ca="1" si="683"/>
        <v>25.02</v>
      </c>
      <c r="BG302" s="227">
        <f t="shared" ca="1" si="684"/>
        <v>31.42</v>
      </c>
      <c r="BH302" s="227">
        <f t="shared" si="685"/>
        <v>0</v>
      </c>
      <c r="BI302" s="227">
        <f t="shared" ca="1" si="686"/>
        <v>27.48</v>
      </c>
      <c r="BJ302" s="227">
        <f t="shared" ca="1" si="687"/>
        <v>37.96</v>
      </c>
    </row>
    <row r="303" spans="1:62" x14ac:dyDescent="0.2">
      <c r="A303" s="241" t="s">
        <v>354</v>
      </c>
      <c r="B303" s="229" t="s">
        <v>58</v>
      </c>
      <c r="C303" s="230" t="s">
        <v>73</v>
      </c>
      <c r="D303" s="261">
        <v>88.05</v>
      </c>
      <c r="E303" s="245">
        <f t="shared" ca="1" si="647"/>
        <v>54.1</v>
      </c>
      <c r="F303" s="261">
        <v>72.33</v>
      </c>
      <c r="G303" s="245">
        <f t="shared" ca="1" si="648"/>
        <v>43.05</v>
      </c>
      <c r="H303" s="261"/>
      <c r="I303" s="245" t="str">
        <f t="shared" si="649"/>
        <v/>
      </c>
      <c r="J303" s="261"/>
      <c r="K303" s="245" t="str">
        <f t="shared" si="650"/>
        <v/>
      </c>
      <c r="L303" s="261"/>
      <c r="M303" s="245" t="str">
        <f t="shared" si="651"/>
        <v/>
      </c>
      <c r="N303" s="261"/>
      <c r="O303" s="245" t="str">
        <f t="shared" si="652"/>
        <v/>
      </c>
      <c r="P303" s="261"/>
      <c r="Q303" s="245" t="str">
        <f t="shared" si="653"/>
        <v/>
      </c>
      <c r="R303" s="261"/>
      <c r="S303" s="245" t="str">
        <f t="shared" si="654"/>
        <v/>
      </c>
      <c r="T303" s="261"/>
      <c r="U303" s="245" t="str">
        <f t="shared" si="655"/>
        <v/>
      </c>
      <c r="V303" s="245">
        <f t="shared" ca="1" si="656"/>
        <v>97.15</v>
      </c>
      <c r="W303" s="225"/>
      <c r="X303" s="226">
        <v>0.8</v>
      </c>
      <c r="Y303" s="158">
        <f t="shared" ca="1" si="688"/>
        <v>54.1</v>
      </c>
      <c r="Z303" s="158">
        <f t="shared" ca="1" si="688"/>
        <v>43.05</v>
      </c>
      <c r="AA303" s="158">
        <f t="shared" ca="1" si="688"/>
        <v>0</v>
      </c>
      <c r="AB303" s="158">
        <f t="shared" ca="1" si="688"/>
        <v>0</v>
      </c>
      <c r="AC303" s="158">
        <f t="shared" ca="1" si="688"/>
        <v>0</v>
      </c>
      <c r="AE303" s="158">
        <f t="shared" ca="1" si="658"/>
        <v>54.1</v>
      </c>
      <c r="AF303" s="158">
        <f t="shared" ca="1" si="659"/>
        <v>43.05</v>
      </c>
      <c r="AG303" s="158">
        <f t="shared" si="660"/>
        <v>0</v>
      </c>
      <c r="AH303" s="158">
        <f t="shared" si="661"/>
        <v>0</v>
      </c>
      <c r="AI303" s="158">
        <f t="shared" si="662"/>
        <v>0</v>
      </c>
      <c r="AJ303" s="158">
        <f t="shared" si="663"/>
        <v>0</v>
      </c>
      <c r="AK303" s="158">
        <f t="shared" si="664"/>
        <v>0</v>
      </c>
      <c r="AL303" s="158">
        <f t="shared" si="665"/>
        <v>0</v>
      </c>
      <c r="AM303" s="158">
        <f t="shared" si="666"/>
        <v>0</v>
      </c>
      <c r="AN303" s="159">
        <f t="shared" ca="1" si="667"/>
        <v>77.72</v>
      </c>
      <c r="AP303" s="227">
        <f t="shared" ca="1" si="668"/>
        <v>77.72</v>
      </c>
      <c r="AQ303" s="227">
        <f t="shared" ca="1" si="669"/>
        <v>0</v>
      </c>
      <c r="AR303" s="227">
        <f t="shared" ca="1" si="670"/>
        <v>0</v>
      </c>
      <c r="AS303" s="227">
        <f t="shared" ca="1" si="671"/>
        <v>0</v>
      </c>
      <c r="AT303" s="227">
        <f t="shared" ca="1" si="672"/>
        <v>0</v>
      </c>
      <c r="AU303" s="227">
        <f t="shared" ca="1" si="673"/>
        <v>0</v>
      </c>
      <c r="AV303" s="227">
        <f t="shared" ca="1" si="674"/>
        <v>0</v>
      </c>
      <c r="AW303" s="227">
        <f t="shared" ca="1" si="675"/>
        <v>0</v>
      </c>
      <c r="AX303" s="227">
        <f t="shared" ca="1" si="676"/>
        <v>0</v>
      </c>
      <c r="AY303" s="227">
        <f t="shared" ca="1" si="677"/>
        <v>0</v>
      </c>
      <c r="AZ303" s="227">
        <f t="shared" ca="1" si="678"/>
        <v>0</v>
      </c>
      <c r="BB303" s="227">
        <f t="shared" ca="1" si="679"/>
        <v>43.28</v>
      </c>
      <c r="BC303" s="227">
        <f t="shared" ca="1" si="680"/>
        <v>34.44</v>
      </c>
      <c r="BD303" s="227">
        <f t="shared" si="681"/>
        <v>0</v>
      </c>
      <c r="BE303" s="227">
        <f t="shared" si="682"/>
        <v>0</v>
      </c>
      <c r="BF303" s="227">
        <f t="shared" si="683"/>
        <v>0</v>
      </c>
      <c r="BG303" s="227">
        <f t="shared" si="684"/>
        <v>0</v>
      </c>
      <c r="BH303" s="227">
        <f t="shared" si="685"/>
        <v>0</v>
      </c>
      <c r="BI303" s="227">
        <f t="shared" si="686"/>
        <v>0</v>
      </c>
      <c r="BJ303" s="227">
        <f t="shared" si="687"/>
        <v>0</v>
      </c>
    </row>
    <row r="304" spans="1:62" x14ac:dyDescent="0.2">
      <c r="A304" s="228" t="s">
        <v>355</v>
      </c>
      <c r="B304" s="229" t="s">
        <v>353</v>
      </c>
      <c r="C304" s="230" t="s">
        <v>73</v>
      </c>
      <c r="D304" s="261"/>
      <c r="E304" s="245" t="str">
        <f t="shared" si="647"/>
        <v/>
      </c>
      <c r="F304" s="261"/>
      <c r="G304" s="245" t="str">
        <f t="shared" si="648"/>
        <v/>
      </c>
      <c r="H304" s="261"/>
      <c r="I304" s="245" t="str">
        <f t="shared" si="649"/>
        <v/>
      </c>
      <c r="J304" s="261"/>
      <c r="K304" s="245" t="str">
        <f t="shared" si="650"/>
        <v/>
      </c>
      <c r="L304" s="261">
        <v>44.5</v>
      </c>
      <c r="M304" s="245">
        <f t="shared" ca="1" si="651"/>
        <v>65.650000000000006</v>
      </c>
      <c r="N304" s="261"/>
      <c r="O304" s="245" t="str">
        <f t="shared" si="652"/>
        <v/>
      </c>
      <c r="P304" s="261"/>
      <c r="Q304" s="245" t="str">
        <f t="shared" si="653"/>
        <v/>
      </c>
      <c r="R304" s="261"/>
      <c r="S304" s="245" t="str">
        <f t="shared" si="654"/>
        <v/>
      </c>
      <c r="T304" s="261"/>
      <c r="U304" s="245" t="str">
        <f t="shared" si="655"/>
        <v/>
      </c>
      <c r="V304" s="245">
        <f t="shared" ca="1" si="656"/>
        <v>65.650000000000006</v>
      </c>
      <c r="W304" s="225"/>
      <c r="X304" s="226">
        <v>0.8</v>
      </c>
      <c r="Y304" s="158">
        <f t="shared" ca="1" si="688"/>
        <v>65.650000000000006</v>
      </c>
      <c r="Z304" s="158">
        <f t="shared" ca="1" si="688"/>
        <v>0</v>
      </c>
      <c r="AA304" s="158">
        <f t="shared" ca="1" si="688"/>
        <v>0</v>
      </c>
      <c r="AB304" s="158">
        <f t="shared" ca="1" si="688"/>
        <v>0</v>
      </c>
      <c r="AC304" s="158">
        <f t="shared" ca="1" si="688"/>
        <v>0</v>
      </c>
      <c r="AE304" s="158">
        <f t="shared" si="658"/>
        <v>0</v>
      </c>
      <c r="AF304" s="158">
        <f t="shared" si="659"/>
        <v>0</v>
      </c>
      <c r="AG304" s="158">
        <f t="shared" si="660"/>
        <v>0</v>
      </c>
      <c r="AH304" s="158">
        <f t="shared" si="661"/>
        <v>0</v>
      </c>
      <c r="AI304" s="158">
        <f t="shared" ca="1" si="662"/>
        <v>65.650000000000006</v>
      </c>
      <c r="AJ304" s="158">
        <f t="shared" si="663"/>
        <v>0</v>
      </c>
      <c r="AK304" s="158">
        <f t="shared" si="664"/>
        <v>0</v>
      </c>
      <c r="AL304" s="158">
        <f t="shared" si="665"/>
        <v>0</v>
      </c>
      <c r="AM304" s="158">
        <f t="shared" si="666"/>
        <v>0</v>
      </c>
      <c r="AN304" s="159">
        <f t="shared" ca="1" si="667"/>
        <v>52.52</v>
      </c>
      <c r="AP304" s="227">
        <f t="shared" ca="1" si="668"/>
        <v>52.52</v>
      </c>
      <c r="AQ304" s="227">
        <f t="shared" ca="1" si="669"/>
        <v>0</v>
      </c>
      <c r="AR304" s="227">
        <f t="shared" ca="1" si="670"/>
        <v>0</v>
      </c>
      <c r="AS304" s="227">
        <f t="shared" ca="1" si="671"/>
        <v>0</v>
      </c>
      <c r="AT304" s="227">
        <f t="shared" ca="1" si="672"/>
        <v>0</v>
      </c>
      <c r="AU304" s="227">
        <f t="shared" ca="1" si="673"/>
        <v>0</v>
      </c>
      <c r="AV304" s="227">
        <f t="shared" ca="1" si="674"/>
        <v>0</v>
      </c>
      <c r="AW304" s="227">
        <f t="shared" ca="1" si="675"/>
        <v>0</v>
      </c>
      <c r="AX304" s="227">
        <f t="shared" ca="1" si="676"/>
        <v>0</v>
      </c>
      <c r="AY304" s="227">
        <f t="shared" ca="1" si="677"/>
        <v>0</v>
      </c>
      <c r="AZ304" s="227">
        <f t="shared" ca="1" si="678"/>
        <v>0</v>
      </c>
      <c r="BB304" s="227">
        <f t="shared" si="679"/>
        <v>0</v>
      </c>
      <c r="BC304" s="227">
        <f t="shared" si="680"/>
        <v>0</v>
      </c>
      <c r="BD304" s="227">
        <f t="shared" si="681"/>
        <v>0</v>
      </c>
      <c r="BE304" s="227">
        <f t="shared" si="682"/>
        <v>0</v>
      </c>
      <c r="BF304" s="227">
        <f t="shared" ca="1" si="683"/>
        <v>52.52</v>
      </c>
      <c r="BG304" s="227">
        <f t="shared" si="684"/>
        <v>0</v>
      </c>
      <c r="BH304" s="227">
        <f t="shared" si="685"/>
        <v>0</v>
      </c>
      <c r="BI304" s="227">
        <f t="shared" si="686"/>
        <v>0</v>
      </c>
      <c r="BJ304" s="227">
        <f t="shared" si="687"/>
        <v>0</v>
      </c>
    </row>
    <row r="305" spans="1:62" ht="13.5" thickBot="1" x14ac:dyDescent="0.25">
      <c r="A305" s="247" t="s">
        <v>356</v>
      </c>
      <c r="B305" s="286" t="s">
        <v>379</v>
      </c>
      <c r="C305" s="249" t="s">
        <v>126</v>
      </c>
      <c r="D305" s="265"/>
      <c r="E305" s="340" t="str">
        <f t="shared" si="647"/>
        <v/>
      </c>
      <c r="F305" s="265"/>
      <c r="G305" s="340" t="str">
        <f t="shared" si="648"/>
        <v/>
      </c>
      <c r="H305" s="265"/>
      <c r="I305" s="340" t="str">
        <f t="shared" si="649"/>
        <v/>
      </c>
      <c r="J305" s="265"/>
      <c r="K305" s="340" t="str">
        <f t="shared" si="650"/>
        <v/>
      </c>
      <c r="L305" s="265"/>
      <c r="M305" s="340" t="str">
        <f t="shared" si="651"/>
        <v/>
      </c>
      <c r="N305" s="265"/>
      <c r="O305" s="340" t="str">
        <f t="shared" si="652"/>
        <v/>
      </c>
      <c r="P305" s="265">
        <v>102.17</v>
      </c>
      <c r="Q305" s="266">
        <f t="shared" ca="1" si="653"/>
        <v>45.85</v>
      </c>
      <c r="R305" s="265"/>
      <c r="S305" s="333" t="str">
        <f t="shared" si="654"/>
        <v/>
      </c>
      <c r="T305" s="265"/>
      <c r="U305" s="333" t="str">
        <f t="shared" si="655"/>
        <v/>
      </c>
      <c r="V305" s="266">
        <f t="shared" ca="1" si="656"/>
        <v>45.85</v>
      </c>
      <c r="W305" s="225"/>
      <c r="X305" s="226">
        <v>0.8</v>
      </c>
      <c r="Y305" s="158">
        <f t="shared" ca="1" si="688"/>
        <v>45.85</v>
      </c>
      <c r="Z305" s="158">
        <f t="shared" ca="1" si="688"/>
        <v>0</v>
      </c>
      <c r="AA305" s="158">
        <f t="shared" ca="1" si="688"/>
        <v>0</v>
      </c>
      <c r="AB305" s="158">
        <f t="shared" ca="1" si="688"/>
        <v>0</v>
      </c>
      <c r="AC305" s="158">
        <f t="shared" ca="1" si="688"/>
        <v>0</v>
      </c>
      <c r="AE305" s="158">
        <f t="shared" si="658"/>
        <v>0</v>
      </c>
      <c r="AF305" s="158">
        <f t="shared" si="659"/>
        <v>0</v>
      </c>
      <c r="AG305" s="158">
        <f t="shared" si="660"/>
        <v>0</v>
      </c>
      <c r="AH305" s="158">
        <f t="shared" si="661"/>
        <v>0</v>
      </c>
      <c r="AI305" s="158">
        <f t="shared" si="662"/>
        <v>0</v>
      </c>
      <c r="AJ305" s="158">
        <f t="shared" si="663"/>
        <v>0</v>
      </c>
      <c r="AK305" s="158">
        <f t="shared" ca="1" si="664"/>
        <v>45.85</v>
      </c>
      <c r="AL305" s="158">
        <f t="shared" si="665"/>
        <v>0</v>
      </c>
      <c r="AM305" s="158">
        <f t="shared" si="666"/>
        <v>0</v>
      </c>
      <c r="AN305" s="159">
        <f t="shared" ca="1" si="667"/>
        <v>36.68</v>
      </c>
      <c r="AP305" s="227">
        <f t="shared" ca="1" si="668"/>
        <v>0</v>
      </c>
      <c r="AQ305" s="227">
        <f t="shared" ca="1" si="669"/>
        <v>0</v>
      </c>
      <c r="AR305" s="227">
        <f t="shared" ca="1" si="670"/>
        <v>0</v>
      </c>
      <c r="AS305" s="227">
        <f t="shared" ca="1" si="671"/>
        <v>0</v>
      </c>
      <c r="AT305" s="227">
        <f t="shared" ca="1" si="672"/>
        <v>0</v>
      </c>
      <c r="AU305" s="227">
        <f t="shared" ca="1" si="673"/>
        <v>0</v>
      </c>
      <c r="AV305" s="227">
        <f t="shared" ca="1" si="674"/>
        <v>0</v>
      </c>
      <c r="AW305" s="227">
        <f t="shared" ca="1" si="675"/>
        <v>0</v>
      </c>
      <c r="AX305" s="227">
        <f t="shared" ca="1" si="676"/>
        <v>0</v>
      </c>
      <c r="AY305" s="227">
        <f t="shared" ca="1" si="677"/>
        <v>0</v>
      </c>
      <c r="AZ305" s="227">
        <f t="shared" ca="1" si="678"/>
        <v>36.68</v>
      </c>
      <c r="BB305" s="227">
        <f t="shared" si="679"/>
        <v>0</v>
      </c>
      <c r="BC305" s="227">
        <f t="shared" si="680"/>
        <v>0</v>
      </c>
      <c r="BD305" s="227">
        <f t="shared" si="681"/>
        <v>0</v>
      </c>
      <c r="BE305" s="227">
        <f t="shared" si="682"/>
        <v>0</v>
      </c>
      <c r="BF305" s="227">
        <f t="shared" si="683"/>
        <v>0</v>
      </c>
      <c r="BG305" s="227">
        <f t="shared" si="684"/>
        <v>0</v>
      </c>
      <c r="BH305" s="227">
        <f t="shared" ca="1" si="685"/>
        <v>36.68</v>
      </c>
      <c r="BI305" s="227">
        <f t="shared" si="686"/>
        <v>0</v>
      </c>
      <c r="BJ305" s="227">
        <f t="shared" si="687"/>
        <v>0</v>
      </c>
    </row>
    <row r="306" spans="1:62" ht="13.5" thickBot="1" x14ac:dyDescent="0.25"/>
    <row r="307" spans="1:62" ht="13.5" customHeight="1" x14ac:dyDescent="0.25">
      <c r="A307" s="355"/>
      <c r="B307" s="358" t="s">
        <v>57</v>
      </c>
      <c r="C307" s="361" t="s">
        <v>2</v>
      </c>
      <c r="D307" s="349" t="s">
        <v>95</v>
      </c>
      <c r="E307" s="349"/>
      <c r="F307" s="349" t="s">
        <v>145</v>
      </c>
      <c r="G307" s="349"/>
      <c r="H307" s="349" t="s">
        <v>133</v>
      </c>
      <c r="I307" s="349"/>
      <c r="J307" s="349" t="s">
        <v>135</v>
      </c>
      <c r="K307" s="349"/>
      <c r="L307" s="349" t="s">
        <v>136</v>
      </c>
      <c r="M307" s="350"/>
      <c r="N307" s="349" t="s">
        <v>149</v>
      </c>
      <c r="O307" s="349"/>
      <c r="P307" s="349" t="s">
        <v>20</v>
      </c>
      <c r="Q307" s="349"/>
      <c r="R307" s="349" t="s">
        <v>153</v>
      </c>
      <c r="S307" s="350"/>
      <c r="T307" s="349" t="s">
        <v>381</v>
      </c>
      <c r="U307" s="350"/>
      <c r="V307" s="351" t="s">
        <v>93</v>
      </c>
      <c r="W307" s="354"/>
      <c r="X307" s="354"/>
      <c r="AP307" s="227"/>
      <c r="AQ307" s="227"/>
      <c r="AR307" s="227"/>
      <c r="AS307" s="227"/>
      <c r="AT307" s="227"/>
      <c r="AU307" s="227"/>
      <c r="AV307" s="227"/>
      <c r="AW307" s="227"/>
      <c r="AX307" s="227"/>
      <c r="AY307" s="227"/>
      <c r="AZ307" s="227"/>
    </row>
    <row r="308" spans="1:62" ht="13.5" x14ac:dyDescent="0.25">
      <c r="A308" s="356"/>
      <c r="B308" s="359"/>
      <c r="C308" s="362"/>
      <c r="D308" s="348" t="s">
        <v>144</v>
      </c>
      <c r="E308" s="348"/>
      <c r="F308" s="348" t="s">
        <v>146</v>
      </c>
      <c r="G308" s="348"/>
      <c r="H308" s="348" t="s">
        <v>146</v>
      </c>
      <c r="I308" s="348"/>
      <c r="J308" s="348" t="s">
        <v>147</v>
      </c>
      <c r="K308" s="348"/>
      <c r="L308" s="348" t="s">
        <v>148</v>
      </c>
      <c r="M308" s="348"/>
      <c r="N308" s="348" t="s">
        <v>151</v>
      </c>
      <c r="O308" s="348"/>
      <c r="P308" s="348" t="s">
        <v>152</v>
      </c>
      <c r="Q308" s="348"/>
      <c r="R308" s="348" t="s">
        <v>91</v>
      </c>
      <c r="S308" s="348"/>
      <c r="T308" s="348" t="s">
        <v>382</v>
      </c>
      <c r="U308" s="348"/>
      <c r="V308" s="352"/>
      <c r="W308" s="354"/>
      <c r="X308" s="354"/>
      <c r="AP308" s="227"/>
      <c r="AQ308" s="227"/>
      <c r="AR308" s="227"/>
      <c r="AS308" s="227"/>
      <c r="AT308" s="227"/>
      <c r="AU308" s="227"/>
      <c r="AV308" s="227"/>
      <c r="AW308" s="227"/>
      <c r="AX308" s="227"/>
      <c r="AY308" s="227"/>
      <c r="AZ308" s="227"/>
    </row>
    <row r="309" spans="1:62" ht="13.5" customHeight="1" thickBot="1" x14ac:dyDescent="0.25">
      <c r="A309" s="357"/>
      <c r="B309" s="360"/>
      <c r="C309" s="363"/>
      <c r="D309" s="203" t="s">
        <v>0</v>
      </c>
      <c r="E309" s="204" t="s">
        <v>1</v>
      </c>
      <c r="F309" s="203" t="s">
        <v>0</v>
      </c>
      <c r="G309" s="204" t="s">
        <v>1</v>
      </c>
      <c r="H309" s="203" t="s">
        <v>0</v>
      </c>
      <c r="I309" s="204" t="s">
        <v>1</v>
      </c>
      <c r="J309" s="203" t="s">
        <v>0</v>
      </c>
      <c r="K309" s="204" t="s">
        <v>1</v>
      </c>
      <c r="L309" s="203" t="s">
        <v>0</v>
      </c>
      <c r="M309" s="204" t="s">
        <v>1</v>
      </c>
      <c r="N309" s="203" t="s">
        <v>0</v>
      </c>
      <c r="O309" s="204" t="s">
        <v>1</v>
      </c>
      <c r="P309" s="203" t="s">
        <v>0</v>
      </c>
      <c r="Q309" s="204" t="s">
        <v>1</v>
      </c>
      <c r="R309" s="203" t="s">
        <v>0</v>
      </c>
      <c r="S309" s="204" t="s">
        <v>1</v>
      </c>
      <c r="T309" s="203" t="s">
        <v>0</v>
      </c>
      <c r="U309" s="204" t="s">
        <v>1</v>
      </c>
      <c r="V309" s="353"/>
      <c r="W309" s="259"/>
      <c r="X309" s="206"/>
      <c r="AP309" s="227"/>
      <c r="AQ309" s="227"/>
      <c r="AR309" s="227"/>
      <c r="AS309" s="227"/>
      <c r="AT309" s="227"/>
      <c r="AU309" s="227"/>
      <c r="AV309" s="227"/>
      <c r="AW309" s="227"/>
      <c r="AX309" s="227"/>
      <c r="AY309" s="227"/>
      <c r="AZ309" s="227"/>
    </row>
    <row r="310" spans="1:62" s="215" customFormat="1" ht="13.5" hidden="1" outlineLevel="1" thickBot="1" x14ac:dyDescent="0.25">
      <c r="A310" s="209"/>
      <c r="B310" s="210">
        <f>ROW()+1</f>
        <v>311</v>
      </c>
      <c r="C310" s="211" cm="1">
        <f t="array" ref="C310">MATCH(TRUE,ISBLANK(C311:C575),0)+ROW()-1</f>
        <v>333</v>
      </c>
      <c r="D310" s="257">
        <f ca="1">MIN(INDIRECT(ADDRESS($B310,COLUMN())&amp;":"&amp;ADDRESS($C310,COLUMN())))</f>
        <v>68.19</v>
      </c>
      <c r="E310" s="326">
        <f ca="1">100*D310-40*INT(D310)</f>
        <v>4099</v>
      </c>
      <c r="F310" s="257">
        <f ca="1">MIN(INDIRECT(ADDRESS($B310,COLUMN())&amp;":"&amp;ADDRESS($C310,COLUMN())))</f>
        <v>35.049999999999997</v>
      </c>
      <c r="G310" s="326">
        <f t="shared" ref="G310" ca="1" si="689">F310*100-40*INT(F310)</f>
        <v>2104.9999999999995</v>
      </c>
      <c r="H310" s="257">
        <f ca="1">MIN(INDIRECT(ADDRESS($B310,COLUMN())&amp;":"&amp;ADDRESS($C310,COLUMN())))</f>
        <v>39.520000000000003</v>
      </c>
      <c r="I310" s="326">
        <f t="shared" ref="I310" ca="1" si="690">H310*100-40*INT(H310)</f>
        <v>2392.0000000000005</v>
      </c>
      <c r="J310" s="257">
        <f ca="1">MIN(INDIRECT(ADDRESS($B310,COLUMN())&amp;":"&amp;ADDRESS($C310,COLUMN())))</f>
        <v>36.43</v>
      </c>
      <c r="K310" s="326">
        <f t="shared" ref="K310" ca="1" si="691">J310*100-40*INT(J310)</f>
        <v>2203</v>
      </c>
      <c r="L310" s="257">
        <f ca="1">MIN(INDIRECT(ADDRESS($B310,COLUMN())&amp;":"&amp;ADDRESS($C310,COLUMN())))</f>
        <v>32.049999999999997</v>
      </c>
      <c r="M310" s="326">
        <f t="shared" ref="M310" ca="1" si="692">L310*100-40*INT(L310)</f>
        <v>1924.9999999999995</v>
      </c>
      <c r="N310" s="257">
        <f ca="1">MIN(INDIRECT(ADDRESS($B310,COLUMN())&amp;":"&amp;ADDRESS($C310,COLUMN())))</f>
        <v>29.21</v>
      </c>
      <c r="O310" s="326">
        <f t="shared" ref="O310" ca="1" si="693">N310*100-40*INT(N310)</f>
        <v>1761</v>
      </c>
      <c r="P310" s="257">
        <f ca="1">MIN(INDIRECT(ADDRESS($B310,COLUMN())&amp;":"&amp;ADDRESS($C310,COLUMN())))</f>
        <v>45.39</v>
      </c>
      <c r="Q310" s="326">
        <f t="shared" ref="Q310" ca="1" si="694">P310*100-40*INT(P310)</f>
        <v>2739</v>
      </c>
      <c r="R310" s="257">
        <f ca="1">MIN(INDIRECT(ADDRESS($B310,COLUMN())&amp;":"&amp;ADDRESS($C310,COLUMN())))</f>
        <v>54.28</v>
      </c>
      <c r="S310" s="326">
        <f t="shared" ref="S310" ca="1" si="695">R310*100-40*INT(R310)</f>
        <v>3268</v>
      </c>
      <c r="T310" s="257">
        <f ca="1">MIN(INDIRECT(ADDRESS($B310,COLUMN())&amp;":"&amp;ADDRESS($C310,COLUMN())))</f>
        <v>36.229999999999997</v>
      </c>
      <c r="U310" s="326">
        <f t="shared" ref="U310" ca="1" si="696">T310*100-40*INT(T310)</f>
        <v>2182.9999999999995</v>
      </c>
      <c r="V310" s="257"/>
      <c r="W310" s="214"/>
      <c r="X310" s="214"/>
      <c r="AN310" s="216"/>
      <c r="AP310" s="217"/>
      <c r="AQ310" s="217"/>
      <c r="AR310" s="217"/>
      <c r="AS310" s="217"/>
      <c r="AT310" s="217"/>
      <c r="AU310" s="217"/>
      <c r="AV310" s="217"/>
      <c r="AW310" s="217"/>
      <c r="AX310" s="217"/>
      <c r="AY310" s="217"/>
      <c r="AZ310" s="217"/>
    </row>
    <row r="311" spans="1:62" collapsed="1" x14ac:dyDescent="0.2">
      <c r="A311" s="218" t="s">
        <v>3</v>
      </c>
      <c r="B311" s="219" t="s">
        <v>255</v>
      </c>
      <c r="C311" s="220" t="s">
        <v>156</v>
      </c>
      <c r="D311" s="268">
        <v>68.19</v>
      </c>
      <c r="E311" s="327">
        <f t="shared" ref="E311:E333" ca="1" si="697">IF(D311="","",IF(N(D311)=0,"*",ROUND(100*E$310/(100*D311-40*INT(D311)),2)))</f>
        <v>100</v>
      </c>
      <c r="F311" s="268">
        <v>35.58</v>
      </c>
      <c r="G311" s="327">
        <f t="shared" ref="G311:G333" ca="1" si="698">IF(F311="","",IF(N(F311)=0,"*",ROUND(100*G$310/(100*F311-40*INT(F311)),2)))</f>
        <v>97.54</v>
      </c>
      <c r="H311" s="268">
        <v>48.18</v>
      </c>
      <c r="I311" s="281">
        <f t="shared" ref="I311:I333" ca="1" si="699">IF(H311="","",IF(N(H311)=0,"*",ROUND(100*I$310/(100*H311-40*INT(H311)),2)))</f>
        <v>82.54</v>
      </c>
      <c r="J311" s="268">
        <v>36.43</v>
      </c>
      <c r="K311" s="327">
        <f t="shared" ref="K311:K333" ca="1" si="700">IF(J311="","",IF(N(J311)=0,"*",ROUND(100*K$310/(100*J311-40*INT(J311)),2)))</f>
        <v>100</v>
      </c>
      <c r="L311" s="268">
        <v>43.3</v>
      </c>
      <c r="M311" s="281">
        <f t="shared" ref="M311:M333" ca="1" si="701">IF(L311="","",IF(N(L311)=0,"*",ROUND(100*M$310/(100*L311-40*INT(L311)),2)))</f>
        <v>73.75</v>
      </c>
      <c r="N311" s="268">
        <v>29.21</v>
      </c>
      <c r="O311" s="327">
        <f t="shared" ref="O311:O333" ca="1" si="702">IF(N311="","",IF(N(N311)=0,"*",ROUND(100*O$310/(100*N311-40*INT(N311)),2)))</f>
        <v>100</v>
      </c>
      <c r="P311" s="268">
        <v>63.22</v>
      </c>
      <c r="Q311" s="281">
        <f t="shared" ref="Q311:Q333" ca="1" si="703">IF(P311="","",IF(N(P311)=0,"*",ROUND(100*Q$310/(100*P311-40*INT(P311)),2)))</f>
        <v>72.040000000000006</v>
      </c>
      <c r="R311" s="268">
        <v>66.260000000000005</v>
      </c>
      <c r="S311" s="281">
        <f t="shared" ref="S311:S333" ca="1" si="704">IF(R311="","",IF(N(R311)=0,"*",ROUND(100*S$310/(100*R311-40*INT(R311)),2)))</f>
        <v>81.99</v>
      </c>
      <c r="T311" s="268">
        <v>37.04</v>
      </c>
      <c r="U311" s="327">
        <f t="shared" ref="U311:U333" ca="1" si="705">IF(T311="","",IF(N(T311)=0,"*",ROUND(100*U$310/(100*T311-40*INT(T311)),2)))</f>
        <v>98.16</v>
      </c>
      <c r="V311" s="327">
        <f t="shared" ref="V311:V333" ca="1" si="706">SUM(Y311:AC311)</f>
        <v>495.7</v>
      </c>
      <c r="W311" s="225"/>
      <c r="X311" s="226">
        <v>0.9</v>
      </c>
      <c r="Y311" s="158">
        <f t="shared" ref="Y311:AC320" ca="1" si="707">LARGE($AE311:$AM311,Y$34)</f>
        <v>100</v>
      </c>
      <c r="Z311" s="158">
        <f t="shared" ca="1" si="707"/>
        <v>100</v>
      </c>
      <c r="AA311" s="158">
        <f t="shared" ca="1" si="707"/>
        <v>100</v>
      </c>
      <c r="AB311" s="158">
        <f t="shared" ca="1" si="707"/>
        <v>98.16</v>
      </c>
      <c r="AC311" s="158">
        <f t="shared" ca="1" si="707"/>
        <v>97.54</v>
      </c>
      <c r="AE311" s="158">
        <f t="shared" ref="AE311:AE333" ca="1" si="708">N(E311)</f>
        <v>100</v>
      </c>
      <c r="AF311" s="158">
        <f t="shared" ref="AF311:AF333" ca="1" si="709">N(G311)</f>
        <v>97.54</v>
      </c>
      <c r="AG311" s="158">
        <f t="shared" ref="AG311:AG333" ca="1" si="710">N(I311)</f>
        <v>82.54</v>
      </c>
      <c r="AH311" s="158">
        <f t="shared" ref="AH311:AH333" ca="1" si="711">N(K311)</f>
        <v>100</v>
      </c>
      <c r="AI311" s="158">
        <f t="shared" ref="AI311:AI333" ca="1" si="712">N(M311)</f>
        <v>73.75</v>
      </c>
      <c r="AJ311" s="158">
        <f t="shared" ref="AJ311:AJ333" ca="1" si="713">N(O311)</f>
        <v>100</v>
      </c>
      <c r="AK311" s="158">
        <f t="shared" ref="AK311:AK333" ca="1" si="714">N(Q311)</f>
        <v>72.040000000000006</v>
      </c>
      <c r="AL311" s="158">
        <f t="shared" ref="AL311:AL333" ca="1" si="715">N(S311)</f>
        <v>81.99</v>
      </c>
      <c r="AM311" s="158">
        <f t="shared" ref="AM311:AM333" ca="1" si="716">N(U311)</f>
        <v>98.16</v>
      </c>
      <c r="AN311" s="159">
        <f t="shared" ref="AN311:AN333" ca="1" si="717">ROUND(X311*SUM(E311,G311,I311,K311,M311,O311,Q311,S311,U311),2)</f>
        <v>725.42</v>
      </c>
      <c r="AP311" s="227">
        <f t="shared" ref="AP311:AP333" ca="1" si="718">IF(C311="Vihor",1,0)*AN311</f>
        <v>0</v>
      </c>
      <c r="AQ311" s="227">
        <f t="shared" ref="AQ311:AQ333" ca="1" si="719">IF(C311="Maksimir",1,0)*AN311</f>
        <v>0</v>
      </c>
      <c r="AR311" s="227">
        <f t="shared" ref="AR311:AR333" ca="1" si="720">IF(C311="Japetić",1,0)*AN311</f>
        <v>0</v>
      </c>
      <c r="AS311" s="227">
        <f t="shared" ref="AS311:AS333" ca="1" si="721">IF(C311="Bjelovar",1,0)*AN311</f>
        <v>0</v>
      </c>
      <c r="AT311" s="227">
        <f t="shared" ref="AT311:AT333" ca="1" si="722">IF(C311="Međimurje",1,0)*AN311</f>
        <v>0</v>
      </c>
      <c r="AU311" s="227">
        <f t="shared" ref="AU311:AU333" ca="1" si="723">IF(C311="Sova",1,0)*AN311</f>
        <v>0</v>
      </c>
      <c r="AV311" s="227">
        <f t="shared" ref="AV311:AV333" ca="1" si="724">IF(C311="Orion",1,0)*AN311</f>
        <v>0</v>
      </c>
      <c r="AW311" s="227">
        <f t="shared" ref="AW311:AW333" ca="1" si="725">IF(C311="Kapela",1,0)*AN311</f>
        <v>0</v>
      </c>
      <c r="AX311" s="227">
        <f t="shared" ref="AX311:AX333" ca="1" si="726">IF(C311="Jelen",1,0)*AN311</f>
        <v>725.42</v>
      </c>
      <c r="AY311" s="227">
        <f t="shared" ref="AY311:AY333" ca="1" si="727">IF(C311="Varaždin",1,0)*AN311</f>
        <v>0</v>
      </c>
      <c r="AZ311" s="227">
        <f t="shared" ref="AZ311:AZ333" ca="1" si="728">IF(C311="Ivan Merz",1,0)*AN311</f>
        <v>0</v>
      </c>
      <c r="BB311" s="227">
        <f t="shared" ref="BB311:BB333" ca="1" si="729">ROUND(N(E311)*$X311,2)</f>
        <v>90</v>
      </c>
      <c r="BC311" s="227">
        <f t="shared" ref="BC311:BC333" ca="1" si="730">ROUND(N(G311)*$X311,2)</f>
        <v>87.79</v>
      </c>
      <c r="BD311" s="227">
        <f t="shared" ref="BD311:BD333" ca="1" si="731">ROUND(N(I311)*$X311,2)</f>
        <v>74.290000000000006</v>
      </c>
      <c r="BE311" s="227">
        <f t="shared" ref="BE311:BE333" ca="1" si="732">ROUND(N(K311)*$X311,2)</f>
        <v>90</v>
      </c>
      <c r="BF311" s="227">
        <f t="shared" ref="BF311:BF333" ca="1" si="733">ROUND(N(M311)*$X311,2)</f>
        <v>66.38</v>
      </c>
      <c r="BG311" s="227">
        <f t="shared" ref="BG311:BG333" ca="1" si="734">ROUND(N(O311)*$X311,2)</f>
        <v>90</v>
      </c>
      <c r="BH311" s="227">
        <f t="shared" ref="BH311:BH333" ca="1" si="735">ROUND(N(Q311)*$X311,2)</f>
        <v>64.84</v>
      </c>
      <c r="BI311" s="227">
        <f t="shared" ref="BI311:BI333" ca="1" si="736">ROUND(N(S311)*$X311,2)</f>
        <v>73.790000000000006</v>
      </c>
      <c r="BJ311" s="227">
        <f t="shared" ref="BJ311:BJ333" ca="1" si="737">ROUND(N(U311)*$X311,2)</f>
        <v>88.34</v>
      </c>
    </row>
    <row r="312" spans="1:62" x14ac:dyDescent="0.2">
      <c r="A312" s="228" t="s">
        <v>4</v>
      </c>
      <c r="B312" s="229" t="s">
        <v>258</v>
      </c>
      <c r="C312" s="230" t="s">
        <v>84</v>
      </c>
      <c r="D312" s="261">
        <v>79.260000000000005</v>
      </c>
      <c r="E312" s="235">
        <f t="shared" ca="1" si="697"/>
        <v>86.01</v>
      </c>
      <c r="F312" s="261">
        <v>46</v>
      </c>
      <c r="G312" s="235">
        <f t="shared" ca="1" si="698"/>
        <v>76.27</v>
      </c>
      <c r="H312" s="261">
        <v>39.520000000000003</v>
      </c>
      <c r="I312" s="245">
        <f t="shared" ca="1" si="699"/>
        <v>100</v>
      </c>
      <c r="J312" s="261">
        <v>39.58</v>
      </c>
      <c r="K312" s="245">
        <f t="shared" ca="1" si="700"/>
        <v>91.87</v>
      </c>
      <c r="L312" s="261">
        <v>35.15</v>
      </c>
      <c r="M312" s="245">
        <f t="shared" ca="1" si="701"/>
        <v>91.02</v>
      </c>
      <c r="N312" s="261">
        <v>39.43</v>
      </c>
      <c r="O312" s="235">
        <f t="shared" ca="1" si="702"/>
        <v>73.900000000000006</v>
      </c>
      <c r="P312" s="261">
        <v>55.32</v>
      </c>
      <c r="Q312" s="235">
        <f t="shared" ca="1" si="703"/>
        <v>82.2</v>
      </c>
      <c r="R312" s="261">
        <v>54.28</v>
      </c>
      <c r="S312" s="245">
        <f t="shared" ca="1" si="704"/>
        <v>100</v>
      </c>
      <c r="T312" s="261">
        <v>40.03</v>
      </c>
      <c r="U312" s="245">
        <f t="shared" ca="1" si="705"/>
        <v>90.84</v>
      </c>
      <c r="V312" s="245">
        <f t="shared" ca="1" si="706"/>
        <v>473.73</v>
      </c>
      <c r="W312" s="225"/>
      <c r="X312" s="226">
        <v>0.9</v>
      </c>
      <c r="Y312" s="158">
        <f t="shared" ca="1" si="707"/>
        <v>100</v>
      </c>
      <c r="Z312" s="158">
        <f t="shared" ca="1" si="707"/>
        <v>100</v>
      </c>
      <c r="AA312" s="158">
        <f t="shared" ca="1" si="707"/>
        <v>91.87</v>
      </c>
      <c r="AB312" s="158">
        <f t="shared" ca="1" si="707"/>
        <v>91.02</v>
      </c>
      <c r="AC312" s="158">
        <f t="shared" ca="1" si="707"/>
        <v>90.84</v>
      </c>
      <c r="AE312" s="158">
        <f t="shared" ca="1" si="708"/>
        <v>86.01</v>
      </c>
      <c r="AF312" s="158">
        <f t="shared" ca="1" si="709"/>
        <v>76.27</v>
      </c>
      <c r="AG312" s="158">
        <f t="shared" ca="1" si="710"/>
        <v>100</v>
      </c>
      <c r="AH312" s="158">
        <f t="shared" ca="1" si="711"/>
        <v>91.87</v>
      </c>
      <c r="AI312" s="158">
        <f t="shared" ca="1" si="712"/>
        <v>91.02</v>
      </c>
      <c r="AJ312" s="158">
        <f t="shared" ca="1" si="713"/>
        <v>73.900000000000006</v>
      </c>
      <c r="AK312" s="158">
        <f t="shared" ca="1" si="714"/>
        <v>82.2</v>
      </c>
      <c r="AL312" s="158">
        <f t="shared" ca="1" si="715"/>
        <v>100</v>
      </c>
      <c r="AM312" s="158">
        <f t="shared" ca="1" si="716"/>
        <v>90.84</v>
      </c>
      <c r="AN312" s="159">
        <f t="shared" ca="1" si="717"/>
        <v>712.9</v>
      </c>
      <c r="AP312" s="227">
        <f t="shared" ca="1" si="718"/>
        <v>0</v>
      </c>
      <c r="AQ312" s="227">
        <f t="shared" ca="1" si="719"/>
        <v>0</v>
      </c>
      <c r="AR312" s="227">
        <f t="shared" ca="1" si="720"/>
        <v>0</v>
      </c>
      <c r="AS312" s="227">
        <f t="shared" ca="1" si="721"/>
        <v>0</v>
      </c>
      <c r="AT312" s="227">
        <f t="shared" ca="1" si="722"/>
        <v>0</v>
      </c>
      <c r="AU312" s="227">
        <f t="shared" ca="1" si="723"/>
        <v>0</v>
      </c>
      <c r="AV312" s="227">
        <f t="shared" ca="1" si="724"/>
        <v>0</v>
      </c>
      <c r="AW312" s="227">
        <f t="shared" ca="1" si="725"/>
        <v>712.9</v>
      </c>
      <c r="AX312" s="227">
        <f t="shared" ca="1" si="726"/>
        <v>0</v>
      </c>
      <c r="AY312" s="227">
        <f t="shared" ca="1" si="727"/>
        <v>0</v>
      </c>
      <c r="AZ312" s="227">
        <f t="shared" ca="1" si="728"/>
        <v>0</v>
      </c>
      <c r="BB312" s="227">
        <f t="shared" ca="1" si="729"/>
        <v>77.41</v>
      </c>
      <c r="BC312" s="227">
        <f t="shared" ca="1" si="730"/>
        <v>68.64</v>
      </c>
      <c r="BD312" s="227">
        <f t="shared" ca="1" si="731"/>
        <v>90</v>
      </c>
      <c r="BE312" s="227">
        <f t="shared" ca="1" si="732"/>
        <v>82.68</v>
      </c>
      <c r="BF312" s="227">
        <f t="shared" ca="1" si="733"/>
        <v>81.92</v>
      </c>
      <c r="BG312" s="227">
        <f t="shared" ca="1" si="734"/>
        <v>66.510000000000005</v>
      </c>
      <c r="BH312" s="227">
        <f t="shared" ca="1" si="735"/>
        <v>73.98</v>
      </c>
      <c r="BI312" s="227">
        <f t="shared" ca="1" si="736"/>
        <v>90</v>
      </c>
      <c r="BJ312" s="227">
        <f t="shared" ca="1" si="737"/>
        <v>81.760000000000005</v>
      </c>
    </row>
    <row r="313" spans="1:62" x14ac:dyDescent="0.2">
      <c r="A313" s="228" t="s">
        <v>5</v>
      </c>
      <c r="B313" s="229" t="s">
        <v>257</v>
      </c>
      <c r="C313" s="230" t="s">
        <v>84</v>
      </c>
      <c r="D313" s="261">
        <v>75.11</v>
      </c>
      <c r="E313" s="245">
        <f t="shared" ca="1" si="697"/>
        <v>90.87</v>
      </c>
      <c r="F313" s="261">
        <v>42.21</v>
      </c>
      <c r="G313" s="235">
        <f t="shared" ca="1" si="698"/>
        <v>82.84</v>
      </c>
      <c r="H313" s="261">
        <v>42.04</v>
      </c>
      <c r="I313" s="245">
        <f t="shared" ca="1" si="699"/>
        <v>94.77</v>
      </c>
      <c r="J313" s="261">
        <v>47.49</v>
      </c>
      <c r="K313" s="235">
        <f t="shared" ca="1" si="700"/>
        <v>76.790000000000006</v>
      </c>
      <c r="L313" s="261">
        <v>32.22</v>
      </c>
      <c r="M313" s="245">
        <f t="shared" ca="1" si="701"/>
        <v>99.12</v>
      </c>
      <c r="N313" s="261">
        <v>33.32</v>
      </c>
      <c r="O313" s="245">
        <f t="shared" ca="1" si="702"/>
        <v>87.52</v>
      </c>
      <c r="P313" s="261">
        <v>53.13</v>
      </c>
      <c r="Q313" s="235">
        <f t="shared" ca="1" si="703"/>
        <v>85.78</v>
      </c>
      <c r="R313" s="261">
        <v>62.51</v>
      </c>
      <c r="S313" s="235">
        <f t="shared" ca="1" si="704"/>
        <v>86.66</v>
      </c>
      <c r="T313" s="261">
        <v>36.229999999999997</v>
      </c>
      <c r="U313" s="245">
        <f t="shared" ca="1" si="705"/>
        <v>100</v>
      </c>
      <c r="V313" s="245">
        <f t="shared" ca="1" si="706"/>
        <v>472.28</v>
      </c>
      <c r="W313" s="225"/>
      <c r="X313" s="226">
        <v>0.9</v>
      </c>
      <c r="Y313" s="158">
        <f t="shared" ca="1" si="707"/>
        <v>100</v>
      </c>
      <c r="Z313" s="158">
        <f t="shared" ca="1" si="707"/>
        <v>99.12</v>
      </c>
      <c r="AA313" s="158">
        <f t="shared" ca="1" si="707"/>
        <v>94.77</v>
      </c>
      <c r="AB313" s="158">
        <f t="shared" ca="1" si="707"/>
        <v>90.87</v>
      </c>
      <c r="AC313" s="158">
        <f t="shared" ca="1" si="707"/>
        <v>87.52</v>
      </c>
      <c r="AE313" s="158">
        <f t="shared" ca="1" si="708"/>
        <v>90.87</v>
      </c>
      <c r="AF313" s="158">
        <f t="shared" ca="1" si="709"/>
        <v>82.84</v>
      </c>
      <c r="AG313" s="158">
        <f t="shared" ca="1" si="710"/>
        <v>94.77</v>
      </c>
      <c r="AH313" s="158">
        <f t="shared" ca="1" si="711"/>
        <v>76.790000000000006</v>
      </c>
      <c r="AI313" s="158">
        <f t="shared" ca="1" si="712"/>
        <v>99.12</v>
      </c>
      <c r="AJ313" s="158">
        <f t="shared" ca="1" si="713"/>
        <v>87.52</v>
      </c>
      <c r="AK313" s="158">
        <f t="shared" ca="1" si="714"/>
        <v>85.78</v>
      </c>
      <c r="AL313" s="158">
        <f t="shared" ca="1" si="715"/>
        <v>86.66</v>
      </c>
      <c r="AM313" s="158">
        <f t="shared" ca="1" si="716"/>
        <v>100</v>
      </c>
      <c r="AN313" s="159">
        <f t="shared" ca="1" si="717"/>
        <v>723.92</v>
      </c>
      <c r="AP313" s="227">
        <f t="shared" ca="1" si="718"/>
        <v>0</v>
      </c>
      <c r="AQ313" s="227">
        <f t="shared" ca="1" si="719"/>
        <v>0</v>
      </c>
      <c r="AR313" s="227">
        <f t="shared" ca="1" si="720"/>
        <v>0</v>
      </c>
      <c r="AS313" s="227">
        <f t="shared" ca="1" si="721"/>
        <v>0</v>
      </c>
      <c r="AT313" s="227">
        <f t="shared" ca="1" si="722"/>
        <v>0</v>
      </c>
      <c r="AU313" s="227">
        <f t="shared" ca="1" si="723"/>
        <v>0</v>
      </c>
      <c r="AV313" s="227">
        <f t="shared" ca="1" si="724"/>
        <v>0</v>
      </c>
      <c r="AW313" s="227">
        <f t="shared" ca="1" si="725"/>
        <v>723.92</v>
      </c>
      <c r="AX313" s="227">
        <f t="shared" ca="1" si="726"/>
        <v>0</v>
      </c>
      <c r="AY313" s="227">
        <f t="shared" ca="1" si="727"/>
        <v>0</v>
      </c>
      <c r="AZ313" s="227">
        <f t="shared" ca="1" si="728"/>
        <v>0</v>
      </c>
      <c r="BB313" s="227">
        <f t="shared" ca="1" si="729"/>
        <v>81.78</v>
      </c>
      <c r="BC313" s="227">
        <f t="shared" ca="1" si="730"/>
        <v>74.56</v>
      </c>
      <c r="BD313" s="227">
        <f t="shared" ca="1" si="731"/>
        <v>85.29</v>
      </c>
      <c r="BE313" s="227">
        <f t="shared" ca="1" si="732"/>
        <v>69.11</v>
      </c>
      <c r="BF313" s="227">
        <f t="shared" ca="1" si="733"/>
        <v>89.21</v>
      </c>
      <c r="BG313" s="227">
        <f t="shared" ca="1" si="734"/>
        <v>78.77</v>
      </c>
      <c r="BH313" s="227">
        <f t="shared" ca="1" si="735"/>
        <v>77.2</v>
      </c>
      <c r="BI313" s="227">
        <f t="shared" ca="1" si="736"/>
        <v>77.989999999999995</v>
      </c>
      <c r="BJ313" s="227">
        <f t="shared" ca="1" si="737"/>
        <v>90</v>
      </c>
    </row>
    <row r="314" spans="1:62" x14ac:dyDescent="0.2">
      <c r="A314" s="228" t="s">
        <v>6</v>
      </c>
      <c r="B314" s="238" t="s">
        <v>100</v>
      </c>
      <c r="C314" s="230" t="s">
        <v>81</v>
      </c>
      <c r="D314" s="328"/>
      <c r="E314" s="245" t="str">
        <f t="shared" si="697"/>
        <v/>
      </c>
      <c r="F314" s="261">
        <v>35.049999999999997</v>
      </c>
      <c r="G314" s="245">
        <f t="shared" ca="1" si="698"/>
        <v>100</v>
      </c>
      <c r="H314" s="261">
        <v>45.2</v>
      </c>
      <c r="I314" s="245">
        <f t="shared" ca="1" si="699"/>
        <v>87.94</v>
      </c>
      <c r="J314" s="261">
        <v>42.25</v>
      </c>
      <c r="K314" s="245">
        <f t="shared" ca="1" si="700"/>
        <v>86.56</v>
      </c>
      <c r="L314" s="261"/>
      <c r="M314" s="245" t="str">
        <f t="shared" si="701"/>
        <v/>
      </c>
      <c r="N314" s="261">
        <v>30.11</v>
      </c>
      <c r="O314" s="245">
        <f t="shared" ca="1" si="702"/>
        <v>97.24</v>
      </c>
      <c r="P314" s="261">
        <v>46.11</v>
      </c>
      <c r="Q314" s="245">
        <f t="shared" ca="1" si="703"/>
        <v>98.85</v>
      </c>
      <c r="R314" s="261">
        <v>66.459999999999994</v>
      </c>
      <c r="S314" s="235">
        <f t="shared" ca="1" si="704"/>
        <v>81.58</v>
      </c>
      <c r="T314" s="261"/>
      <c r="U314" s="245" t="str">
        <f t="shared" si="705"/>
        <v/>
      </c>
      <c r="V314" s="245">
        <f t="shared" ca="1" si="706"/>
        <v>470.59</v>
      </c>
      <c r="W314" s="225"/>
      <c r="X314" s="226">
        <v>0.9</v>
      </c>
      <c r="Y314" s="158">
        <f t="shared" ca="1" si="707"/>
        <v>100</v>
      </c>
      <c r="Z314" s="158">
        <f t="shared" ca="1" si="707"/>
        <v>98.85</v>
      </c>
      <c r="AA314" s="158">
        <f t="shared" ca="1" si="707"/>
        <v>97.24</v>
      </c>
      <c r="AB314" s="158">
        <f t="shared" ca="1" si="707"/>
        <v>87.94</v>
      </c>
      <c r="AC314" s="158">
        <f t="shared" ca="1" si="707"/>
        <v>86.56</v>
      </c>
      <c r="AE314" s="158">
        <f t="shared" si="708"/>
        <v>0</v>
      </c>
      <c r="AF314" s="158">
        <f t="shared" ca="1" si="709"/>
        <v>100</v>
      </c>
      <c r="AG314" s="158">
        <f t="shared" ca="1" si="710"/>
        <v>87.94</v>
      </c>
      <c r="AH314" s="158">
        <f t="shared" ca="1" si="711"/>
        <v>86.56</v>
      </c>
      <c r="AI314" s="158">
        <f t="shared" si="712"/>
        <v>0</v>
      </c>
      <c r="AJ314" s="158">
        <f t="shared" ca="1" si="713"/>
        <v>97.24</v>
      </c>
      <c r="AK314" s="158">
        <f t="shared" ca="1" si="714"/>
        <v>98.85</v>
      </c>
      <c r="AL314" s="158">
        <f t="shared" ca="1" si="715"/>
        <v>81.58</v>
      </c>
      <c r="AM314" s="158">
        <f t="shared" si="716"/>
        <v>0</v>
      </c>
      <c r="AN314" s="159">
        <f t="shared" ca="1" si="717"/>
        <v>496.95</v>
      </c>
      <c r="AP314" s="227">
        <f t="shared" ca="1" si="718"/>
        <v>0</v>
      </c>
      <c r="AQ314" s="227">
        <f t="shared" ca="1" si="719"/>
        <v>0</v>
      </c>
      <c r="AR314" s="227">
        <f t="shared" ca="1" si="720"/>
        <v>496.95</v>
      </c>
      <c r="AS314" s="227">
        <f t="shared" ca="1" si="721"/>
        <v>0</v>
      </c>
      <c r="AT314" s="227">
        <f t="shared" ca="1" si="722"/>
        <v>0</v>
      </c>
      <c r="AU314" s="227">
        <f t="shared" ca="1" si="723"/>
        <v>0</v>
      </c>
      <c r="AV314" s="227">
        <f t="shared" ca="1" si="724"/>
        <v>0</v>
      </c>
      <c r="AW314" s="227">
        <f t="shared" ca="1" si="725"/>
        <v>0</v>
      </c>
      <c r="AX314" s="227">
        <f t="shared" ca="1" si="726"/>
        <v>0</v>
      </c>
      <c r="AY314" s="227">
        <f t="shared" ca="1" si="727"/>
        <v>0</v>
      </c>
      <c r="AZ314" s="227">
        <f t="shared" ca="1" si="728"/>
        <v>0</v>
      </c>
      <c r="BB314" s="227">
        <f t="shared" si="729"/>
        <v>0</v>
      </c>
      <c r="BC314" s="227">
        <f t="shared" ca="1" si="730"/>
        <v>90</v>
      </c>
      <c r="BD314" s="227">
        <f t="shared" ca="1" si="731"/>
        <v>79.150000000000006</v>
      </c>
      <c r="BE314" s="227">
        <f t="shared" ca="1" si="732"/>
        <v>77.900000000000006</v>
      </c>
      <c r="BF314" s="227">
        <f t="shared" si="733"/>
        <v>0</v>
      </c>
      <c r="BG314" s="227">
        <f t="shared" ca="1" si="734"/>
        <v>87.52</v>
      </c>
      <c r="BH314" s="227">
        <f t="shared" ca="1" si="735"/>
        <v>88.97</v>
      </c>
      <c r="BI314" s="227">
        <f t="shared" ca="1" si="736"/>
        <v>73.42</v>
      </c>
      <c r="BJ314" s="227">
        <f t="shared" si="737"/>
        <v>0</v>
      </c>
    </row>
    <row r="315" spans="1:62" x14ac:dyDescent="0.2">
      <c r="A315" s="228" t="s">
        <v>7</v>
      </c>
      <c r="B315" s="229" t="s">
        <v>259</v>
      </c>
      <c r="C315" s="230" t="s">
        <v>80</v>
      </c>
      <c r="D315" s="261">
        <v>80.489999999999995</v>
      </c>
      <c r="E315" s="245">
        <f t="shared" ca="1" si="697"/>
        <v>84.53</v>
      </c>
      <c r="F315" s="261">
        <v>49.2</v>
      </c>
      <c r="G315" s="235">
        <f t="shared" ca="1" si="698"/>
        <v>71.11</v>
      </c>
      <c r="H315" s="261">
        <v>45.41</v>
      </c>
      <c r="I315" s="245">
        <f t="shared" ca="1" si="699"/>
        <v>87.27</v>
      </c>
      <c r="J315" s="261">
        <v>41.41</v>
      </c>
      <c r="K315" s="245">
        <f t="shared" ca="1" si="700"/>
        <v>88.08</v>
      </c>
      <c r="L315" s="261">
        <v>32.049999999999997</v>
      </c>
      <c r="M315" s="245">
        <f t="shared" ca="1" si="701"/>
        <v>100</v>
      </c>
      <c r="N315" s="261">
        <v>31.31</v>
      </c>
      <c r="O315" s="245">
        <f t="shared" ca="1" si="702"/>
        <v>93.13</v>
      </c>
      <c r="P315" s="261">
        <v>61.42</v>
      </c>
      <c r="Q315" s="235">
        <f t="shared" ca="1" si="703"/>
        <v>73.989999999999995</v>
      </c>
      <c r="R315" s="261">
        <v>72.41</v>
      </c>
      <c r="S315" s="235">
        <f t="shared" ca="1" si="704"/>
        <v>74.94</v>
      </c>
      <c r="T315" s="261"/>
      <c r="U315" s="245" t="str">
        <f t="shared" si="705"/>
        <v/>
      </c>
      <c r="V315" s="245">
        <f t="shared" ca="1" si="706"/>
        <v>453.01</v>
      </c>
      <c r="W315" s="225"/>
      <c r="X315" s="226">
        <v>0.9</v>
      </c>
      <c r="Y315" s="158">
        <f t="shared" ca="1" si="707"/>
        <v>100</v>
      </c>
      <c r="Z315" s="158">
        <f t="shared" ca="1" si="707"/>
        <v>93.13</v>
      </c>
      <c r="AA315" s="158">
        <f t="shared" ca="1" si="707"/>
        <v>88.08</v>
      </c>
      <c r="AB315" s="158">
        <f t="shared" ca="1" si="707"/>
        <v>87.27</v>
      </c>
      <c r="AC315" s="158">
        <f t="shared" ca="1" si="707"/>
        <v>84.53</v>
      </c>
      <c r="AE315" s="158">
        <f t="shared" ca="1" si="708"/>
        <v>84.53</v>
      </c>
      <c r="AF315" s="158">
        <f t="shared" ca="1" si="709"/>
        <v>71.11</v>
      </c>
      <c r="AG315" s="158">
        <f t="shared" ca="1" si="710"/>
        <v>87.27</v>
      </c>
      <c r="AH315" s="158">
        <f t="shared" ca="1" si="711"/>
        <v>88.08</v>
      </c>
      <c r="AI315" s="158">
        <f t="shared" ca="1" si="712"/>
        <v>100</v>
      </c>
      <c r="AJ315" s="158">
        <f t="shared" ca="1" si="713"/>
        <v>93.13</v>
      </c>
      <c r="AK315" s="158">
        <f t="shared" ca="1" si="714"/>
        <v>73.989999999999995</v>
      </c>
      <c r="AL315" s="158">
        <f t="shared" ca="1" si="715"/>
        <v>74.94</v>
      </c>
      <c r="AM315" s="158">
        <f t="shared" si="716"/>
        <v>0</v>
      </c>
      <c r="AN315" s="159">
        <f t="shared" ca="1" si="717"/>
        <v>605.75</v>
      </c>
      <c r="AP315" s="227">
        <f t="shared" ca="1" si="718"/>
        <v>0</v>
      </c>
      <c r="AQ315" s="227">
        <f t="shared" ca="1" si="719"/>
        <v>605.75</v>
      </c>
      <c r="AR315" s="227">
        <f t="shared" ca="1" si="720"/>
        <v>0</v>
      </c>
      <c r="AS315" s="227">
        <f t="shared" ca="1" si="721"/>
        <v>0</v>
      </c>
      <c r="AT315" s="227">
        <f t="shared" ca="1" si="722"/>
        <v>0</v>
      </c>
      <c r="AU315" s="227">
        <f t="shared" ca="1" si="723"/>
        <v>0</v>
      </c>
      <c r="AV315" s="227">
        <f t="shared" ca="1" si="724"/>
        <v>0</v>
      </c>
      <c r="AW315" s="227">
        <f t="shared" ca="1" si="725"/>
        <v>0</v>
      </c>
      <c r="AX315" s="227">
        <f t="shared" ca="1" si="726"/>
        <v>0</v>
      </c>
      <c r="AY315" s="227">
        <f t="shared" ca="1" si="727"/>
        <v>0</v>
      </c>
      <c r="AZ315" s="227">
        <f t="shared" ca="1" si="728"/>
        <v>0</v>
      </c>
      <c r="BB315" s="227">
        <f t="shared" ca="1" si="729"/>
        <v>76.08</v>
      </c>
      <c r="BC315" s="227">
        <f t="shared" ca="1" si="730"/>
        <v>64</v>
      </c>
      <c r="BD315" s="227">
        <f t="shared" ca="1" si="731"/>
        <v>78.540000000000006</v>
      </c>
      <c r="BE315" s="227">
        <f t="shared" ca="1" si="732"/>
        <v>79.27</v>
      </c>
      <c r="BF315" s="227">
        <f t="shared" ca="1" si="733"/>
        <v>90</v>
      </c>
      <c r="BG315" s="227">
        <f t="shared" ca="1" si="734"/>
        <v>83.82</v>
      </c>
      <c r="BH315" s="227">
        <f t="shared" ca="1" si="735"/>
        <v>66.59</v>
      </c>
      <c r="BI315" s="227">
        <f t="shared" ca="1" si="736"/>
        <v>67.45</v>
      </c>
      <c r="BJ315" s="227">
        <f t="shared" si="737"/>
        <v>0</v>
      </c>
    </row>
    <row r="316" spans="1:62" x14ac:dyDescent="0.2">
      <c r="A316" s="228" t="s">
        <v>8</v>
      </c>
      <c r="B316" s="229" t="s">
        <v>256</v>
      </c>
      <c r="C316" s="230" t="s">
        <v>84</v>
      </c>
      <c r="D316" s="261">
        <v>71.540000000000006</v>
      </c>
      <c r="E316" s="245">
        <f t="shared" ca="1" si="697"/>
        <v>95.02</v>
      </c>
      <c r="F316" s="261">
        <v>41.35</v>
      </c>
      <c r="G316" s="245">
        <f t="shared" ca="1" si="698"/>
        <v>84.37</v>
      </c>
      <c r="H316" s="261">
        <v>58.09</v>
      </c>
      <c r="I316" s="235">
        <f t="shared" ca="1" si="699"/>
        <v>68.56</v>
      </c>
      <c r="J316" s="261">
        <v>38.369999999999997</v>
      </c>
      <c r="K316" s="245">
        <f t="shared" ca="1" si="700"/>
        <v>95.08</v>
      </c>
      <c r="L316" s="261"/>
      <c r="M316" s="245" t="str">
        <f t="shared" si="701"/>
        <v/>
      </c>
      <c r="N316" s="261">
        <v>36.270000000000003</v>
      </c>
      <c r="O316" s="235">
        <f t="shared" ca="1" si="702"/>
        <v>80.52</v>
      </c>
      <c r="P316" s="261">
        <v>51.39</v>
      </c>
      <c r="Q316" s="245">
        <f t="shared" ca="1" si="703"/>
        <v>88.38</v>
      </c>
      <c r="R316" s="261"/>
      <c r="S316" s="245" t="str">
        <f t="shared" si="704"/>
        <v/>
      </c>
      <c r="T316" s="261">
        <v>41.41</v>
      </c>
      <c r="U316" s="245">
        <f t="shared" ca="1" si="705"/>
        <v>87.29</v>
      </c>
      <c r="V316" s="245">
        <f t="shared" ca="1" si="706"/>
        <v>450.14000000000004</v>
      </c>
      <c r="W316" s="225"/>
      <c r="X316" s="226">
        <v>0.9</v>
      </c>
      <c r="Y316" s="158">
        <f t="shared" ca="1" si="707"/>
        <v>95.08</v>
      </c>
      <c r="Z316" s="158">
        <f t="shared" ca="1" si="707"/>
        <v>95.02</v>
      </c>
      <c r="AA316" s="158">
        <f t="shared" ca="1" si="707"/>
        <v>88.38</v>
      </c>
      <c r="AB316" s="158">
        <f t="shared" ca="1" si="707"/>
        <v>87.29</v>
      </c>
      <c r="AC316" s="158">
        <f t="shared" ca="1" si="707"/>
        <v>84.37</v>
      </c>
      <c r="AE316" s="158">
        <f t="shared" ca="1" si="708"/>
        <v>95.02</v>
      </c>
      <c r="AF316" s="158">
        <f t="shared" ca="1" si="709"/>
        <v>84.37</v>
      </c>
      <c r="AG316" s="158">
        <f t="shared" ca="1" si="710"/>
        <v>68.56</v>
      </c>
      <c r="AH316" s="158">
        <f t="shared" ca="1" si="711"/>
        <v>95.08</v>
      </c>
      <c r="AI316" s="158">
        <f t="shared" si="712"/>
        <v>0</v>
      </c>
      <c r="AJ316" s="158">
        <f t="shared" ca="1" si="713"/>
        <v>80.52</v>
      </c>
      <c r="AK316" s="158">
        <f t="shared" ca="1" si="714"/>
        <v>88.38</v>
      </c>
      <c r="AL316" s="158">
        <f t="shared" si="715"/>
        <v>0</v>
      </c>
      <c r="AM316" s="158">
        <f t="shared" ca="1" si="716"/>
        <v>87.29</v>
      </c>
      <c r="AN316" s="159">
        <f t="shared" ca="1" si="717"/>
        <v>539.29999999999995</v>
      </c>
      <c r="AP316" s="227">
        <f t="shared" ca="1" si="718"/>
        <v>0</v>
      </c>
      <c r="AQ316" s="227">
        <f t="shared" ca="1" si="719"/>
        <v>0</v>
      </c>
      <c r="AR316" s="227">
        <f t="shared" ca="1" si="720"/>
        <v>0</v>
      </c>
      <c r="AS316" s="227">
        <f t="shared" ca="1" si="721"/>
        <v>0</v>
      </c>
      <c r="AT316" s="227">
        <f t="shared" ca="1" si="722"/>
        <v>0</v>
      </c>
      <c r="AU316" s="227">
        <f t="shared" ca="1" si="723"/>
        <v>0</v>
      </c>
      <c r="AV316" s="227">
        <f t="shared" ca="1" si="724"/>
        <v>0</v>
      </c>
      <c r="AW316" s="227">
        <f t="shared" ca="1" si="725"/>
        <v>539.29999999999995</v>
      </c>
      <c r="AX316" s="227">
        <f t="shared" ca="1" si="726"/>
        <v>0</v>
      </c>
      <c r="AY316" s="227">
        <f t="shared" ca="1" si="727"/>
        <v>0</v>
      </c>
      <c r="AZ316" s="227">
        <f t="shared" ca="1" si="728"/>
        <v>0</v>
      </c>
      <c r="BB316" s="227">
        <f t="shared" ca="1" si="729"/>
        <v>85.52</v>
      </c>
      <c r="BC316" s="227">
        <f t="shared" ca="1" si="730"/>
        <v>75.930000000000007</v>
      </c>
      <c r="BD316" s="227">
        <f t="shared" ca="1" si="731"/>
        <v>61.7</v>
      </c>
      <c r="BE316" s="227">
        <f t="shared" ca="1" si="732"/>
        <v>85.57</v>
      </c>
      <c r="BF316" s="227">
        <f t="shared" si="733"/>
        <v>0</v>
      </c>
      <c r="BG316" s="227">
        <f t="shared" ca="1" si="734"/>
        <v>72.47</v>
      </c>
      <c r="BH316" s="227">
        <f t="shared" ca="1" si="735"/>
        <v>79.540000000000006</v>
      </c>
      <c r="BI316" s="227">
        <f t="shared" si="736"/>
        <v>0</v>
      </c>
      <c r="BJ316" s="227">
        <f t="shared" ca="1" si="737"/>
        <v>78.56</v>
      </c>
    </row>
    <row r="317" spans="1:62" x14ac:dyDescent="0.2">
      <c r="A317" s="228" t="s">
        <v>9</v>
      </c>
      <c r="B317" s="229" t="s">
        <v>36</v>
      </c>
      <c r="C317" s="230" t="s">
        <v>82</v>
      </c>
      <c r="D317" s="261">
        <v>85.42</v>
      </c>
      <c r="E317" s="245">
        <f t="shared" ca="1" si="697"/>
        <v>79.72</v>
      </c>
      <c r="F317" s="261">
        <v>41.27</v>
      </c>
      <c r="G317" s="245">
        <f t="shared" ca="1" si="698"/>
        <v>84.64</v>
      </c>
      <c r="H317" s="261">
        <v>46.22</v>
      </c>
      <c r="I317" s="245">
        <f t="shared" ca="1" si="699"/>
        <v>85.98</v>
      </c>
      <c r="J317" s="261">
        <v>44.45</v>
      </c>
      <c r="K317" s="245">
        <f t="shared" ca="1" si="700"/>
        <v>82.05</v>
      </c>
      <c r="L317" s="261"/>
      <c r="M317" s="245" t="str">
        <f t="shared" si="701"/>
        <v/>
      </c>
      <c r="N317" s="261">
        <v>33.28</v>
      </c>
      <c r="O317" s="245">
        <f t="shared" ca="1" si="702"/>
        <v>87.7</v>
      </c>
      <c r="P317" s="261">
        <v>67.13</v>
      </c>
      <c r="Q317" s="235">
        <f t="shared" ca="1" si="703"/>
        <v>67.91</v>
      </c>
      <c r="R317" s="261">
        <v>68.52</v>
      </c>
      <c r="S317" s="235">
        <f t="shared" ca="1" si="704"/>
        <v>79.09</v>
      </c>
      <c r="T317" s="261">
        <v>48.57</v>
      </c>
      <c r="U317" s="235">
        <f t="shared" ca="1" si="705"/>
        <v>74.33</v>
      </c>
      <c r="V317" s="245">
        <f t="shared" ca="1" si="706"/>
        <v>420.09000000000003</v>
      </c>
      <c r="W317" s="225"/>
      <c r="X317" s="226">
        <v>0.9</v>
      </c>
      <c r="Y317" s="158">
        <f t="shared" ca="1" si="707"/>
        <v>87.7</v>
      </c>
      <c r="Z317" s="158">
        <f t="shared" ca="1" si="707"/>
        <v>85.98</v>
      </c>
      <c r="AA317" s="158">
        <f t="shared" ca="1" si="707"/>
        <v>84.64</v>
      </c>
      <c r="AB317" s="158">
        <f t="shared" ca="1" si="707"/>
        <v>82.05</v>
      </c>
      <c r="AC317" s="158">
        <f t="shared" ca="1" si="707"/>
        <v>79.72</v>
      </c>
      <c r="AE317" s="158">
        <f t="shared" ca="1" si="708"/>
        <v>79.72</v>
      </c>
      <c r="AF317" s="158">
        <f t="shared" ca="1" si="709"/>
        <v>84.64</v>
      </c>
      <c r="AG317" s="158">
        <f t="shared" ca="1" si="710"/>
        <v>85.98</v>
      </c>
      <c r="AH317" s="158">
        <f t="shared" ca="1" si="711"/>
        <v>82.05</v>
      </c>
      <c r="AI317" s="158">
        <f t="shared" si="712"/>
        <v>0</v>
      </c>
      <c r="AJ317" s="158">
        <f t="shared" ca="1" si="713"/>
        <v>87.7</v>
      </c>
      <c r="AK317" s="158">
        <f t="shared" ca="1" si="714"/>
        <v>67.91</v>
      </c>
      <c r="AL317" s="158">
        <f t="shared" ca="1" si="715"/>
        <v>79.09</v>
      </c>
      <c r="AM317" s="158">
        <f t="shared" ca="1" si="716"/>
        <v>74.33</v>
      </c>
      <c r="AN317" s="159">
        <f t="shared" ca="1" si="717"/>
        <v>577.28</v>
      </c>
      <c r="AP317" s="227">
        <f t="shared" ca="1" si="718"/>
        <v>0</v>
      </c>
      <c r="AQ317" s="227">
        <f t="shared" ca="1" si="719"/>
        <v>0</v>
      </c>
      <c r="AR317" s="227">
        <f t="shared" ca="1" si="720"/>
        <v>0</v>
      </c>
      <c r="AS317" s="227">
        <f t="shared" ca="1" si="721"/>
        <v>577.28</v>
      </c>
      <c r="AT317" s="227">
        <f t="shared" ca="1" si="722"/>
        <v>0</v>
      </c>
      <c r="AU317" s="227">
        <f t="shared" ca="1" si="723"/>
        <v>0</v>
      </c>
      <c r="AV317" s="227">
        <f t="shared" ca="1" si="724"/>
        <v>0</v>
      </c>
      <c r="AW317" s="227">
        <f t="shared" ca="1" si="725"/>
        <v>0</v>
      </c>
      <c r="AX317" s="227">
        <f t="shared" ca="1" si="726"/>
        <v>0</v>
      </c>
      <c r="AY317" s="227">
        <f t="shared" ca="1" si="727"/>
        <v>0</v>
      </c>
      <c r="AZ317" s="227">
        <f t="shared" ca="1" si="728"/>
        <v>0</v>
      </c>
      <c r="BB317" s="227">
        <f t="shared" ca="1" si="729"/>
        <v>71.75</v>
      </c>
      <c r="BC317" s="227">
        <f t="shared" ca="1" si="730"/>
        <v>76.180000000000007</v>
      </c>
      <c r="BD317" s="227">
        <f t="shared" ca="1" si="731"/>
        <v>77.38</v>
      </c>
      <c r="BE317" s="227">
        <f t="shared" ca="1" si="732"/>
        <v>73.849999999999994</v>
      </c>
      <c r="BF317" s="227">
        <f t="shared" si="733"/>
        <v>0</v>
      </c>
      <c r="BG317" s="227">
        <f t="shared" ca="1" si="734"/>
        <v>78.930000000000007</v>
      </c>
      <c r="BH317" s="227">
        <f t="shared" ca="1" si="735"/>
        <v>61.12</v>
      </c>
      <c r="BI317" s="227">
        <f t="shared" ca="1" si="736"/>
        <v>71.180000000000007</v>
      </c>
      <c r="BJ317" s="227">
        <f t="shared" ca="1" si="737"/>
        <v>66.900000000000006</v>
      </c>
    </row>
    <row r="318" spans="1:62" x14ac:dyDescent="0.2">
      <c r="A318" s="228" t="s">
        <v>10</v>
      </c>
      <c r="B318" s="229" t="s">
        <v>261</v>
      </c>
      <c r="C318" s="230" t="s">
        <v>156</v>
      </c>
      <c r="D318" s="261">
        <v>87.48</v>
      </c>
      <c r="E318" s="245">
        <f t="shared" ca="1" si="697"/>
        <v>77.81</v>
      </c>
      <c r="F318" s="261">
        <v>55.04</v>
      </c>
      <c r="G318" s="235">
        <f t="shared" ca="1" si="698"/>
        <v>63.71</v>
      </c>
      <c r="H318" s="261">
        <v>53.38</v>
      </c>
      <c r="I318" s="245">
        <f t="shared" ca="1" si="699"/>
        <v>74.33</v>
      </c>
      <c r="J318" s="261">
        <v>47.57</v>
      </c>
      <c r="K318" s="245">
        <f t="shared" ca="1" si="700"/>
        <v>76.569999999999993</v>
      </c>
      <c r="L318" s="261"/>
      <c r="M318" s="245" t="str">
        <f t="shared" si="701"/>
        <v/>
      </c>
      <c r="N318" s="261">
        <v>39.07</v>
      </c>
      <c r="O318" s="245">
        <f t="shared" ca="1" si="702"/>
        <v>75.03</v>
      </c>
      <c r="P318" s="261">
        <v>52.52</v>
      </c>
      <c r="Q318" s="245">
        <f t="shared" ca="1" si="703"/>
        <v>86.35</v>
      </c>
      <c r="R318" s="261">
        <v>83.27</v>
      </c>
      <c r="S318" s="235">
        <f t="shared" ca="1" si="704"/>
        <v>65.27</v>
      </c>
      <c r="T318" s="261"/>
      <c r="U318" s="245" t="str">
        <f t="shared" si="705"/>
        <v/>
      </c>
      <c r="V318" s="245">
        <f t="shared" ca="1" si="706"/>
        <v>390.09</v>
      </c>
      <c r="W318" s="225"/>
      <c r="X318" s="226">
        <v>0.9</v>
      </c>
      <c r="Y318" s="158">
        <f t="shared" ca="1" si="707"/>
        <v>86.35</v>
      </c>
      <c r="Z318" s="158">
        <f t="shared" ca="1" si="707"/>
        <v>77.81</v>
      </c>
      <c r="AA318" s="158">
        <f t="shared" ca="1" si="707"/>
        <v>76.569999999999993</v>
      </c>
      <c r="AB318" s="158">
        <f t="shared" ca="1" si="707"/>
        <v>75.03</v>
      </c>
      <c r="AC318" s="158">
        <f t="shared" ca="1" si="707"/>
        <v>74.33</v>
      </c>
      <c r="AE318" s="158">
        <f t="shared" ca="1" si="708"/>
        <v>77.81</v>
      </c>
      <c r="AF318" s="158">
        <f t="shared" ca="1" si="709"/>
        <v>63.71</v>
      </c>
      <c r="AG318" s="158">
        <f t="shared" ca="1" si="710"/>
        <v>74.33</v>
      </c>
      <c r="AH318" s="158">
        <f t="shared" ca="1" si="711"/>
        <v>76.569999999999993</v>
      </c>
      <c r="AI318" s="158">
        <f t="shared" si="712"/>
        <v>0</v>
      </c>
      <c r="AJ318" s="158">
        <f t="shared" ca="1" si="713"/>
        <v>75.03</v>
      </c>
      <c r="AK318" s="158">
        <f t="shared" ca="1" si="714"/>
        <v>86.35</v>
      </c>
      <c r="AL318" s="158">
        <f t="shared" ca="1" si="715"/>
        <v>65.27</v>
      </c>
      <c r="AM318" s="158">
        <f t="shared" si="716"/>
        <v>0</v>
      </c>
      <c r="AN318" s="159">
        <f t="shared" ca="1" si="717"/>
        <v>467.16</v>
      </c>
      <c r="AP318" s="227">
        <f t="shared" ca="1" si="718"/>
        <v>0</v>
      </c>
      <c r="AQ318" s="227">
        <f t="shared" ca="1" si="719"/>
        <v>0</v>
      </c>
      <c r="AR318" s="227">
        <f t="shared" ca="1" si="720"/>
        <v>0</v>
      </c>
      <c r="AS318" s="227">
        <f t="shared" ca="1" si="721"/>
        <v>0</v>
      </c>
      <c r="AT318" s="227">
        <f t="shared" ca="1" si="722"/>
        <v>0</v>
      </c>
      <c r="AU318" s="227">
        <f t="shared" ca="1" si="723"/>
        <v>0</v>
      </c>
      <c r="AV318" s="227">
        <f t="shared" ca="1" si="724"/>
        <v>0</v>
      </c>
      <c r="AW318" s="227">
        <f t="shared" ca="1" si="725"/>
        <v>0</v>
      </c>
      <c r="AX318" s="227">
        <f t="shared" ca="1" si="726"/>
        <v>467.16</v>
      </c>
      <c r="AY318" s="227">
        <f t="shared" ca="1" si="727"/>
        <v>0</v>
      </c>
      <c r="AZ318" s="227">
        <f t="shared" ca="1" si="728"/>
        <v>0</v>
      </c>
      <c r="BB318" s="227">
        <f t="shared" ca="1" si="729"/>
        <v>70.03</v>
      </c>
      <c r="BC318" s="227">
        <f t="shared" ca="1" si="730"/>
        <v>57.34</v>
      </c>
      <c r="BD318" s="227">
        <f t="shared" ca="1" si="731"/>
        <v>66.900000000000006</v>
      </c>
      <c r="BE318" s="227">
        <f t="shared" ca="1" si="732"/>
        <v>68.91</v>
      </c>
      <c r="BF318" s="227">
        <f t="shared" si="733"/>
        <v>0</v>
      </c>
      <c r="BG318" s="227">
        <f t="shared" ca="1" si="734"/>
        <v>67.53</v>
      </c>
      <c r="BH318" s="227">
        <f t="shared" ca="1" si="735"/>
        <v>77.72</v>
      </c>
      <c r="BI318" s="227">
        <f t="shared" ca="1" si="736"/>
        <v>58.74</v>
      </c>
      <c r="BJ318" s="227">
        <f t="shared" si="737"/>
        <v>0</v>
      </c>
    </row>
    <row r="319" spans="1:62" x14ac:dyDescent="0.2">
      <c r="A319" s="228" t="s">
        <v>11</v>
      </c>
      <c r="B319" s="246" t="s">
        <v>352</v>
      </c>
      <c r="C319" s="230" t="s">
        <v>80</v>
      </c>
      <c r="D319" s="261"/>
      <c r="E319" s="245" t="str">
        <f t="shared" si="697"/>
        <v/>
      </c>
      <c r="F319" s="261"/>
      <c r="G319" s="245" t="str">
        <f t="shared" si="698"/>
        <v/>
      </c>
      <c r="H319" s="261"/>
      <c r="I319" s="245" t="str">
        <f t="shared" si="699"/>
        <v/>
      </c>
      <c r="J319" s="261"/>
      <c r="K319" s="245" t="str">
        <f t="shared" si="700"/>
        <v/>
      </c>
      <c r="L319" s="261">
        <v>35.39</v>
      </c>
      <c r="M319" s="245">
        <f t="shared" ca="1" si="701"/>
        <v>90</v>
      </c>
      <c r="N319" s="261">
        <v>34.18</v>
      </c>
      <c r="O319" s="245">
        <f t="shared" ca="1" si="702"/>
        <v>85.57</v>
      </c>
      <c r="P319" s="261">
        <v>45.39</v>
      </c>
      <c r="Q319" s="245">
        <f t="shared" ca="1" si="703"/>
        <v>100</v>
      </c>
      <c r="R319" s="261">
        <v>57.16</v>
      </c>
      <c r="S319" s="245">
        <f t="shared" ca="1" si="704"/>
        <v>95.11</v>
      </c>
      <c r="T319" s="261"/>
      <c r="U319" s="245" t="str">
        <f t="shared" si="705"/>
        <v/>
      </c>
      <c r="V319" s="245">
        <f t="shared" ca="1" si="706"/>
        <v>370.68</v>
      </c>
      <c r="W319" s="225"/>
      <c r="X319" s="226">
        <v>0.9</v>
      </c>
      <c r="Y319" s="158">
        <f t="shared" ca="1" si="707"/>
        <v>100</v>
      </c>
      <c r="Z319" s="158">
        <f t="shared" ca="1" si="707"/>
        <v>95.11</v>
      </c>
      <c r="AA319" s="158">
        <f t="shared" ca="1" si="707"/>
        <v>90</v>
      </c>
      <c r="AB319" s="158">
        <f t="shared" ca="1" si="707"/>
        <v>85.57</v>
      </c>
      <c r="AC319" s="158">
        <f t="shared" ca="1" si="707"/>
        <v>0</v>
      </c>
      <c r="AE319" s="158">
        <f t="shared" si="708"/>
        <v>0</v>
      </c>
      <c r="AF319" s="158">
        <f t="shared" si="709"/>
        <v>0</v>
      </c>
      <c r="AG319" s="158">
        <f t="shared" si="710"/>
        <v>0</v>
      </c>
      <c r="AH319" s="158">
        <f t="shared" si="711"/>
        <v>0</v>
      </c>
      <c r="AI319" s="158">
        <f t="shared" ca="1" si="712"/>
        <v>90</v>
      </c>
      <c r="AJ319" s="158">
        <f t="shared" ca="1" si="713"/>
        <v>85.57</v>
      </c>
      <c r="AK319" s="158">
        <f t="shared" ca="1" si="714"/>
        <v>100</v>
      </c>
      <c r="AL319" s="158">
        <f t="shared" ca="1" si="715"/>
        <v>95.11</v>
      </c>
      <c r="AM319" s="158">
        <f t="shared" si="716"/>
        <v>0</v>
      </c>
      <c r="AN319" s="159">
        <f t="shared" ca="1" si="717"/>
        <v>333.61</v>
      </c>
      <c r="AP319" s="227">
        <f t="shared" ca="1" si="718"/>
        <v>0</v>
      </c>
      <c r="AQ319" s="227">
        <f t="shared" ca="1" si="719"/>
        <v>333.61</v>
      </c>
      <c r="AR319" s="227">
        <f t="shared" ca="1" si="720"/>
        <v>0</v>
      </c>
      <c r="AS319" s="227">
        <f t="shared" ca="1" si="721"/>
        <v>0</v>
      </c>
      <c r="AT319" s="227">
        <f t="shared" ca="1" si="722"/>
        <v>0</v>
      </c>
      <c r="AU319" s="227">
        <f t="shared" ca="1" si="723"/>
        <v>0</v>
      </c>
      <c r="AV319" s="227">
        <f t="shared" ca="1" si="724"/>
        <v>0</v>
      </c>
      <c r="AW319" s="227">
        <f t="shared" ca="1" si="725"/>
        <v>0</v>
      </c>
      <c r="AX319" s="227">
        <f t="shared" ca="1" si="726"/>
        <v>0</v>
      </c>
      <c r="AY319" s="227">
        <f t="shared" ca="1" si="727"/>
        <v>0</v>
      </c>
      <c r="AZ319" s="227">
        <f t="shared" ca="1" si="728"/>
        <v>0</v>
      </c>
      <c r="BB319" s="227">
        <f t="shared" si="729"/>
        <v>0</v>
      </c>
      <c r="BC319" s="227">
        <f t="shared" si="730"/>
        <v>0</v>
      </c>
      <c r="BD319" s="227">
        <f t="shared" si="731"/>
        <v>0</v>
      </c>
      <c r="BE319" s="227">
        <f t="shared" si="732"/>
        <v>0</v>
      </c>
      <c r="BF319" s="227">
        <f t="shared" ca="1" si="733"/>
        <v>81</v>
      </c>
      <c r="BG319" s="227">
        <f t="shared" ca="1" si="734"/>
        <v>77.010000000000005</v>
      </c>
      <c r="BH319" s="227">
        <f t="shared" ca="1" si="735"/>
        <v>90</v>
      </c>
      <c r="BI319" s="227">
        <f t="shared" ca="1" si="736"/>
        <v>85.6</v>
      </c>
      <c r="BJ319" s="227">
        <f t="shared" si="737"/>
        <v>0</v>
      </c>
    </row>
    <row r="320" spans="1:62" x14ac:dyDescent="0.2">
      <c r="A320" s="241" t="s">
        <v>12</v>
      </c>
      <c r="B320" s="229" t="s">
        <v>260</v>
      </c>
      <c r="C320" s="230" t="s">
        <v>73</v>
      </c>
      <c r="D320" s="261">
        <v>83.31</v>
      </c>
      <c r="E320" s="245">
        <f t="shared" ca="1" si="697"/>
        <v>81.8</v>
      </c>
      <c r="F320" s="261">
        <v>67.150000000000006</v>
      </c>
      <c r="G320" s="235">
        <f t="shared" ca="1" si="698"/>
        <v>52.17</v>
      </c>
      <c r="H320" s="261">
        <v>65.209999999999994</v>
      </c>
      <c r="I320" s="245">
        <f t="shared" ca="1" si="699"/>
        <v>61</v>
      </c>
      <c r="J320" s="261">
        <v>55.26</v>
      </c>
      <c r="K320" s="245">
        <f t="shared" ca="1" si="700"/>
        <v>66.239999999999995</v>
      </c>
      <c r="L320" s="261">
        <v>50.27</v>
      </c>
      <c r="M320" s="245">
        <f t="shared" ca="1" si="701"/>
        <v>63.59</v>
      </c>
      <c r="N320" s="261">
        <v>53.15</v>
      </c>
      <c r="O320" s="235">
        <f t="shared" ca="1" si="702"/>
        <v>55.12</v>
      </c>
      <c r="P320" s="261" t="s">
        <v>88</v>
      </c>
      <c r="Q320" s="245" t="str">
        <f t="shared" si="703"/>
        <v>*</v>
      </c>
      <c r="R320" s="261">
        <v>148.28</v>
      </c>
      <c r="S320" s="235">
        <f t="shared" ca="1" si="704"/>
        <v>36.69</v>
      </c>
      <c r="T320" s="261">
        <v>55.19</v>
      </c>
      <c r="U320" s="245">
        <f t="shared" ca="1" si="705"/>
        <v>65.77</v>
      </c>
      <c r="V320" s="245">
        <f t="shared" ca="1" si="706"/>
        <v>338.4</v>
      </c>
      <c r="W320" s="225"/>
      <c r="X320" s="226">
        <v>0.9</v>
      </c>
      <c r="Y320" s="158">
        <f t="shared" ca="1" si="707"/>
        <v>81.8</v>
      </c>
      <c r="Z320" s="158">
        <f t="shared" ca="1" si="707"/>
        <v>66.239999999999995</v>
      </c>
      <c r="AA320" s="158">
        <f t="shared" ca="1" si="707"/>
        <v>65.77</v>
      </c>
      <c r="AB320" s="158">
        <f t="shared" ca="1" si="707"/>
        <v>63.59</v>
      </c>
      <c r="AC320" s="158">
        <f t="shared" ca="1" si="707"/>
        <v>61</v>
      </c>
      <c r="AE320" s="158">
        <f t="shared" ca="1" si="708"/>
        <v>81.8</v>
      </c>
      <c r="AF320" s="158">
        <f t="shared" ca="1" si="709"/>
        <v>52.17</v>
      </c>
      <c r="AG320" s="158">
        <f t="shared" ca="1" si="710"/>
        <v>61</v>
      </c>
      <c r="AH320" s="158">
        <f t="shared" ca="1" si="711"/>
        <v>66.239999999999995</v>
      </c>
      <c r="AI320" s="158">
        <f t="shared" ca="1" si="712"/>
        <v>63.59</v>
      </c>
      <c r="AJ320" s="158">
        <f t="shared" ca="1" si="713"/>
        <v>55.12</v>
      </c>
      <c r="AK320" s="158">
        <f t="shared" si="714"/>
        <v>0</v>
      </c>
      <c r="AL320" s="158">
        <f t="shared" ca="1" si="715"/>
        <v>36.69</v>
      </c>
      <c r="AM320" s="158">
        <f t="shared" ca="1" si="716"/>
        <v>65.77</v>
      </c>
      <c r="AN320" s="159">
        <f t="shared" ca="1" si="717"/>
        <v>434.14</v>
      </c>
      <c r="AP320" s="227">
        <f t="shared" ca="1" si="718"/>
        <v>434.14</v>
      </c>
      <c r="AQ320" s="227">
        <f t="shared" ca="1" si="719"/>
        <v>0</v>
      </c>
      <c r="AR320" s="227">
        <f t="shared" ca="1" si="720"/>
        <v>0</v>
      </c>
      <c r="AS320" s="227">
        <f t="shared" ca="1" si="721"/>
        <v>0</v>
      </c>
      <c r="AT320" s="227">
        <f t="shared" ca="1" si="722"/>
        <v>0</v>
      </c>
      <c r="AU320" s="227">
        <f t="shared" ca="1" si="723"/>
        <v>0</v>
      </c>
      <c r="AV320" s="227">
        <f t="shared" ca="1" si="724"/>
        <v>0</v>
      </c>
      <c r="AW320" s="227">
        <f t="shared" ca="1" si="725"/>
        <v>0</v>
      </c>
      <c r="AX320" s="227">
        <f t="shared" ca="1" si="726"/>
        <v>0</v>
      </c>
      <c r="AY320" s="227">
        <f t="shared" ca="1" si="727"/>
        <v>0</v>
      </c>
      <c r="AZ320" s="227">
        <f t="shared" ca="1" si="728"/>
        <v>0</v>
      </c>
      <c r="BB320" s="227">
        <f t="shared" ca="1" si="729"/>
        <v>73.62</v>
      </c>
      <c r="BC320" s="227">
        <f t="shared" ca="1" si="730"/>
        <v>46.95</v>
      </c>
      <c r="BD320" s="227">
        <f t="shared" ca="1" si="731"/>
        <v>54.9</v>
      </c>
      <c r="BE320" s="227">
        <f t="shared" ca="1" si="732"/>
        <v>59.62</v>
      </c>
      <c r="BF320" s="227">
        <f t="shared" ca="1" si="733"/>
        <v>57.23</v>
      </c>
      <c r="BG320" s="227">
        <f t="shared" ca="1" si="734"/>
        <v>49.61</v>
      </c>
      <c r="BH320" s="227">
        <f t="shared" si="735"/>
        <v>0</v>
      </c>
      <c r="BI320" s="227">
        <f t="shared" ca="1" si="736"/>
        <v>33.020000000000003</v>
      </c>
      <c r="BJ320" s="227">
        <f t="shared" ca="1" si="737"/>
        <v>59.19</v>
      </c>
    </row>
    <row r="321" spans="1:62" x14ac:dyDescent="0.2">
      <c r="A321" s="228" t="s">
        <v>13</v>
      </c>
      <c r="B321" s="229" t="s">
        <v>62</v>
      </c>
      <c r="C321" s="230" t="s">
        <v>80</v>
      </c>
      <c r="D321" s="261">
        <v>126.33</v>
      </c>
      <c r="E321" s="245">
        <f t="shared" ca="1" si="697"/>
        <v>53.98</v>
      </c>
      <c r="F321" s="261">
        <v>54.25</v>
      </c>
      <c r="G321" s="245">
        <f t="shared" ca="1" si="698"/>
        <v>64.47</v>
      </c>
      <c r="H321" s="261">
        <v>46.31</v>
      </c>
      <c r="I321" s="245">
        <f t="shared" ca="1" si="699"/>
        <v>85.7</v>
      </c>
      <c r="J321" s="261">
        <v>68.209999999999994</v>
      </c>
      <c r="K321" s="235">
        <f t="shared" ca="1" si="700"/>
        <v>53.72</v>
      </c>
      <c r="L321" s="261">
        <v>61.21</v>
      </c>
      <c r="M321" s="235">
        <f t="shared" ca="1" si="701"/>
        <v>52.3</v>
      </c>
      <c r="N321" s="261">
        <v>60.22</v>
      </c>
      <c r="O321" s="235">
        <f t="shared" ca="1" si="702"/>
        <v>48.62</v>
      </c>
      <c r="P321" s="261">
        <v>85.52</v>
      </c>
      <c r="Q321" s="235">
        <f t="shared" ca="1" si="703"/>
        <v>53.16</v>
      </c>
      <c r="R321" s="261">
        <v>97.22</v>
      </c>
      <c r="S321" s="245">
        <f t="shared" ca="1" si="704"/>
        <v>55.94</v>
      </c>
      <c r="T321" s="261">
        <v>46.55</v>
      </c>
      <c r="U321" s="245">
        <f t="shared" ca="1" si="705"/>
        <v>77.55</v>
      </c>
      <c r="V321" s="245">
        <f t="shared" ca="1" si="706"/>
        <v>337.64</v>
      </c>
      <c r="W321" s="225"/>
      <c r="X321" s="226">
        <v>0.9</v>
      </c>
      <c r="Y321" s="158">
        <f t="shared" ref="Y321:AC333" ca="1" si="738">LARGE($AE321:$AM321,Y$34)</f>
        <v>85.7</v>
      </c>
      <c r="Z321" s="158">
        <f t="shared" ca="1" si="738"/>
        <v>77.55</v>
      </c>
      <c r="AA321" s="158">
        <f t="shared" ca="1" si="738"/>
        <v>64.47</v>
      </c>
      <c r="AB321" s="158">
        <f t="shared" ca="1" si="738"/>
        <v>55.94</v>
      </c>
      <c r="AC321" s="158">
        <f t="shared" ca="1" si="738"/>
        <v>53.98</v>
      </c>
      <c r="AE321" s="158">
        <f t="shared" ca="1" si="708"/>
        <v>53.98</v>
      </c>
      <c r="AF321" s="158">
        <f t="shared" ca="1" si="709"/>
        <v>64.47</v>
      </c>
      <c r="AG321" s="158">
        <f t="shared" ca="1" si="710"/>
        <v>85.7</v>
      </c>
      <c r="AH321" s="158">
        <f t="shared" ca="1" si="711"/>
        <v>53.72</v>
      </c>
      <c r="AI321" s="158">
        <f t="shared" ca="1" si="712"/>
        <v>52.3</v>
      </c>
      <c r="AJ321" s="158">
        <f t="shared" ca="1" si="713"/>
        <v>48.62</v>
      </c>
      <c r="AK321" s="158">
        <f t="shared" ca="1" si="714"/>
        <v>53.16</v>
      </c>
      <c r="AL321" s="158">
        <f t="shared" ca="1" si="715"/>
        <v>55.94</v>
      </c>
      <c r="AM321" s="158">
        <f t="shared" ca="1" si="716"/>
        <v>77.55</v>
      </c>
      <c r="AN321" s="159">
        <f t="shared" ca="1" si="717"/>
        <v>490.9</v>
      </c>
      <c r="AP321" s="227">
        <f t="shared" ca="1" si="718"/>
        <v>0</v>
      </c>
      <c r="AQ321" s="227">
        <f t="shared" ca="1" si="719"/>
        <v>490.9</v>
      </c>
      <c r="AR321" s="227">
        <f t="shared" ca="1" si="720"/>
        <v>0</v>
      </c>
      <c r="AS321" s="227">
        <f t="shared" ca="1" si="721"/>
        <v>0</v>
      </c>
      <c r="AT321" s="227">
        <f t="shared" ca="1" si="722"/>
        <v>0</v>
      </c>
      <c r="AU321" s="227">
        <f t="shared" ca="1" si="723"/>
        <v>0</v>
      </c>
      <c r="AV321" s="227">
        <f t="shared" ca="1" si="724"/>
        <v>0</v>
      </c>
      <c r="AW321" s="227">
        <f t="shared" ca="1" si="725"/>
        <v>0</v>
      </c>
      <c r="AX321" s="227">
        <f t="shared" ca="1" si="726"/>
        <v>0</v>
      </c>
      <c r="AY321" s="227">
        <f t="shared" ca="1" si="727"/>
        <v>0</v>
      </c>
      <c r="AZ321" s="227">
        <f t="shared" ca="1" si="728"/>
        <v>0</v>
      </c>
      <c r="BB321" s="227">
        <f t="shared" ca="1" si="729"/>
        <v>48.58</v>
      </c>
      <c r="BC321" s="227">
        <f t="shared" ca="1" si="730"/>
        <v>58.02</v>
      </c>
      <c r="BD321" s="227">
        <f t="shared" ca="1" si="731"/>
        <v>77.13</v>
      </c>
      <c r="BE321" s="227">
        <f t="shared" ca="1" si="732"/>
        <v>48.35</v>
      </c>
      <c r="BF321" s="227">
        <f t="shared" ca="1" si="733"/>
        <v>47.07</v>
      </c>
      <c r="BG321" s="227">
        <f t="shared" ca="1" si="734"/>
        <v>43.76</v>
      </c>
      <c r="BH321" s="227">
        <f t="shared" ca="1" si="735"/>
        <v>47.84</v>
      </c>
      <c r="BI321" s="227">
        <f t="shared" ca="1" si="736"/>
        <v>50.35</v>
      </c>
      <c r="BJ321" s="227">
        <f t="shared" ca="1" si="737"/>
        <v>69.8</v>
      </c>
    </row>
    <row r="322" spans="1:62" x14ac:dyDescent="0.2">
      <c r="A322" s="228" t="s">
        <v>14</v>
      </c>
      <c r="B322" s="229" t="s">
        <v>265</v>
      </c>
      <c r="C322" s="230" t="s">
        <v>73</v>
      </c>
      <c r="D322" s="261">
        <v>141.4</v>
      </c>
      <c r="E322" s="235">
        <f t="shared" ca="1" si="697"/>
        <v>48.22</v>
      </c>
      <c r="F322" s="261"/>
      <c r="G322" s="245" t="str">
        <f t="shared" si="698"/>
        <v/>
      </c>
      <c r="H322" s="261"/>
      <c r="I322" s="245" t="str">
        <f t="shared" si="699"/>
        <v/>
      </c>
      <c r="J322" s="261">
        <v>68.040000000000006</v>
      </c>
      <c r="K322" s="245">
        <f t="shared" ca="1" si="700"/>
        <v>53.94</v>
      </c>
      <c r="L322" s="261">
        <v>38.43</v>
      </c>
      <c r="M322" s="245">
        <f t="shared" ca="1" si="701"/>
        <v>82.87</v>
      </c>
      <c r="N322" s="261">
        <v>46.58</v>
      </c>
      <c r="O322" s="245">
        <f t="shared" ca="1" si="702"/>
        <v>62.49</v>
      </c>
      <c r="P322" s="261">
        <v>73.27</v>
      </c>
      <c r="Q322" s="245">
        <f t="shared" ca="1" si="703"/>
        <v>62.15</v>
      </c>
      <c r="R322" s="261">
        <v>123.43</v>
      </c>
      <c r="S322" s="235">
        <f t="shared" ca="1" si="704"/>
        <v>44.03</v>
      </c>
      <c r="T322" s="261">
        <v>53.02</v>
      </c>
      <c r="U322" s="245">
        <f t="shared" ca="1" si="705"/>
        <v>68.599999999999994</v>
      </c>
      <c r="V322" s="245">
        <f t="shared" ca="1" si="706"/>
        <v>330.05</v>
      </c>
      <c r="W322" s="225"/>
      <c r="X322" s="226">
        <v>0.9</v>
      </c>
      <c r="Y322" s="158">
        <f t="shared" ca="1" si="738"/>
        <v>82.87</v>
      </c>
      <c r="Z322" s="158">
        <f t="shared" ca="1" si="738"/>
        <v>68.599999999999994</v>
      </c>
      <c r="AA322" s="158">
        <f t="shared" ca="1" si="738"/>
        <v>62.49</v>
      </c>
      <c r="AB322" s="158">
        <f t="shared" ca="1" si="738"/>
        <v>62.15</v>
      </c>
      <c r="AC322" s="158">
        <f t="shared" ca="1" si="738"/>
        <v>53.94</v>
      </c>
      <c r="AE322" s="158">
        <f t="shared" ca="1" si="708"/>
        <v>48.22</v>
      </c>
      <c r="AF322" s="158">
        <f t="shared" si="709"/>
        <v>0</v>
      </c>
      <c r="AG322" s="158">
        <f t="shared" si="710"/>
        <v>0</v>
      </c>
      <c r="AH322" s="158">
        <f t="shared" ca="1" si="711"/>
        <v>53.94</v>
      </c>
      <c r="AI322" s="158">
        <f t="shared" ca="1" si="712"/>
        <v>82.87</v>
      </c>
      <c r="AJ322" s="158">
        <f t="shared" ca="1" si="713"/>
        <v>62.49</v>
      </c>
      <c r="AK322" s="158">
        <f t="shared" ca="1" si="714"/>
        <v>62.15</v>
      </c>
      <c r="AL322" s="158">
        <f t="shared" ca="1" si="715"/>
        <v>44.03</v>
      </c>
      <c r="AM322" s="158">
        <f t="shared" ca="1" si="716"/>
        <v>68.599999999999994</v>
      </c>
      <c r="AN322" s="159">
        <f t="shared" ca="1" si="717"/>
        <v>380.07</v>
      </c>
      <c r="AP322" s="227">
        <f t="shared" ca="1" si="718"/>
        <v>380.07</v>
      </c>
      <c r="AQ322" s="227">
        <f t="shared" ca="1" si="719"/>
        <v>0</v>
      </c>
      <c r="AR322" s="227">
        <f t="shared" ca="1" si="720"/>
        <v>0</v>
      </c>
      <c r="AS322" s="227">
        <f t="shared" ca="1" si="721"/>
        <v>0</v>
      </c>
      <c r="AT322" s="227">
        <f t="shared" ca="1" si="722"/>
        <v>0</v>
      </c>
      <c r="AU322" s="227">
        <f t="shared" ca="1" si="723"/>
        <v>0</v>
      </c>
      <c r="AV322" s="227">
        <f t="shared" ca="1" si="724"/>
        <v>0</v>
      </c>
      <c r="AW322" s="227">
        <f t="shared" ca="1" si="725"/>
        <v>0</v>
      </c>
      <c r="AX322" s="227">
        <f t="shared" ca="1" si="726"/>
        <v>0</v>
      </c>
      <c r="AY322" s="227">
        <f t="shared" ca="1" si="727"/>
        <v>0</v>
      </c>
      <c r="AZ322" s="227">
        <f t="shared" ca="1" si="728"/>
        <v>0</v>
      </c>
      <c r="BB322" s="227">
        <f t="shared" ca="1" si="729"/>
        <v>43.4</v>
      </c>
      <c r="BC322" s="227">
        <f t="shared" si="730"/>
        <v>0</v>
      </c>
      <c r="BD322" s="227">
        <f t="shared" si="731"/>
        <v>0</v>
      </c>
      <c r="BE322" s="227">
        <f t="shared" ca="1" si="732"/>
        <v>48.55</v>
      </c>
      <c r="BF322" s="227">
        <f t="shared" ca="1" si="733"/>
        <v>74.58</v>
      </c>
      <c r="BG322" s="227">
        <f t="shared" ca="1" si="734"/>
        <v>56.24</v>
      </c>
      <c r="BH322" s="227">
        <f t="shared" ca="1" si="735"/>
        <v>55.94</v>
      </c>
      <c r="BI322" s="227">
        <f t="shared" ca="1" si="736"/>
        <v>39.630000000000003</v>
      </c>
      <c r="BJ322" s="227">
        <f t="shared" ca="1" si="737"/>
        <v>61.74</v>
      </c>
    </row>
    <row r="323" spans="1:62" x14ac:dyDescent="0.2">
      <c r="A323" s="228" t="s">
        <v>15</v>
      </c>
      <c r="B323" s="229" t="s">
        <v>264</v>
      </c>
      <c r="C323" s="230" t="s">
        <v>73</v>
      </c>
      <c r="D323" s="261">
        <v>126.49</v>
      </c>
      <c r="E323" s="245">
        <f t="shared" ca="1" si="697"/>
        <v>53.87</v>
      </c>
      <c r="F323" s="261"/>
      <c r="G323" s="245" t="str">
        <f t="shared" si="698"/>
        <v/>
      </c>
      <c r="H323" s="261"/>
      <c r="I323" s="245" t="str">
        <f t="shared" si="699"/>
        <v/>
      </c>
      <c r="J323" s="261">
        <v>80.400000000000006</v>
      </c>
      <c r="K323" s="235">
        <f t="shared" ca="1" si="700"/>
        <v>45.52</v>
      </c>
      <c r="L323" s="261">
        <v>43.12</v>
      </c>
      <c r="M323" s="245">
        <f t="shared" ca="1" si="701"/>
        <v>74.27</v>
      </c>
      <c r="N323" s="261">
        <v>53.3</v>
      </c>
      <c r="O323" s="245">
        <f t="shared" ca="1" si="702"/>
        <v>54.86</v>
      </c>
      <c r="P323" s="261"/>
      <c r="Q323" s="245" t="str">
        <f t="shared" si="703"/>
        <v/>
      </c>
      <c r="R323" s="261">
        <v>97.37</v>
      </c>
      <c r="S323" s="245">
        <f t="shared" ca="1" si="704"/>
        <v>55.8</v>
      </c>
      <c r="T323" s="261">
        <v>52.19</v>
      </c>
      <c r="U323" s="245">
        <f t="shared" ca="1" si="705"/>
        <v>69.540000000000006</v>
      </c>
      <c r="V323" s="245">
        <f t="shared" ca="1" si="706"/>
        <v>308.34000000000003</v>
      </c>
      <c r="W323" s="225"/>
      <c r="X323" s="226">
        <v>0.9</v>
      </c>
      <c r="Y323" s="158">
        <f t="shared" ca="1" si="738"/>
        <v>74.27</v>
      </c>
      <c r="Z323" s="158">
        <f t="shared" ca="1" si="738"/>
        <v>69.540000000000006</v>
      </c>
      <c r="AA323" s="158">
        <f t="shared" ca="1" si="738"/>
        <v>55.8</v>
      </c>
      <c r="AB323" s="158">
        <f t="shared" ca="1" si="738"/>
        <v>54.86</v>
      </c>
      <c r="AC323" s="158">
        <f t="shared" ca="1" si="738"/>
        <v>53.87</v>
      </c>
      <c r="AE323" s="158">
        <f t="shared" ca="1" si="708"/>
        <v>53.87</v>
      </c>
      <c r="AF323" s="158">
        <f t="shared" si="709"/>
        <v>0</v>
      </c>
      <c r="AG323" s="158">
        <f t="shared" si="710"/>
        <v>0</v>
      </c>
      <c r="AH323" s="158">
        <f t="shared" ca="1" si="711"/>
        <v>45.52</v>
      </c>
      <c r="AI323" s="158">
        <f t="shared" ca="1" si="712"/>
        <v>74.27</v>
      </c>
      <c r="AJ323" s="158">
        <f t="shared" ca="1" si="713"/>
        <v>54.86</v>
      </c>
      <c r="AK323" s="158">
        <f t="shared" si="714"/>
        <v>0</v>
      </c>
      <c r="AL323" s="158">
        <f t="shared" ca="1" si="715"/>
        <v>55.8</v>
      </c>
      <c r="AM323" s="158">
        <f t="shared" ca="1" si="716"/>
        <v>69.540000000000006</v>
      </c>
      <c r="AN323" s="159">
        <f t="shared" ca="1" si="717"/>
        <v>318.47000000000003</v>
      </c>
      <c r="AP323" s="227">
        <f t="shared" ca="1" si="718"/>
        <v>318.47000000000003</v>
      </c>
      <c r="AQ323" s="227">
        <f t="shared" ca="1" si="719"/>
        <v>0</v>
      </c>
      <c r="AR323" s="227">
        <f t="shared" ca="1" si="720"/>
        <v>0</v>
      </c>
      <c r="AS323" s="227">
        <f t="shared" ca="1" si="721"/>
        <v>0</v>
      </c>
      <c r="AT323" s="227">
        <f t="shared" ca="1" si="722"/>
        <v>0</v>
      </c>
      <c r="AU323" s="227">
        <f t="shared" ca="1" si="723"/>
        <v>0</v>
      </c>
      <c r="AV323" s="227">
        <f t="shared" ca="1" si="724"/>
        <v>0</v>
      </c>
      <c r="AW323" s="227">
        <f t="shared" ca="1" si="725"/>
        <v>0</v>
      </c>
      <c r="AX323" s="227">
        <f t="shared" ca="1" si="726"/>
        <v>0</v>
      </c>
      <c r="AY323" s="227">
        <f t="shared" ca="1" si="727"/>
        <v>0</v>
      </c>
      <c r="AZ323" s="227">
        <f t="shared" ca="1" si="728"/>
        <v>0</v>
      </c>
      <c r="BB323" s="227">
        <f t="shared" ca="1" si="729"/>
        <v>48.48</v>
      </c>
      <c r="BC323" s="227">
        <f t="shared" si="730"/>
        <v>0</v>
      </c>
      <c r="BD323" s="227">
        <f t="shared" si="731"/>
        <v>0</v>
      </c>
      <c r="BE323" s="227">
        <f t="shared" ca="1" si="732"/>
        <v>40.97</v>
      </c>
      <c r="BF323" s="227">
        <f t="shared" ca="1" si="733"/>
        <v>66.84</v>
      </c>
      <c r="BG323" s="227">
        <f t="shared" ca="1" si="734"/>
        <v>49.37</v>
      </c>
      <c r="BH323" s="227">
        <f t="shared" si="735"/>
        <v>0</v>
      </c>
      <c r="BI323" s="227">
        <f t="shared" ca="1" si="736"/>
        <v>50.22</v>
      </c>
      <c r="BJ323" s="227">
        <f t="shared" ca="1" si="737"/>
        <v>62.59</v>
      </c>
    </row>
    <row r="324" spans="1:62" x14ac:dyDescent="0.2">
      <c r="A324" s="228" t="s">
        <v>44</v>
      </c>
      <c r="B324" s="229" t="s">
        <v>267</v>
      </c>
      <c r="C324" s="230" t="s">
        <v>73</v>
      </c>
      <c r="D324" s="261">
        <v>149.13</v>
      </c>
      <c r="E324" s="245">
        <f t="shared" ca="1" si="697"/>
        <v>45.78</v>
      </c>
      <c r="F324" s="261"/>
      <c r="G324" s="235" t="str">
        <f t="shared" si="698"/>
        <v/>
      </c>
      <c r="H324" s="261"/>
      <c r="I324" s="235" t="str">
        <f t="shared" si="699"/>
        <v/>
      </c>
      <c r="J324" s="261">
        <v>111.56</v>
      </c>
      <c r="K324" s="235">
        <f t="shared" ca="1" si="700"/>
        <v>32.799999999999997</v>
      </c>
      <c r="L324" s="261">
        <v>42.57</v>
      </c>
      <c r="M324" s="245">
        <f t="shared" ca="1" si="701"/>
        <v>74.7</v>
      </c>
      <c r="N324" s="261">
        <v>43.3</v>
      </c>
      <c r="O324" s="245">
        <f t="shared" ca="1" si="702"/>
        <v>67.47</v>
      </c>
      <c r="P324" s="261">
        <v>104.44</v>
      </c>
      <c r="Q324" s="235">
        <f t="shared" ca="1" si="703"/>
        <v>43.59</v>
      </c>
      <c r="R324" s="261">
        <v>113.55</v>
      </c>
      <c r="S324" s="245">
        <f t="shared" ca="1" si="704"/>
        <v>47.81</v>
      </c>
      <c r="T324" s="261">
        <v>51.3</v>
      </c>
      <c r="U324" s="245">
        <f t="shared" ca="1" si="705"/>
        <v>70.650000000000006</v>
      </c>
      <c r="V324" s="245">
        <f t="shared" ca="1" si="706"/>
        <v>306.40999999999997</v>
      </c>
      <c r="W324" s="225"/>
      <c r="X324" s="226">
        <v>0.9</v>
      </c>
      <c r="Y324" s="158">
        <f t="shared" ca="1" si="738"/>
        <v>74.7</v>
      </c>
      <c r="Z324" s="158">
        <f t="shared" ca="1" si="738"/>
        <v>70.650000000000006</v>
      </c>
      <c r="AA324" s="158">
        <f t="shared" ca="1" si="738"/>
        <v>67.47</v>
      </c>
      <c r="AB324" s="158">
        <f t="shared" ca="1" si="738"/>
        <v>47.81</v>
      </c>
      <c r="AC324" s="158">
        <f t="shared" ca="1" si="738"/>
        <v>45.78</v>
      </c>
      <c r="AE324" s="158">
        <f t="shared" ca="1" si="708"/>
        <v>45.78</v>
      </c>
      <c r="AF324" s="158">
        <f t="shared" si="709"/>
        <v>0</v>
      </c>
      <c r="AG324" s="158">
        <f t="shared" si="710"/>
        <v>0</v>
      </c>
      <c r="AH324" s="158">
        <f t="shared" ca="1" si="711"/>
        <v>32.799999999999997</v>
      </c>
      <c r="AI324" s="158">
        <f t="shared" ca="1" si="712"/>
        <v>74.7</v>
      </c>
      <c r="AJ324" s="158">
        <f t="shared" ca="1" si="713"/>
        <v>67.47</v>
      </c>
      <c r="AK324" s="158">
        <f t="shared" ca="1" si="714"/>
        <v>43.59</v>
      </c>
      <c r="AL324" s="158">
        <f t="shared" ca="1" si="715"/>
        <v>47.81</v>
      </c>
      <c r="AM324" s="158">
        <f t="shared" ca="1" si="716"/>
        <v>70.650000000000006</v>
      </c>
      <c r="AN324" s="159">
        <f t="shared" ca="1" si="717"/>
        <v>344.52</v>
      </c>
      <c r="AP324" s="227">
        <f t="shared" ca="1" si="718"/>
        <v>344.52</v>
      </c>
      <c r="AQ324" s="227">
        <f t="shared" ca="1" si="719"/>
        <v>0</v>
      </c>
      <c r="AR324" s="227">
        <f t="shared" ca="1" si="720"/>
        <v>0</v>
      </c>
      <c r="AS324" s="227">
        <f t="shared" ca="1" si="721"/>
        <v>0</v>
      </c>
      <c r="AT324" s="227">
        <f t="shared" ca="1" si="722"/>
        <v>0</v>
      </c>
      <c r="AU324" s="227">
        <f t="shared" ca="1" si="723"/>
        <v>0</v>
      </c>
      <c r="AV324" s="227">
        <f t="shared" ca="1" si="724"/>
        <v>0</v>
      </c>
      <c r="AW324" s="227">
        <f t="shared" ca="1" si="725"/>
        <v>0</v>
      </c>
      <c r="AX324" s="227">
        <f t="shared" ca="1" si="726"/>
        <v>0</v>
      </c>
      <c r="AY324" s="227">
        <f t="shared" ca="1" si="727"/>
        <v>0</v>
      </c>
      <c r="AZ324" s="227">
        <f t="shared" ca="1" si="728"/>
        <v>0</v>
      </c>
      <c r="BB324" s="227">
        <f t="shared" ca="1" si="729"/>
        <v>41.2</v>
      </c>
      <c r="BC324" s="227">
        <f t="shared" si="730"/>
        <v>0</v>
      </c>
      <c r="BD324" s="227">
        <f t="shared" si="731"/>
        <v>0</v>
      </c>
      <c r="BE324" s="227">
        <f t="shared" ca="1" si="732"/>
        <v>29.52</v>
      </c>
      <c r="BF324" s="227">
        <f t="shared" ca="1" si="733"/>
        <v>67.23</v>
      </c>
      <c r="BG324" s="227">
        <f t="shared" ca="1" si="734"/>
        <v>60.72</v>
      </c>
      <c r="BH324" s="227">
        <f t="shared" ca="1" si="735"/>
        <v>39.229999999999997</v>
      </c>
      <c r="BI324" s="227">
        <f t="shared" ca="1" si="736"/>
        <v>43.03</v>
      </c>
      <c r="BJ324" s="227">
        <f t="shared" ca="1" si="737"/>
        <v>63.59</v>
      </c>
    </row>
    <row r="325" spans="1:62" x14ac:dyDescent="0.2">
      <c r="A325" s="228" t="s">
        <v>45</v>
      </c>
      <c r="B325" s="229" t="s">
        <v>101</v>
      </c>
      <c r="C325" s="230" t="s">
        <v>83</v>
      </c>
      <c r="D325" s="261">
        <v>106.38</v>
      </c>
      <c r="E325" s="245">
        <f t="shared" ca="1" si="697"/>
        <v>64.069999999999993</v>
      </c>
      <c r="F325" s="261">
        <v>62.47</v>
      </c>
      <c r="G325" s="245">
        <f t="shared" ca="1" si="698"/>
        <v>55.88</v>
      </c>
      <c r="H325" s="261">
        <v>59.11</v>
      </c>
      <c r="I325" s="245">
        <f t="shared" ca="1" si="699"/>
        <v>67.36</v>
      </c>
      <c r="J325" s="261">
        <v>63.37</v>
      </c>
      <c r="K325" s="245">
        <f t="shared" ca="1" si="700"/>
        <v>57.72</v>
      </c>
      <c r="L325" s="261"/>
      <c r="M325" s="245" t="str">
        <f t="shared" si="701"/>
        <v/>
      </c>
      <c r="N325" s="261">
        <v>47.12</v>
      </c>
      <c r="O325" s="245">
        <f t="shared" ca="1" si="702"/>
        <v>62.18</v>
      </c>
      <c r="P325" s="261"/>
      <c r="Q325" s="245" t="str">
        <f t="shared" si="703"/>
        <v/>
      </c>
      <c r="R325" s="261"/>
      <c r="S325" s="245" t="str">
        <f t="shared" si="704"/>
        <v/>
      </c>
      <c r="T325" s="261"/>
      <c r="U325" s="245" t="str">
        <f t="shared" si="705"/>
        <v/>
      </c>
      <c r="V325" s="245">
        <f t="shared" ca="1" si="706"/>
        <v>307.21000000000004</v>
      </c>
      <c r="W325" s="225"/>
      <c r="X325" s="226">
        <v>0.9</v>
      </c>
      <c r="Y325" s="158">
        <f t="shared" ca="1" si="738"/>
        <v>67.36</v>
      </c>
      <c r="Z325" s="158">
        <f t="shared" ca="1" si="738"/>
        <v>64.069999999999993</v>
      </c>
      <c r="AA325" s="158">
        <f t="shared" ca="1" si="738"/>
        <v>62.18</v>
      </c>
      <c r="AB325" s="158">
        <f t="shared" ca="1" si="738"/>
        <v>57.72</v>
      </c>
      <c r="AC325" s="158">
        <f t="shared" ca="1" si="738"/>
        <v>55.88</v>
      </c>
      <c r="AE325" s="158">
        <f t="shared" ca="1" si="708"/>
        <v>64.069999999999993</v>
      </c>
      <c r="AF325" s="158">
        <f t="shared" ca="1" si="709"/>
        <v>55.88</v>
      </c>
      <c r="AG325" s="158">
        <f t="shared" ca="1" si="710"/>
        <v>67.36</v>
      </c>
      <c r="AH325" s="158">
        <f t="shared" ca="1" si="711"/>
        <v>57.72</v>
      </c>
      <c r="AI325" s="158">
        <f t="shared" si="712"/>
        <v>0</v>
      </c>
      <c r="AJ325" s="158">
        <f t="shared" ca="1" si="713"/>
        <v>62.18</v>
      </c>
      <c r="AK325" s="158">
        <f t="shared" si="714"/>
        <v>0</v>
      </c>
      <c r="AL325" s="158">
        <f t="shared" si="715"/>
        <v>0</v>
      </c>
      <c r="AM325" s="158">
        <f t="shared" si="716"/>
        <v>0</v>
      </c>
      <c r="AN325" s="159">
        <f t="shared" ca="1" si="717"/>
        <v>276.49</v>
      </c>
      <c r="AP325" s="227">
        <f t="shared" ca="1" si="718"/>
        <v>0</v>
      </c>
      <c r="AQ325" s="227">
        <f t="shared" ca="1" si="719"/>
        <v>0</v>
      </c>
      <c r="AR325" s="227">
        <f t="shared" ca="1" si="720"/>
        <v>0</v>
      </c>
      <c r="AS325" s="227">
        <f t="shared" ca="1" si="721"/>
        <v>0</v>
      </c>
      <c r="AT325" s="227">
        <f t="shared" ca="1" si="722"/>
        <v>276.49</v>
      </c>
      <c r="AU325" s="227">
        <f t="shared" ca="1" si="723"/>
        <v>0</v>
      </c>
      <c r="AV325" s="227">
        <f t="shared" ca="1" si="724"/>
        <v>0</v>
      </c>
      <c r="AW325" s="227">
        <f t="shared" ca="1" si="725"/>
        <v>0</v>
      </c>
      <c r="AX325" s="227">
        <f t="shared" ca="1" si="726"/>
        <v>0</v>
      </c>
      <c r="AY325" s="227">
        <f t="shared" ca="1" si="727"/>
        <v>0</v>
      </c>
      <c r="AZ325" s="227">
        <f t="shared" ca="1" si="728"/>
        <v>0</v>
      </c>
      <c r="BB325" s="227">
        <f t="shared" ca="1" si="729"/>
        <v>57.66</v>
      </c>
      <c r="BC325" s="227">
        <f t="shared" ca="1" si="730"/>
        <v>50.29</v>
      </c>
      <c r="BD325" s="227">
        <f t="shared" ca="1" si="731"/>
        <v>60.62</v>
      </c>
      <c r="BE325" s="227">
        <f t="shared" ca="1" si="732"/>
        <v>51.95</v>
      </c>
      <c r="BF325" s="227">
        <f t="shared" si="733"/>
        <v>0</v>
      </c>
      <c r="BG325" s="227">
        <f t="shared" ca="1" si="734"/>
        <v>55.96</v>
      </c>
      <c r="BH325" s="227">
        <f t="shared" si="735"/>
        <v>0</v>
      </c>
      <c r="BI325" s="227">
        <f t="shared" si="736"/>
        <v>0</v>
      </c>
      <c r="BJ325" s="227">
        <f t="shared" si="737"/>
        <v>0</v>
      </c>
    </row>
    <row r="326" spans="1:62" x14ac:dyDescent="0.2">
      <c r="A326" s="228" t="s">
        <v>46</v>
      </c>
      <c r="B326" s="229" t="s">
        <v>263</v>
      </c>
      <c r="C326" s="230" t="s">
        <v>73</v>
      </c>
      <c r="D326" s="261">
        <v>119.01</v>
      </c>
      <c r="E326" s="245">
        <f t="shared" ca="1" si="697"/>
        <v>57.4</v>
      </c>
      <c r="F326" s="261">
        <v>51.15</v>
      </c>
      <c r="G326" s="245">
        <f t="shared" ca="1" si="698"/>
        <v>68.459999999999994</v>
      </c>
      <c r="H326" s="261">
        <v>69.11</v>
      </c>
      <c r="I326" s="245">
        <f t="shared" ca="1" si="699"/>
        <v>57.62</v>
      </c>
      <c r="J326" s="261">
        <v>77.45</v>
      </c>
      <c r="K326" s="235">
        <f t="shared" ca="1" si="700"/>
        <v>47.22</v>
      </c>
      <c r="L326" s="261">
        <v>53.36</v>
      </c>
      <c r="M326" s="245">
        <f t="shared" ca="1" si="701"/>
        <v>59.86</v>
      </c>
      <c r="N326" s="261">
        <v>58.17</v>
      </c>
      <c r="O326" s="235">
        <f t="shared" ca="1" si="702"/>
        <v>50.36</v>
      </c>
      <c r="P326" s="261">
        <v>114.29</v>
      </c>
      <c r="Q326" s="235">
        <f t="shared" ca="1" si="703"/>
        <v>39.869999999999997</v>
      </c>
      <c r="R326" s="261">
        <v>93.07</v>
      </c>
      <c r="S326" s="245">
        <f t="shared" ca="1" si="704"/>
        <v>58.49</v>
      </c>
      <c r="T326" s="261">
        <v>78.39</v>
      </c>
      <c r="U326" s="235">
        <f t="shared" ca="1" si="705"/>
        <v>46.26</v>
      </c>
      <c r="V326" s="245">
        <f t="shared" ca="1" si="706"/>
        <v>301.83</v>
      </c>
      <c r="W326" s="225"/>
      <c r="X326" s="226">
        <v>0.9</v>
      </c>
      <c r="Y326" s="158">
        <f t="shared" ca="1" si="738"/>
        <v>68.459999999999994</v>
      </c>
      <c r="Z326" s="158">
        <f t="shared" ca="1" si="738"/>
        <v>59.86</v>
      </c>
      <c r="AA326" s="158">
        <f t="shared" ca="1" si="738"/>
        <v>58.49</v>
      </c>
      <c r="AB326" s="158">
        <f t="shared" ca="1" si="738"/>
        <v>57.62</v>
      </c>
      <c r="AC326" s="158">
        <f t="shared" ca="1" si="738"/>
        <v>57.4</v>
      </c>
      <c r="AE326" s="158">
        <f t="shared" ca="1" si="708"/>
        <v>57.4</v>
      </c>
      <c r="AF326" s="158">
        <f t="shared" ca="1" si="709"/>
        <v>68.459999999999994</v>
      </c>
      <c r="AG326" s="158">
        <f t="shared" ca="1" si="710"/>
        <v>57.62</v>
      </c>
      <c r="AH326" s="158">
        <f t="shared" ca="1" si="711"/>
        <v>47.22</v>
      </c>
      <c r="AI326" s="158">
        <f t="shared" ca="1" si="712"/>
        <v>59.86</v>
      </c>
      <c r="AJ326" s="158">
        <f t="shared" ca="1" si="713"/>
        <v>50.36</v>
      </c>
      <c r="AK326" s="158">
        <f t="shared" ca="1" si="714"/>
        <v>39.869999999999997</v>
      </c>
      <c r="AL326" s="158">
        <f t="shared" ca="1" si="715"/>
        <v>58.49</v>
      </c>
      <c r="AM326" s="158">
        <f t="shared" ca="1" si="716"/>
        <v>46.26</v>
      </c>
      <c r="AN326" s="159">
        <f t="shared" ca="1" si="717"/>
        <v>436.99</v>
      </c>
      <c r="AP326" s="227">
        <f t="shared" ca="1" si="718"/>
        <v>436.99</v>
      </c>
      <c r="AQ326" s="227">
        <f t="shared" ca="1" si="719"/>
        <v>0</v>
      </c>
      <c r="AR326" s="227">
        <f t="shared" ca="1" si="720"/>
        <v>0</v>
      </c>
      <c r="AS326" s="227">
        <f t="shared" ca="1" si="721"/>
        <v>0</v>
      </c>
      <c r="AT326" s="227">
        <f t="shared" ca="1" si="722"/>
        <v>0</v>
      </c>
      <c r="AU326" s="227">
        <f t="shared" ca="1" si="723"/>
        <v>0</v>
      </c>
      <c r="AV326" s="227">
        <f t="shared" ca="1" si="724"/>
        <v>0</v>
      </c>
      <c r="AW326" s="227">
        <f t="shared" ca="1" si="725"/>
        <v>0</v>
      </c>
      <c r="AX326" s="227">
        <f t="shared" ca="1" si="726"/>
        <v>0</v>
      </c>
      <c r="AY326" s="227">
        <f t="shared" ca="1" si="727"/>
        <v>0</v>
      </c>
      <c r="AZ326" s="227">
        <f t="shared" ca="1" si="728"/>
        <v>0</v>
      </c>
      <c r="BB326" s="227">
        <f t="shared" ca="1" si="729"/>
        <v>51.66</v>
      </c>
      <c r="BC326" s="227">
        <f t="shared" ca="1" si="730"/>
        <v>61.61</v>
      </c>
      <c r="BD326" s="227">
        <f t="shared" ca="1" si="731"/>
        <v>51.86</v>
      </c>
      <c r="BE326" s="227">
        <f t="shared" ca="1" si="732"/>
        <v>42.5</v>
      </c>
      <c r="BF326" s="227">
        <f t="shared" ca="1" si="733"/>
        <v>53.87</v>
      </c>
      <c r="BG326" s="227">
        <f t="shared" ca="1" si="734"/>
        <v>45.32</v>
      </c>
      <c r="BH326" s="227">
        <f t="shared" ca="1" si="735"/>
        <v>35.880000000000003</v>
      </c>
      <c r="BI326" s="227">
        <f t="shared" ca="1" si="736"/>
        <v>52.64</v>
      </c>
      <c r="BJ326" s="227">
        <f t="shared" ca="1" si="737"/>
        <v>41.63</v>
      </c>
    </row>
    <row r="327" spans="1:62" x14ac:dyDescent="0.2">
      <c r="A327" s="228" t="s">
        <v>47</v>
      </c>
      <c r="B327" s="229" t="s">
        <v>266</v>
      </c>
      <c r="C327" s="230" t="s">
        <v>156</v>
      </c>
      <c r="D327" s="261">
        <v>146</v>
      </c>
      <c r="E327" s="245">
        <f t="shared" ca="1" si="697"/>
        <v>46.79</v>
      </c>
      <c r="F327" s="261">
        <v>64.02</v>
      </c>
      <c r="G327" s="245">
        <f t="shared" ca="1" si="698"/>
        <v>54.79</v>
      </c>
      <c r="H327" s="261"/>
      <c r="I327" s="245" t="str">
        <f t="shared" si="699"/>
        <v/>
      </c>
      <c r="J327" s="261"/>
      <c r="K327" s="245" t="str">
        <f t="shared" si="700"/>
        <v/>
      </c>
      <c r="L327" s="261">
        <v>48.32</v>
      </c>
      <c r="M327" s="245">
        <f t="shared" ca="1" si="701"/>
        <v>66.11</v>
      </c>
      <c r="N327" s="261"/>
      <c r="O327" s="245" t="str">
        <f t="shared" si="702"/>
        <v/>
      </c>
      <c r="P327" s="261">
        <v>71.2</v>
      </c>
      <c r="Q327" s="245">
        <f t="shared" ca="1" si="703"/>
        <v>64</v>
      </c>
      <c r="R327" s="261"/>
      <c r="S327" s="245" t="str">
        <f t="shared" si="704"/>
        <v/>
      </c>
      <c r="T327" s="261">
        <v>52.22</v>
      </c>
      <c r="U327" s="245">
        <f t="shared" ca="1" si="705"/>
        <v>69.48</v>
      </c>
      <c r="V327" s="245">
        <f t="shared" ca="1" si="706"/>
        <v>301.17</v>
      </c>
      <c r="W327" s="225"/>
      <c r="X327" s="226">
        <v>0.9</v>
      </c>
      <c r="Y327" s="158">
        <f t="shared" ca="1" si="738"/>
        <v>69.48</v>
      </c>
      <c r="Z327" s="158">
        <f t="shared" ca="1" si="738"/>
        <v>66.11</v>
      </c>
      <c r="AA327" s="158">
        <f t="shared" ca="1" si="738"/>
        <v>64</v>
      </c>
      <c r="AB327" s="158">
        <f t="shared" ca="1" si="738"/>
        <v>54.79</v>
      </c>
      <c r="AC327" s="158">
        <f t="shared" ca="1" si="738"/>
        <v>46.79</v>
      </c>
      <c r="AE327" s="158">
        <f t="shared" ca="1" si="708"/>
        <v>46.79</v>
      </c>
      <c r="AF327" s="158">
        <f t="shared" ca="1" si="709"/>
        <v>54.79</v>
      </c>
      <c r="AG327" s="158">
        <f t="shared" si="710"/>
        <v>0</v>
      </c>
      <c r="AH327" s="158">
        <f t="shared" si="711"/>
        <v>0</v>
      </c>
      <c r="AI327" s="158">
        <f t="shared" ca="1" si="712"/>
        <v>66.11</v>
      </c>
      <c r="AJ327" s="158">
        <f t="shared" si="713"/>
        <v>0</v>
      </c>
      <c r="AK327" s="158">
        <f t="shared" ca="1" si="714"/>
        <v>64</v>
      </c>
      <c r="AL327" s="158">
        <f t="shared" si="715"/>
        <v>0</v>
      </c>
      <c r="AM327" s="158">
        <f t="shared" ca="1" si="716"/>
        <v>69.48</v>
      </c>
      <c r="AN327" s="159">
        <f t="shared" ca="1" si="717"/>
        <v>271.05</v>
      </c>
      <c r="AP327" s="227">
        <f t="shared" ca="1" si="718"/>
        <v>0</v>
      </c>
      <c r="AQ327" s="227">
        <f t="shared" ca="1" si="719"/>
        <v>0</v>
      </c>
      <c r="AR327" s="227">
        <f t="shared" ca="1" si="720"/>
        <v>0</v>
      </c>
      <c r="AS327" s="227">
        <f t="shared" ca="1" si="721"/>
        <v>0</v>
      </c>
      <c r="AT327" s="227">
        <f t="shared" ca="1" si="722"/>
        <v>0</v>
      </c>
      <c r="AU327" s="227">
        <f t="shared" ca="1" si="723"/>
        <v>0</v>
      </c>
      <c r="AV327" s="227">
        <f t="shared" ca="1" si="724"/>
        <v>0</v>
      </c>
      <c r="AW327" s="227">
        <f t="shared" ca="1" si="725"/>
        <v>0</v>
      </c>
      <c r="AX327" s="227">
        <f t="shared" ca="1" si="726"/>
        <v>271.05</v>
      </c>
      <c r="AY327" s="227">
        <f t="shared" ca="1" si="727"/>
        <v>0</v>
      </c>
      <c r="AZ327" s="227">
        <f t="shared" ca="1" si="728"/>
        <v>0</v>
      </c>
      <c r="BB327" s="227">
        <f t="shared" ca="1" si="729"/>
        <v>42.11</v>
      </c>
      <c r="BC327" s="227">
        <f t="shared" ca="1" si="730"/>
        <v>49.31</v>
      </c>
      <c r="BD327" s="227">
        <f t="shared" si="731"/>
        <v>0</v>
      </c>
      <c r="BE327" s="227">
        <f t="shared" si="732"/>
        <v>0</v>
      </c>
      <c r="BF327" s="227">
        <f t="shared" ca="1" si="733"/>
        <v>59.5</v>
      </c>
      <c r="BG327" s="227">
        <f t="shared" si="734"/>
        <v>0</v>
      </c>
      <c r="BH327" s="227">
        <f t="shared" ca="1" si="735"/>
        <v>57.6</v>
      </c>
      <c r="BI327" s="227">
        <f t="shared" si="736"/>
        <v>0</v>
      </c>
      <c r="BJ327" s="227">
        <f t="shared" ca="1" si="737"/>
        <v>62.53</v>
      </c>
    </row>
    <row r="328" spans="1:62" x14ac:dyDescent="0.2">
      <c r="A328" s="228" t="s">
        <v>48</v>
      </c>
      <c r="B328" s="229" t="s">
        <v>313</v>
      </c>
      <c r="C328" s="230" t="s">
        <v>73</v>
      </c>
      <c r="D328" s="261"/>
      <c r="E328" s="245" t="str">
        <f t="shared" si="697"/>
        <v/>
      </c>
      <c r="F328" s="261">
        <v>71.3</v>
      </c>
      <c r="G328" s="245">
        <f t="shared" ca="1" si="698"/>
        <v>49.07</v>
      </c>
      <c r="H328" s="261">
        <v>58.15</v>
      </c>
      <c r="I328" s="245">
        <f t="shared" ca="1" si="699"/>
        <v>68.44</v>
      </c>
      <c r="J328" s="261">
        <v>67.569999999999993</v>
      </c>
      <c r="K328" s="245">
        <f t="shared" ca="1" si="700"/>
        <v>54.03</v>
      </c>
      <c r="L328" s="261">
        <v>50.1</v>
      </c>
      <c r="M328" s="245">
        <f t="shared" ca="1" si="701"/>
        <v>63.95</v>
      </c>
      <c r="N328" s="261"/>
      <c r="O328" s="245" t="str">
        <f t="shared" si="702"/>
        <v/>
      </c>
      <c r="P328" s="261"/>
      <c r="Q328" s="245" t="str">
        <f t="shared" si="703"/>
        <v/>
      </c>
      <c r="R328" s="261"/>
      <c r="S328" s="245" t="str">
        <f t="shared" si="704"/>
        <v/>
      </c>
      <c r="T328" s="261">
        <v>59.03</v>
      </c>
      <c r="U328" s="245">
        <f t="shared" ca="1" si="705"/>
        <v>61.61</v>
      </c>
      <c r="V328" s="245">
        <f t="shared" ca="1" si="706"/>
        <v>297.10000000000002</v>
      </c>
      <c r="W328" s="225"/>
      <c r="X328" s="226">
        <v>0.9</v>
      </c>
      <c r="Y328" s="158">
        <f t="shared" ca="1" si="738"/>
        <v>68.44</v>
      </c>
      <c r="Z328" s="158">
        <f t="shared" ca="1" si="738"/>
        <v>63.95</v>
      </c>
      <c r="AA328" s="158">
        <f t="shared" ca="1" si="738"/>
        <v>61.61</v>
      </c>
      <c r="AB328" s="158">
        <f t="shared" ca="1" si="738"/>
        <v>54.03</v>
      </c>
      <c r="AC328" s="158">
        <f t="shared" ca="1" si="738"/>
        <v>49.07</v>
      </c>
      <c r="AE328" s="158">
        <f t="shared" si="708"/>
        <v>0</v>
      </c>
      <c r="AF328" s="158">
        <f t="shared" ca="1" si="709"/>
        <v>49.07</v>
      </c>
      <c r="AG328" s="158">
        <f t="shared" ca="1" si="710"/>
        <v>68.44</v>
      </c>
      <c r="AH328" s="158">
        <f t="shared" ca="1" si="711"/>
        <v>54.03</v>
      </c>
      <c r="AI328" s="158">
        <f t="shared" ca="1" si="712"/>
        <v>63.95</v>
      </c>
      <c r="AJ328" s="158">
        <f t="shared" si="713"/>
        <v>0</v>
      </c>
      <c r="AK328" s="158">
        <f t="shared" si="714"/>
        <v>0</v>
      </c>
      <c r="AL328" s="158">
        <f t="shared" si="715"/>
        <v>0</v>
      </c>
      <c r="AM328" s="158">
        <f t="shared" ca="1" si="716"/>
        <v>61.61</v>
      </c>
      <c r="AN328" s="159">
        <f t="shared" ca="1" si="717"/>
        <v>267.39</v>
      </c>
      <c r="AP328" s="227">
        <f t="shared" ca="1" si="718"/>
        <v>267.39</v>
      </c>
      <c r="AQ328" s="227">
        <f t="shared" ca="1" si="719"/>
        <v>0</v>
      </c>
      <c r="AR328" s="227">
        <f t="shared" ca="1" si="720"/>
        <v>0</v>
      </c>
      <c r="AS328" s="227">
        <f t="shared" ca="1" si="721"/>
        <v>0</v>
      </c>
      <c r="AT328" s="227">
        <f t="shared" ca="1" si="722"/>
        <v>0</v>
      </c>
      <c r="AU328" s="227">
        <f t="shared" ca="1" si="723"/>
        <v>0</v>
      </c>
      <c r="AV328" s="227">
        <f t="shared" ca="1" si="724"/>
        <v>0</v>
      </c>
      <c r="AW328" s="227">
        <f t="shared" ca="1" si="725"/>
        <v>0</v>
      </c>
      <c r="AX328" s="227">
        <f t="shared" ca="1" si="726"/>
        <v>0</v>
      </c>
      <c r="AY328" s="227">
        <f t="shared" ca="1" si="727"/>
        <v>0</v>
      </c>
      <c r="AZ328" s="227">
        <f t="shared" ca="1" si="728"/>
        <v>0</v>
      </c>
      <c r="BB328" s="227">
        <f t="shared" si="729"/>
        <v>0</v>
      </c>
      <c r="BC328" s="227">
        <f t="shared" ca="1" si="730"/>
        <v>44.16</v>
      </c>
      <c r="BD328" s="227">
        <f t="shared" ca="1" si="731"/>
        <v>61.6</v>
      </c>
      <c r="BE328" s="227">
        <f t="shared" ca="1" si="732"/>
        <v>48.63</v>
      </c>
      <c r="BF328" s="227">
        <f t="shared" ca="1" si="733"/>
        <v>57.56</v>
      </c>
      <c r="BG328" s="227">
        <f t="shared" si="734"/>
        <v>0</v>
      </c>
      <c r="BH328" s="227">
        <f t="shared" si="735"/>
        <v>0</v>
      </c>
      <c r="BI328" s="227">
        <f t="shared" si="736"/>
        <v>0</v>
      </c>
      <c r="BJ328" s="227">
        <f t="shared" ca="1" si="737"/>
        <v>55.45</v>
      </c>
    </row>
    <row r="329" spans="1:62" x14ac:dyDescent="0.2">
      <c r="A329" s="228" t="s">
        <v>354</v>
      </c>
      <c r="B329" s="229" t="s">
        <v>262</v>
      </c>
      <c r="C329" s="230" t="s">
        <v>73</v>
      </c>
      <c r="D329" s="261">
        <v>99.23</v>
      </c>
      <c r="E329" s="245">
        <f t="shared" ca="1" si="697"/>
        <v>68.739999999999995</v>
      </c>
      <c r="F329" s="261">
        <v>68.48</v>
      </c>
      <c r="G329" s="245">
        <f t="shared" ca="1" si="698"/>
        <v>50.99</v>
      </c>
      <c r="H329" s="261">
        <v>48.24</v>
      </c>
      <c r="I329" s="245">
        <f t="shared" ca="1" si="699"/>
        <v>82.37</v>
      </c>
      <c r="J329" s="261"/>
      <c r="K329" s="245" t="str">
        <f t="shared" si="700"/>
        <v/>
      </c>
      <c r="L329" s="261"/>
      <c r="M329" s="245" t="str">
        <f t="shared" si="701"/>
        <v/>
      </c>
      <c r="N329" s="261"/>
      <c r="O329" s="245" t="str">
        <f t="shared" si="702"/>
        <v/>
      </c>
      <c r="P329" s="261"/>
      <c r="Q329" s="245" t="str">
        <f t="shared" si="703"/>
        <v/>
      </c>
      <c r="R329" s="261"/>
      <c r="S329" s="245" t="str">
        <f t="shared" si="704"/>
        <v/>
      </c>
      <c r="T329" s="261"/>
      <c r="U329" s="245" t="str">
        <f t="shared" si="705"/>
        <v/>
      </c>
      <c r="V329" s="245">
        <f t="shared" ca="1" si="706"/>
        <v>202.10000000000002</v>
      </c>
      <c r="W329" s="225"/>
      <c r="X329" s="226">
        <v>0.9</v>
      </c>
      <c r="Y329" s="158">
        <f t="shared" ca="1" si="738"/>
        <v>82.37</v>
      </c>
      <c r="Z329" s="158">
        <f t="shared" ca="1" si="738"/>
        <v>68.739999999999995</v>
      </c>
      <c r="AA329" s="158">
        <f t="shared" ca="1" si="738"/>
        <v>50.99</v>
      </c>
      <c r="AB329" s="158">
        <f t="shared" ca="1" si="738"/>
        <v>0</v>
      </c>
      <c r="AC329" s="158">
        <f t="shared" ca="1" si="738"/>
        <v>0</v>
      </c>
      <c r="AE329" s="158">
        <f t="shared" ca="1" si="708"/>
        <v>68.739999999999995</v>
      </c>
      <c r="AF329" s="158">
        <f t="shared" ca="1" si="709"/>
        <v>50.99</v>
      </c>
      <c r="AG329" s="158">
        <f t="shared" ca="1" si="710"/>
        <v>82.37</v>
      </c>
      <c r="AH329" s="158">
        <f t="shared" si="711"/>
        <v>0</v>
      </c>
      <c r="AI329" s="158">
        <f t="shared" si="712"/>
        <v>0</v>
      </c>
      <c r="AJ329" s="158">
        <f t="shared" si="713"/>
        <v>0</v>
      </c>
      <c r="AK329" s="158">
        <f t="shared" si="714"/>
        <v>0</v>
      </c>
      <c r="AL329" s="158">
        <f t="shared" si="715"/>
        <v>0</v>
      </c>
      <c r="AM329" s="158">
        <f t="shared" si="716"/>
        <v>0</v>
      </c>
      <c r="AN329" s="159">
        <f t="shared" ca="1" si="717"/>
        <v>181.89</v>
      </c>
      <c r="AP329" s="227">
        <f t="shared" ca="1" si="718"/>
        <v>181.89</v>
      </c>
      <c r="AQ329" s="227">
        <f t="shared" ca="1" si="719"/>
        <v>0</v>
      </c>
      <c r="AR329" s="227">
        <f t="shared" ca="1" si="720"/>
        <v>0</v>
      </c>
      <c r="AS329" s="227">
        <f t="shared" ca="1" si="721"/>
        <v>0</v>
      </c>
      <c r="AT329" s="227">
        <f t="shared" ca="1" si="722"/>
        <v>0</v>
      </c>
      <c r="AU329" s="227">
        <f t="shared" ca="1" si="723"/>
        <v>0</v>
      </c>
      <c r="AV329" s="227">
        <f t="shared" ca="1" si="724"/>
        <v>0</v>
      </c>
      <c r="AW329" s="227">
        <f t="shared" ca="1" si="725"/>
        <v>0</v>
      </c>
      <c r="AX329" s="227">
        <f t="shared" ca="1" si="726"/>
        <v>0</v>
      </c>
      <c r="AY329" s="227">
        <f t="shared" ca="1" si="727"/>
        <v>0</v>
      </c>
      <c r="AZ329" s="227">
        <f t="shared" ca="1" si="728"/>
        <v>0</v>
      </c>
      <c r="BB329" s="227">
        <f t="shared" ca="1" si="729"/>
        <v>61.87</v>
      </c>
      <c r="BC329" s="227">
        <f t="shared" ca="1" si="730"/>
        <v>45.89</v>
      </c>
      <c r="BD329" s="227">
        <f t="shared" ca="1" si="731"/>
        <v>74.13</v>
      </c>
      <c r="BE329" s="227">
        <f t="shared" si="732"/>
        <v>0</v>
      </c>
      <c r="BF329" s="227">
        <f t="shared" si="733"/>
        <v>0</v>
      </c>
      <c r="BG329" s="227">
        <f t="shared" si="734"/>
        <v>0</v>
      </c>
      <c r="BH329" s="227">
        <f t="shared" si="735"/>
        <v>0</v>
      </c>
      <c r="BI329" s="227">
        <f t="shared" si="736"/>
        <v>0</v>
      </c>
      <c r="BJ329" s="227">
        <f t="shared" si="737"/>
        <v>0</v>
      </c>
    </row>
    <row r="330" spans="1:62" x14ac:dyDescent="0.2">
      <c r="A330" s="228" t="s">
        <v>355</v>
      </c>
      <c r="B330" s="229" t="s">
        <v>312</v>
      </c>
      <c r="C330" s="230" t="s">
        <v>156</v>
      </c>
      <c r="D330" s="261"/>
      <c r="E330" s="245" t="str">
        <f t="shared" si="697"/>
        <v/>
      </c>
      <c r="F330" s="261">
        <v>46.49</v>
      </c>
      <c r="G330" s="245">
        <f t="shared" ca="1" si="698"/>
        <v>74.94</v>
      </c>
      <c r="H330" s="261">
        <v>87.09</v>
      </c>
      <c r="I330" s="245">
        <f t="shared" ca="1" si="699"/>
        <v>45.74</v>
      </c>
      <c r="J330" s="261" t="s">
        <v>115</v>
      </c>
      <c r="K330" s="245" t="str">
        <f t="shared" si="700"/>
        <v>*</v>
      </c>
      <c r="L330" s="261"/>
      <c r="M330" s="245" t="str">
        <f t="shared" si="701"/>
        <v/>
      </c>
      <c r="N330" s="261"/>
      <c r="O330" s="245" t="str">
        <f t="shared" si="702"/>
        <v/>
      </c>
      <c r="P330" s="261"/>
      <c r="Q330" s="245" t="str">
        <f t="shared" si="703"/>
        <v/>
      </c>
      <c r="R330" s="261"/>
      <c r="S330" s="245" t="str">
        <f t="shared" si="704"/>
        <v/>
      </c>
      <c r="T330" s="261"/>
      <c r="U330" s="245" t="str">
        <f t="shared" si="705"/>
        <v/>
      </c>
      <c r="V330" s="245">
        <f t="shared" ca="1" si="706"/>
        <v>120.68</v>
      </c>
      <c r="W330" s="225"/>
      <c r="X330" s="226">
        <v>0.9</v>
      </c>
      <c r="Y330" s="158">
        <f t="shared" ca="1" si="738"/>
        <v>74.94</v>
      </c>
      <c r="Z330" s="158">
        <f t="shared" ca="1" si="738"/>
        <v>45.74</v>
      </c>
      <c r="AA330" s="158">
        <f t="shared" ca="1" si="738"/>
        <v>0</v>
      </c>
      <c r="AB330" s="158">
        <f t="shared" ca="1" si="738"/>
        <v>0</v>
      </c>
      <c r="AC330" s="158">
        <f t="shared" ca="1" si="738"/>
        <v>0</v>
      </c>
      <c r="AE330" s="158">
        <f t="shared" si="708"/>
        <v>0</v>
      </c>
      <c r="AF330" s="158">
        <f t="shared" ca="1" si="709"/>
        <v>74.94</v>
      </c>
      <c r="AG330" s="158">
        <f t="shared" ca="1" si="710"/>
        <v>45.74</v>
      </c>
      <c r="AH330" s="158">
        <f t="shared" si="711"/>
        <v>0</v>
      </c>
      <c r="AI330" s="158">
        <f t="shared" si="712"/>
        <v>0</v>
      </c>
      <c r="AJ330" s="158">
        <f t="shared" si="713"/>
        <v>0</v>
      </c>
      <c r="AK330" s="158">
        <f t="shared" si="714"/>
        <v>0</v>
      </c>
      <c r="AL330" s="158">
        <f t="shared" si="715"/>
        <v>0</v>
      </c>
      <c r="AM330" s="158">
        <f t="shared" si="716"/>
        <v>0</v>
      </c>
      <c r="AN330" s="159">
        <f t="shared" ca="1" si="717"/>
        <v>108.61</v>
      </c>
      <c r="AP330" s="227">
        <f t="shared" ca="1" si="718"/>
        <v>0</v>
      </c>
      <c r="AQ330" s="227">
        <f t="shared" ca="1" si="719"/>
        <v>0</v>
      </c>
      <c r="AR330" s="227">
        <f t="shared" ca="1" si="720"/>
        <v>0</v>
      </c>
      <c r="AS330" s="227">
        <f t="shared" ca="1" si="721"/>
        <v>0</v>
      </c>
      <c r="AT330" s="227">
        <f t="shared" ca="1" si="722"/>
        <v>0</v>
      </c>
      <c r="AU330" s="227">
        <f t="shared" ca="1" si="723"/>
        <v>0</v>
      </c>
      <c r="AV330" s="227">
        <f t="shared" ca="1" si="724"/>
        <v>0</v>
      </c>
      <c r="AW330" s="227">
        <f t="shared" ca="1" si="725"/>
        <v>0</v>
      </c>
      <c r="AX330" s="227">
        <f t="shared" ca="1" si="726"/>
        <v>108.61</v>
      </c>
      <c r="AY330" s="227">
        <f t="shared" ca="1" si="727"/>
        <v>0</v>
      </c>
      <c r="AZ330" s="227">
        <f t="shared" ca="1" si="728"/>
        <v>0</v>
      </c>
      <c r="BB330" s="227">
        <f t="shared" si="729"/>
        <v>0</v>
      </c>
      <c r="BC330" s="227">
        <f t="shared" ca="1" si="730"/>
        <v>67.45</v>
      </c>
      <c r="BD330" s="227">
        <f t="shared" ca="1" si="731"/>
        <v>41.17</v>
      </c>
      <c r="BE330" s="227">
        <f t="shared" si="732"/>
        <v>0</v>
      </c>
      <c r="BF330" s="227">
        <f t="shared" si="733"/>
        <v>0</v>
      </c>
      <c r="BG330" s="227">
        <f t="shared" si="734"/>
        <v>0</v>
      </c>
      <c r="BH330" s="227">
        <f t="shared" si="735"/>
        <v>0</v>
      </c>
      <c r="BI330" s="227">
        <f t="shared" si="736"/>
        <v>0</v>
      </c>
      <c r="BJ330" s="227">
        <f t="shared" si="737"/>
        <v>0</v>
      </c>
    </row>
    <row r="331" spans="1:62" x14ac:dyDescent="0.2">
      <c r="A331" s="228" t="s">
        <v>356</v>
      </c>
      <c r="B331" s="229" t="s">
        <v>370</v>
      </c>
      <c r="C331" s="230" t="s">
        <v>84</v>
      </c>
      <c r="D331" s="261"/>
      <c r="E331" s="235" t="str">
        <f t="shared" si="697"/>
        <v/>
      </c>
      <c r="F331" s="261"/>
      <c r="G331" s="235" t="str">
        <f t="shared" si="698"/>
        <v/>
      </c>
      <c r="H331" s="261"/>
      <c r="I331" s="235" t="str">
        <f t="shared" si="699"/>
        <v/>
      </c>
      <c r="J331" s="261"/>
      <c r="K331" s="235" t="str">
        <f t="shared" si="700"/>
        <v/>
      </c>
      <c r="L331" s="261"/>
      <c r="M331" s="235" t="str">
        <f t="shared" si="701"/>
        <v/>
      </c>
      <c r="N331" s="261">
        <v>49.4</v>
      </c>
      <c r="O331" s="245">
        <f t="shared" ca="1" si="702"/>
        <v>59.09</v>
      </c>
      <c r="P331" s="261" t="s">
        <v>88</v>
      </c>
      <c r="Q331" s="235" t="str">
        <f t="shared" si="703"/>
        <v>*</v>
      </c>
      <c r="R331" s="261"/>
      <c r="S331" s="235" t="str">
        <f t="shared" si="704"/>
        <v/>
      </c>
      <c r="T331" s="261" t="s">
        <v>112</v>
      </c>
      <c r="U331" s="235" t="str">
        <f t="shared" si="705"/>
        <v>*</v>
      </c>
      <c r="V331" s="245">
        <f t="shared" ca="1" si="706"/>
        <v>59.09</v>
      </c>
      <c r="W331" s="225"/>
      <c r="X331" s="226">
        <v>0.9</v>
      </c>
      <c r="Y331" s="158">
        <f t="shared" ca="1" si="738"/>
        <v>59.09</v>
      </c>
      <c r="Z331" s="158">
        <f t="shared" ca="1" si="738"/>
        <v>0</v>
      </c>
      <c r="AA331" s="158">
        <f t="shared" ca="1" si="738"/>
        <v>0</v>
      </c>
      <c r="AB331" s="158">
        <f t="shared" ca="1" si="738"/>
        <v>0</v>
      </c>
      <c r="AC331" s="158">
        <f t="shared" ca="1" si="738"/>
        <v>0</v>
      </c>
      <c r="AE331" s="158">
        <f t="shared" si="708"/>
        <v>0</v>
      </c>
      <c r="AF331" s="158">
        <f t="shared" si="709"/>
        <v>0</v>
      </c>
      <c r="AG331" s="158">
        <f t="shared" si="710"/>
        <v>0</v>
      </c>
      <c r="AH331" s="158">
        <f t="shared" si="711"/>
        <v>0</v>
      </c>
      <c r="AI331" s="158">
        <f t="shared" si="712"/>
        <v>0</v>
      </c>
      <c r="AJ331" s="158">
        <f t="shared" ca="1" si="713"/>
        <v>59.09</v>
      </c>
      <c r="AK331" s="158">
        <f t="shared" si="714"/>
        <v>0</v>
      </c>
      <c r="AL331" s="158">
        <f t="shared" si="715"/>
        <v>0</v>
      </c>
      <c r="AM331" s="158">
        <f t="shared" si="716"/>
        <v>0</v>
      </c>
      <c r="AN331" s="159">
        <f t="shared" ca="1" si="717"/>
        <v>53.18</v>
      </c>
      <c r="AP331" s="227">
        <f t="shared" ca="1" si="718"/>
        <v>0</v>
      </c>
      <c r="AQ331" s="227">
        <f t="shared" ca="1" si="719"/>
        <v>0</v>
      </c>
      <c r="AR331" s="227">
        <f t="shared" ca="1" si="720"/>
        <v>0</v>
      </c>
      <c r="AS331" s="227">
        <f t="shared" ca="1" si="721"/>
        <v>0</v>
      </c>
      <c r="AT331" s="227">
        <f t="shared" ca="1" si="722"/>
        <v>0</v>
      </c>
      <c r="AU331" s="227">
        <f t="shared" ca="1" si="723"/>
        <v>0</v>
      </c>
      <c r="AV331" s="227">
        <f t="shared" ca="1" si="724"/>
        <v>0</v>
      </c>
      <c r="AW331" s="227">
        <f t="shared" ca="1" si="725"/>
        <v>53.18</v>
      </c>
      <c r="AX331" s="227">
        <f t="shared" ca="1" si="726"/>
        <v>0</v>
      </c>
      <c r="AY331" s="227">
        <f t="shared" ca="1" si="727"/>
        <v>0</v>
      </c>
      <c r="AZ331" s="227">
        <f t="shared" ca="1" si="728"/>
        <v>0</v>
      </c>
      <c r="BB331" s="227">
        <f t="shared" si="729"/>
        <v>0</v>
      </c>
      <c r="BC331" s="227">
        <f t="shared" si="730"/>
        <v>0</v>
      </c>
      <c r="BD331" s="227">
        <f t="shared" si="731"/>
        <v>0</v>
      </c>
      <c r="BE331" s="227">
        <f t="shared" si="732"/>
        <v>0</v>
      </c>
      <c r="BF331" s="227">
        <f t="shared" si="733"/>
        <v>0</v>
      </c>
      <c r="BG331" s="227">
        <f t="shared" ca="1" si="734"/>
        <v>53.18</v>
      </c>
      <c r="BH331" s="227">
        <f t="shared" si="735"/>
        <v>0</v>
      </c>
      <c r="BI331" s="227">
        <f t="shared" si="736"/>
        <v>0</v>
      </c>
      <c r="BJ331" s="227">
        <f t="shared" si="737"/>
        <v>0</v>
      </c>
    </row>
    <row r="332" spans="1:62" x14ac:dyDescent="0.2">
      <c r="A332" s="290" t="s">
        <v>357</v>
      </c>
      <c r="B332" s="292" t="s">
        <v>394</v>
      </c>
      <c r="C332" s="293" t="s">
        <v>84</v>
      </c>
      <c r="D332" s="341"/>
      <c r="E332" s="313" t="str">
        <f t="shared" si="697"/>
        <v/>
      </c>
      <c r="F332" s="341"/>
      <c r="G332" s="313" t="str">
        <f t="shared" si="698"/>
        <v/>
      </c>
      <c r="H332" s="341"/>
      <c r="I332" s="313" t="str">
        <f t="shared" si="699"/>
        <v/>
      </c>
      <c r="J332" s="341"/>
      <c r="K332" s="313" t="str">
        <f t="shared" si="700"/>
        <v/>
      </c>
      <c r="L332" s="341"/>
      <c r="M332" s="313" t="str">
        <f t="shared" si="701"/>
        <v/>
      </c>
      <c r="N332" s="341"/>
      <c r="O332" s="298" t="str">
        <f t="shared" si="702"/>
        <v/>
      </c>
      <c r="P332" s="341"/>
      <c r="Q332" s="313" t="str">
        <f t="shared" si="703"/>
        <v/>
      </c>
      <c r="R332" s="341">
        <v>115.34</v>
      </c>
      <c r="S332" s="313">
        <f t="shared" ca="1" si="704"/>
        <v>47.13</v>
      </c>
      <c r="T332" s="341"/>
      <c r="U332" s="313" t="str">
        <f t="shared" si="705"/>
        <v/>
      </c>
      <c r="V332" s="298">
        <f t="shared" ca="1" si="706"/>
        <v>47.13</v>
      </c>
      <c r="W332" s="225"/>
      <c r="X332" s="226">
        <v>0.9</v>
      </c>
      <c r="Y332" s="158">
        <f t="shared" ca="1" si="738"/>
        <v>47.13</v>
      </c>
      <c r="Z332" s="158">
        <f t="shared" ca="1" si="738"/>
        <v>0</v>
      </c>
      <c r="AA332" s="158">
        <f t="shared" ca="1" si="738"/>
        <v>0</v>
      </c>
      <c r="AB332" s="158">
        <f t="shared" ca="1" si="738"/>
        <v>0</v>
      </c>
      <c r="AC332" s="158">
        <f t="shared" ca="1" si="738"/>
        <v>0</v>
      </c>
      <c r="AE332" s="158">
        <f t="shared" si="708"/>
        <v>0</v>
      </c>
      <c r="AF332" s="158">
        <f t="shared" si="709"/>
        <v>0</v>
      </c>
      <c r="AG332" s="158">
        <f t="shared" si="710"/>
        <v>0</v>
      </c>
      <c r="AH332" s="158">
        <f t="shared" si="711"/>
        <v>0</v>
      </c>
      <c r="AI332" s="158">
        <f t="shared" si="712"/>
        <v>0</v>
      </c>
      <c r="AJ332" s="158">
        <f t="shared" si="713"/>
        <v>0</v>
      </c>
      <c r="AK332" s="158">
        <f t="shared" si="714"/>
        <v>0</v>
      </c>
      <c r="AL332" s="158">
        <f t="shared" ca="1" si="715"/>
        <v>47.13</v>
      </c>
      <c r="AM332" s="158">
        <f t="shared" si="716"/>
        <v>0</v>
      </c>
      <c r="AN332" s="159">
        <f t="shared" ca="1" si="717"/>
        <v>42.42</v>
      </c>
      <c r="AP332" s="227">
        <f t="shared" ca="1" si="718"/>
        <v>0</v>
      </c>
      <c r="AQ332" s="227">
        <f t="shared" ca="1" si="719"/>
        <v>0</v>
      </c>
      <c r="AR332" s="227">
        <f t="shared" ca="1" si="720"/>
        <v>0</v>
      </c>
      <c r="AS332" s="227">
        <f t="shared" ca="1" si="721"/>
        <v>0</v>
      </c>
      <c r="AT332" s="227">
        <f t="shared" ca="1" si="722"/>
        <v>0</v>
      </c>
      <c r="AU332" s="227">
        <f t="shared" ca="1" si="723"/>
        <v>0</v>
      </c>
      <c r="AV332" s="227">
        <f t="shared" ca="1" si="724"/>
        <v>0</v>
      </c>
      <c r="AW332" s="227">
        <f t="shared" ca="1" si="725"/>
        <v>42.42</v>
      </c>
      <c r="AX332" s="227">
        <f t="shared" ca="1" si="726"/>
        <v>0</v>
      </c>
      <c r="AY332" s="227">
        <f t="shared" ca="1" si="727"/>
        <v>0</v>
      </c>
      <c r="AZ332" s="227">
        <f t="shared" ca="1" si="728"/>
        <v>0</v>
      </c>
      <c r="BB332" s="227">
        <f t="shared" si="729"/>
        <v>0</v>
      </c>
      <c r="BC332" s="227">
        <f t="shared" si="730"/>
        <v>0</v>
      </c>
      <c r="BD332" s="227">
        <f t="shared" si="731"/>
        <v>0</v>
      </c>
      <c r="BE332" s="227">
        <f t="shared" si="732"/>
        <v>0</v>
      </c>
      <c r="BF332" s="227">
        <f t="shared" si="733"/>
        <v>0</v>
      </c>
      <c r="BG332" s="227">
        <f t="shared" si="734"/>
        <v>0</v>
      </c>
      <c r="BH332" s="227">
        <f t="shared" si="735"/>
        <v>0</v>
      </c>
      <c r="BI332" s="227">
        <f t="shared" ca="1" si="736"/>
        <v>42.42</v>
      </c>
      <c r="BJ332" s="227">
        <f t="shared" si="737"/>
        <v>0</v>
      </c>
    </row>
    <row r="333" spans="1:62" ht="13.5" thickBot="1" x14ac:dyDescent="0.25">
      <c r="A333" s="247" t="s">
        <v>89</v>
      </c>
      <c r="B333" s="248" t="s">
        <v>421</v>
      </c>
      <c r="C333" s="249" t="s">
        <v>84</v>
      </c>
      <c r="D333" s="265" t="s">
        <v>112</v>
      </c>
      <c r="E333" s="333" t="str">
        <f t="shared" si="697"/>
        <v>*</v>
      </c>
      <c r="F333" s="265"/>
      <c r="G333" s="333" t="str">
        <f t="shared" si="698"/>
        <v/>
      </c>
      <c r="H333" s="265"/>
      <c r="I333" s="333" t="str">
        <f t="shared" si="699"/>
        <v/>
      </c>
      <c r="J333" s="265"/>
      <c r="K333" s="333" t="str">
        <f t="shared" si="700"/>
        <v/>
      </c>
      <c r="L333" s="265"/>
      <c r="M333" s="333" t="str">
        <f t="shared" si="701"/>
        <v/>
      </c>
      <c r="N333" s="265"/>
      <c r="O333" s="333" t="str">
        <f t="shared" si="702"/>
        <v/>
      </c>
      <c r="P333" s="265"/>
      <c r="Q333" s="333" t="str">
        <f t="shared" si="703"/>
        <v/>
      </c>
      <c r="R333" s="265"/>
      <c r="S333" s="266" t="str">
        <f t="shared" si="704"/>
        <v/>
      </c>
      <c r="T333" s="265"/>
      <c r="U333" s="333" t="str">
        <f t="shared" si="705"/>
        <v/>
      </c>
      <c r="V333" s="266">
        <f t="shared" si="706"/>
        <v>0</v>
      </c>
      <c r="W333" s="225"/>
      <c r="X333" s="226">
        <v>0.9</v>
      </c>
      <c r="Y333" s="158">
        <f t="shared" si="738"/>
        <v>0</v>
      </c>
      <c r="Z333" s="158">
        <f t="shared" si="738"/>
        <v>0</v>
      </c>
      <c r="AA333" s="158">
        <f t="shared" si="738"/>
        <v>0</v>
      </c>
      <c r="AB333" s="158">
        <f t="shared" si="738"/>
        <v>0</v>
      </c>
      <c r="AC333" s="158">
        <f t="shared" si="738"/>
        <v>0</v>
      </c>
      <c r="AE333" s="158">
        <f t="shared" si="708"/>
        <v>0</v>
      </c>
      <c r="AF333" s="158">
        <f t="shared" si="709"/>
        <v>0</v>
      </c>
      <c r="AG333" s="158">
        <f t="shared" si="710"/>
        <v>0</v>
      </c>
      <c r="AH333" s="158">
        <f t="shared" si="711"/>
        <v>0</v>
      </c>
      <c r="AI333" s="158">
        <f t="shared" si="712"/>
        <v>0</v>
      </c>
      <c r="AJ333" s="158">
        <f t="shared" si="713"/>
        <v>0</v>
      </c>
      <c r="AK333" s="158">
        <f t="shared" si="714"/>
        <v>0</v>
      </c>
      <c r="AL333" s="158">
        <f t="shared" si="715"/>
        <v>0</v>
      </c>
      <c r="AM333" s="158">
        <f t="shared" si="716"/>
        <v>0</v>
      </c>
      <c r="AN333" s="159">
        <f t="shared" si="717"/>
        <v>0</v>
      </c>
      <c r="AP333" s="227">
        <f t="shared" si="718"/>
        <v>0</v>
      </c>
      <c r="AQ333" s="227">
        <f t="shared" si="719"/>
        <v>0</v>
      </c>
      <c r="AR333" s="227">
        <f t="shared" si="720"/>
        <v>0</v>
      </c>
      <c r="AS333" s="227">
        <f t="shared" si="721"/>
        <v>0</v>
      </c>
      <c r="AT333" s="227">
        <f t="shared" si="722"/>
        <v>0</v>
      </c>
      <c r="AU333" s="227">
        <f t="shared" si="723"/>
        <v>0</v>
      </c>
      <c r="AV333" s="227">
        <f t="shared" si="724"/>
        <v>0</v>
      </c>
      <c r="AW333" s="227">
        <f t="shared" si="725"/>
        <v>0</v>
      </c>
      <c r="AX333" s="227">
        <f t="shared" si="726"/>
        <v>0</v>
      </c>
      <c r="AY333" s="227">
        <f t="shared" si="727"/>
        <v>0</v>
      </c>
      <c r="AZ333" s="227">
        <f t="shared" si="728"/>
        <v>0</v>
      </c>
      <c r="BB333" s="227">
        <f t="shared" si="729"/>
        <v>0</v>
      </c>
      <c r="BC333" s="227">
        <f t="shared" si="730"/>
        <v>0</v>
      </c>
      <c r="BD333" s="227">
        <f t="shared" si="731"/>
        <v>0</v>
      </c>
      <c r="BE333" s="227">
        <f t="shared" si="732"/>
        <v>0</v>
      </c>
      <c r="BF333" s="227">
        <f t="shared" si="733"/>
        <v>0</v>
      </c>
      <c r="BG333" s="227">
        <f t="shared" si="734"/>
        <v>0</v>
      </c>
      <c r="BH333" s="227">
        <f t="shared" si="735"/>
        <v>0</v>
      </c>
      <c r="BI333" s="227">
        <f t="shared" si="736"/>
        <v>0</v>
      </c>
      <c r="BJ333" s="227">
        <f t="shared" si="737"/>
        <v>0</v>
      </c>
    </row>
    <row r="334" spans="1:62" ht="13.5" thickBot="1" x14ac:dyDescent="0.25"/>
    <row r="335" spans="1:62" ht="13.5" customHeight="1" x14ac:dyDescent="0.25">
      <c r="A335" s="355"/>
      <c r="B335" s="358" t="s">
        <v>65</v>
      </c>
      <c r="C335" s="361" t="s">
        <v>2</v>
      </c>
      <c r="D335" s="349" t="s">
        <v>95</v>
      </c>
      <c r="E335" s="349"/>
      <c r="F335" s="349" t="s">
        <v>145</v>
      </c>
      <c r="G335" s="349"/>
      <c r="H335" s="349" t="s">
        <v>133</v>
      </c>
      <c r="I335" s="349"/>
      <c r="J335" s="349" t="s">
        <v>135</v>
      </c>
      <c r="K335" s="349"/>
      <c r="L335" s="349" t="s">
        <v>136</v>
      </c>
      <c r="M335" s="350"/>
      <c r="N335" s="349" t="s">
        <v>149</v>
      </c>
      <c r="O335" s="349"/>
      <c r="P335" s="349" t="s">
        <v>20</v>
      </c>
      <c r="Q335" s="349"/>
      <c r="R335" s="349" t="s">
        <v>153</v>
      </c>
      <c r="S335" s="350"/>
      <c r="T335" s="349" t="s">
        <v>381</v>
      </c>
      <c r="U335" s="350"/>
      <c r="V335" s="351" t="s">
        <v>93</v>
      </c>
      <c r="W335" s="354"/>
      <c r="X335" s="354"/>
      <c r="AP335" s="227"/>
      <c r="AQ335" s="227"/>
      <c r="AR335" s="227"/>
      <c r="AS335" s="227"/>
      <c r="AT335" s="227"/>
      <c r="AU335" s="227"/>
      <c r="AV335" s="227"/>
      <c r="AW335" s="227"/>
      <c r="AX335" s="227"/>
      <c r="AY335" s="227"/>
      <c r="AZ335" s="227"/>
    </row>
    <row r="336" spans="1:62" ht="13.5" x14ac:dyDescent="0.25">
      <c r="A336" s="356"/>
      <c r="B336" s="359"/>
      <c r="C336" s="362"/>
      <c r="D336" s="348" t="s">
        <v>144</v>
      </c>
      <c r="E336" s="348"/>
      <c r="F336" s="348" t="s">
        <v>146</v>
      </c>
      <c r="G336" s="348"/>
      <c r="H336" s="348" t="s">
        <v>146</v>
      </c>
      <c r="I336" s="348"/>
      <c r="J336" s="348" t="s">
        <v>147</v>
      </c>
      <c r="K336" s="348"/>
      <c r="L336" s="348" t="s">
        <v>148</v>
      </c>
      <c r="M336" s="348"/>
      <c r="N336" s="348" t="s">
        <v>151</v>
      </c>
      <c r="O336" s="348"/>
      <c r="P336" s="348" t="s">
        <v>152</v>
      </c>
      <c r="Q336" s="348"/>
      <c r="R336" s="348" t="s">
        <v>91</v>
      </c>
      <c r="S336" s="348"/>
      <c r="T336" s="348" t="s">
        <v>382</v>
      </c>
      <c r="U336" s="348"/>
      <c r="V336" s="352"/>
      <c r="W336" s="354"/>
      <c r="X336" s="354"/>
      <c r="AP336" s="227"/>
      <c r="AQ336" s="227"/>
      <c r="AR336" s="227"/>
      <c r="AS336" s="227"/>
      <c r="AT336" s="227"/>
      <c r="AU336" s="227"/>
      <c r="AV336" s="227"/>
      <c r="AW336" s="227"/>
      <c r="AX336" s="227"/>
      <c r="AY336" s="227"/>
      <c r="AZ336" s="227"/>
    </row>
    <row r="337" spans="1:62" ht="13.5" customHeight="1" thickBot="1" x14ac:dyDescent="0.25">
      <c r="A337" s="357"/>
      <c r="B337" s="360"/>
      <c r="C337" s="363"/>
      <c r="D337" s="203" t="s">
        <v>0</v>
      </c>
      <c r="E337" s="204" t="s">
        <v>1</v>
      </c>
      <c r="F337" s="203" t="s">
        <v>0</v>
      </c>
      <c r="G337" s="204" t="s">
        <v>1</v>
      </c>
      <c r="H337" s="203" t="s">
        <v>0</v>
      </c>
      <c r="I337" s="204" t="s">
        <v>1</v>
      </c>
      <c r="J337" s="203" t="s">
        <v>0</v>
      </c>
      <c r="K337" s="204" t="s">
        <v>1</v>
      </c>
      <c r="L337" s="203" t="s">
        <v>0</v>
      </c>
      <c r="M337" s="204" t="s">
        <v>1</v>
      </c>
      <c r="N337" s="203" t="s">
        <v>0</v>
      </c>
      <c r="O337" s="204" t="s">
        <v>1</v>
      </c>
      <c r="P337" s="203" t="s">
        <v>0</v>
      </c>
      <c r="Q337" s="204" t="s">
        <v>1</v>
      </c>
      <c r="R337" s="203" t="s">
        <v>0</v>
      </c>
      <c r="S337" s="204" t="s">
        <v>1</v>
      </c>
      <c r="T337" s="203" t="s">
        <v>0</v>
      </c>
      <c r="U337" s="204" t="s">
        <v>1</v>
      </c>
      <c r="V337" s="353"/>
      <c r="W337" s="259"/>
      <c r="X337" s="206"/>
      <c r="AP337" s="227"/>
      <c r="AQ337" s="227"/>
      <c r="AR337" s="227"/>
      <c r="AS337" s="227"/>
      <c r="AT337" s="227"/>
      <c r="AU337" s="227"/>
      <c r="AV337" s="227"/>
      <c r="AW337" s="227"/>
      <c r="AX337" s="227"/>
      <c r="AY337" s="227"/>
      <c r="AZ337" s="227"/>
    </row>
    <row r="338" spans="1:62" s="215" customFormat="1" ht="13.5" hidden="1" outlineLevel="1" thickBot="1" x14ac:dyDescent="0.25">
      <c r="A338" s="209"/>
      <c r="B338" s="210">
        <f>ROW()+1</f>
        <v>339</v>
      </c>
      <c r="C338" s="211" cm="1">
        <f t="array" ref="C338">MATCH(TRUE,ISBLANK(C339:C540),0)+ROW()-1</f>
        <v>368</v>
      </c>
      <c r="D338" s="257">
        <f ca="1">MIN(INDIRECT(ADDRESS($B338,COLUMN())&amp;":"&amp;ADDRESS($C338,COLUMN())))</f>
        <v>76.34</v>
      </c>
      <c r="E338" s="326">
        <f ca="1">100*D338-40*INT(D338)</f>
        <v>4594</v>
      </c>
      <c r="F338" s="257">
        <f ca="1">MIN(INDIRECT(ADDRESS($B338,COLUMN())&amp;":"&amp;ADDRESS($C338,COLUMN())))</f>
        <v>42.05</v>
      </c>
      <c r="G338" s="326">
        <f t="shared" ref="G338" ca="1" si="739">F338*100-40*INT(F338)</f>
        <v>2525</v>
      </c>
      <c r="H338" s="257">
        <f ca="1">MIN(INDIRECT(ADDRESS($B338,COLUMN())&amp;":"&amp;ADDRESS($C338,COLUMN())))</f>
        <v>35.08</v>
      </c>
      <c r="I338" s="326">
        <f t="shared" ref="I338" ca="1" si="740">H338*100-40*INT(H338)</f>
        <v>2108</v>
      </c>
      <c r="J338" s="257">
        <f ca="1">MIN(INDIRECT(ADDRESS($B338,COLUMN())&amp;":"&amp;ADDRESS($C338,COLUMN())))</f>
        <v>34.590000000000003</v>
      </c>
      <c r="K338" s="326">
        <f t="shared" ref="K338" ca="1" si="741">J338*100-40*INT(J338)</f>
        <v>2099.0000000000005</v>
      </c>
      <c r="L338" s="257">
        <f ca="1">MIN(INDIRECT(ADDRESS($B338,COLUMN())&amp;":"&amp;ADDRESS($C338,COLUMN())))</f>
        <v>32.299999999999997</v>
      </c>
      <c r="M338" s="326">
        <f t="shared" ref="M338" ca="1" si="742">L338*100-40*INT(L338)</f>
        <v>1949.9999999999995</v>
      </c>
      <c r="N338" s="257">
        <f ca="1">MIN(INDIRECT(ADDRESS($B338,COLUMN())&amp;":"&amp;ADDRESS($C338,COLUMN())))</f>
        <v>30.46</v>
      </c>
      <c r="O338" s="326">
        <f t="shared" ref="O338" ca="1" si="743">N338*100-40*INT(N338)</f>
        <v>1846</v>
      </c>
      <c r="P338" s="257">
        <f ca="1">MIN(INDIRECT(ADDRESS($B338,COLUMN())&amp;":"&amp;ADDRESS($C338,COLUMN())))</f>
        <v>28.18</v>
      </c>
      <c r="Q338" s="326">
        <f t="shared" ref="Q338" ca="1" si="744">P338*100-40*INT(P338)</f>
        <v>1698</v>
      </c>
      <c r="R338" s="257">
        <f ca="1">MIN(INDIRECT(ADDRESS($B338,COLUMN())&amp;":"&amp;ADDRESS($C338,COLUMN())))</f>
        <v>71.19</v>
      </c>
      <c r="S338" s="326">
        <f t="shared" ref="S338" ca="1" si="745">R338*100-40*INT(R338)</f>
        <v>4279</v>
      </c>
      <c r="T338" s="257">
        <f ca="1">MIN(INDIRECT(ADDRESS($B338,COLUMN())&amp;":"&amp;ADDRESS($C338,COLUMN())))</f>
        <v>42.24</v>
      </c>
      <c r="U338" s="326">
        <f t="shared" ref="U338" ca="1" si="746">T338*100-40*INT(T338)</f>
        <v>2544</v>
      </c>
      <c r="V338" s="257"/>
      <c r="W338" s="214"/>
      <c r="X338" s="214"/>
      <c r="AN338" s="216"/>
      <c r="AP338" s="217"/>
      <c r="AQ338" s="217"/>
      <c r="AR338" s="217"/>
      <c r="AS338" s="217"/>
      <c r="AT338" s="217"/>
      <c r="AU338" s="217"/>
      <c r="AV338" s="217"/>
      <c r="AW338" s="217"/>
      <c r="AX338" s="217"/>
      <c r="AY338" s="217"/>
      <c r="AZ338" s="217"/>
    </row>
    <row r="339" spans="1:62" collapsed="1" x14ac:dyDescent="0.2">
      <c r="A339" s="218" t="s">
        <v>3</v>
      </c>
      <c r="B339" s="219" t="s">
        <v>242</v>
      </c>
      <c r="C339" s="220" t="s">
        <v>82</v>
      </c>
      <c r="D339" s="268">
        <v>76.34</v>
      </c>
      <c r="E339" s="327">
        <f t="shared" ref="E339:E368" ca="1" si="747">IF(D339="","",IF(N(D339)=0,"*",ROUND(100*E$338/(100*D339-40*INT(D339)),2)))</f>
        <v>100</v>
      </c>
      <c r="F339" s="268">
        <v>42.45</v>
      </c>
      <c r="G339" s="327">
        <f t="shared" ref="G339:G368" ca="1" si="748">IF(F339="","",IF(N(F339)=0,"*",ROUND(100*G$338/(100*F339-40*INT(F339)),2)))</f>
        <v>98.44</v>
      </c>
      <c r="H339" s="268">
        <v>35.08</v>
      </c>
      <c r="I339" s="327">
        <f t="shared" ref="I339:I368" ca="1" si="749">IF(H339="","",IF(N(H339)=0,"*",ROUND(100*I$338/(100*H339-40*INT(H339)),2)))</f>
        <v>100</v>
      </c>
      <c r="J339" s="268"/>
      <c r="K339" s="327" t="str">
        <f t="shared" ref="K339:K368" si="750">IF(J339="","",IF(N(J339)=0,"*",ROUND(100*K$338/(100*J339-40*INT(J339)),2)))</f>
        <v/>
      </c>
      <c r="L339" s="268"/>
      <c r="M339" s="327" t="str">
        <f t="shared" ref="M339:M368" si="751">IF(L339="","",IF(N(L339)=0,"*",ROUND(100*M$338/(100*L339-40*INT(L339)),2)))</f>
        <v/>
      </c>
      <c r="N339" s="268">
        <v>30.46</v>
      </c>
      <c r="O339" s="327">
        <f t="shared" ref="O339:O368" ca="1" si="752">IF(N339="","",IF(N(N339)=0,"*",ROUND(100*O$338/(100*N339-40*INT(N339)),2)))</f>
        <v>100</v>
      </c>
      <c r="P339" s="268">
        <v>29.41</v>
      </c>
      <c r="Q339" s="327">
        <f t="shared" ref="Q339:Q368" ca="1" si="753">IF(P339="","",IF(N(P339)=0,"*",ROUND(100*Q$338/(100*P339-40*INT(P339)),2)))</f>
        <v>95.34</v>
      </c>
      <c r="R339" s="268"/>
      <c r="S339" s="327" t="str">
        <f t="shared" ref="S339:S368" si="754">IF(R339="","",IF(N(R339)=0,"*",ROUND(100*S$338/(100*R339-40*INT(R339)),2)))</f>
        <v/>
      </c>
      <c r="T339" s="268"/>
      <c r="U339" s="327" t="str">
        <f t="shared" ref="U339:U368" si="755">IF(T339="","",IF(N(T339)=0,"*",ROUND(100*U$338/(100*T339-40*INT(T339)),2)))</f>
        <v/>
      </c>
      <c r="V339" s="327">
        <f t="shared" ref="V339:V368" ca="1" si="756">SUM(Y339:AC339)</f>
        <v>493.78</v>
      </c>
      <c r="W339" s="225"/>
      <c r="X339" s="226">
        <v>0.5</v>
      </c>
      <c r="Y339" s="158">
        <f t="shared" ref="Y339:AC348" ca="1" si="757">LARGE($AE339:$AM339,Y$34)</f>
        <v>100</v>
      </c>
      <c r="Z339" s="158">
        <f t="shared" ca="1" si="757"/>
        <v>100</v>
      </c>
      <c r="AA339" s="158">
        <f t="shared" ca="1" si="757"/>
        <v>100</v>
      </c>
      <c r="AB339" s="158">
        <f t="shared" ca="1" si="757"/>
        <v>98.44</v>
      </c>
      <c r="AC339" s="158">
        <f t="shared" ca="1" si="757"/>
        <v>95.34</v>
      </c>
      <c r="AE339" s="158">
        <f t="shared" ref="AE339:AE368" ca="1" si="758">N(E339)</f>
        <v>100</v>
      </c>
      <c r="AF339" s="158">
        <f t="shared" ref="AF339:AF368" ca="1" si="759">N(G339)</f>
        <v>98.44</v>
      </c>
      <c r="AG339" s="158">
        <f t="shared" ref="AG339:AG368" ca="1" si="760">N(I339)</f>
        <v>100</v>
      </c>
      <c r="AH339" s="158">
        <f t="shared" ref="AH339:AH368" si="761">N(K339)</f>
        <v>0</v>
      </c>
      <c r="AI339" s="158">
        <f t="shared" ref="AI339:AI368" si="762">N(M339)</f>
        <v>0</v>
      </c>
      <c r="AJ339" s="158">
        <f t="shared" ref="AJ339:AJ368" ca="1" si="763">N(O339)</f>
        <v>100</v>
      </c>
      <c r="AK339" s="158">
        <f t="shared" ref="AK339:AK368" ca="1" si="764">N(Q339)</f>
        <v>95.34</v>
      </c>
      <c r="AL339" s="158">
        <f t="shared" ref="AL339:AL368" si="765">N(S339)</f>
        <v>0</v>
      </c>
      <c r="AM339" s="158">
        <f t="shared" ref="AM339:AM368" si="766">N(U339)</f>
        <v>0</v>
      </c>
      <c r="AN339" s="159">
        <f t="shared" ref="AN339:AN368" ca="1" si="767">ROUND(X339*SUM(E339,G339,I339,K339,M339,O339,Q339,S339,U339),2)</f>
        <v>246.89</v>
      </c>
      <c r="AP339" s="227">
        <f t="shared" ref="AP339:AP368" ca="1" si="768">IF(C339="Vihor",1,0)*AN339</f>
        <v>0</v>
      </c>
      <c r="AQ339" s="227">
        <f t="shared" ref="AQ339:AQ368" ca="1" si="769">IF(C339="Maksimir",1,0)*AN339</f>
        <v>0</v>
      </c>
      <c r="AR339" s="227">
        <f t="shared" ref="AR339:AR368" ca="1" si="770">IF(C339="Japetić",1,0)*AN339</f>
        <v>0</v>
      </c>
      <c r="AS339" s="227">
        <f t="shared" ref="AS339:AS368" ca="1" si="771">IF(C339="Bjelovar",1,0)*AN339</f>
        <v>246.89</v>
      </c>
      <c r="AT339" s="227">
        <f t="shared" ref="AT339:AT368" ca="1" si="772">IF(C339="Međimurje",1,0)*AN339</f>
        <v>0</v>
      </c>
      <c r="AU339" s="227">
        <f t="shared" ref="AU339:AU368" ca="1" si="773">IF(C339="Sova",1,0)*AN339</f>
        <v>0</v>
      </c>
      <c r="AV339" s="227">
        <f t="shared" ref="AV339:AV368" ca="1" si="774">IF(C339="Orion",1,0)*AN339</f>
        <v>0</v>
      </c>
      <c r="AW339" s="227">
        <f t="shared" ref="AW339:AW368" ca="1" si="775">IF(C339="Kapela",1,0)*AN339</f>
        <v>0</v>
      </c>
      <c r="AX339" s="227">
        <f t="shared" ref="AX339:AX368" ca="1" si="776">IF(C339="Jelen",1,0)*AN339</f>
        <v>0</v>
      </c>
      <c r="AY339" s="227">
        <f t="shared" ref="AY339:AY368" ca="1" si="777">IF(C339="Varaždin",1,0)*AN339</f>
        <v>0</v>
      </c>
      <c r="AZ339" s="227">
        <f t="shared" ref="AZ339:AZ368" ca="1" si="778">IF(C339="Ivan Merz",1,0)*AN339</f>
        <v>0</v>
      </c>
      <c r="BB339" s="227">
        <f t="shared" ref="BB339:BB368" ca="1" si="779">ROUND(N(E339)*$X339,2)</f>
        <v>50</v>
      </c>
      <c r="BC339" s="227">
        <f t="shared" ref="BC339:BC368" ca="1" si="780">ROUND(N(G339)*$X339,2)</f>
        <v>49.22</v>
      </c>
      <c r="BD339" s="227">
        <f t="shared" ref="BD339:BD368" ca="1" si="781">ROUND(N(I339)*$X339,2)</f>
        <v>50</v>
      </c>
      <c r="BE339" s="227">
        <f t="shared" ref="BE339:BE368" si="782">ROUND(N(K339)*$X339,2)</f>
        <v>0</v>
      </c>
      <c r="BF339" s="227">
        <f t="shared" ref="BF339:BF368" si="783">ROUND(N(M339)*$X339,2)</f>
        <v>0</v>
      </c>
      <c r="BG339" s="227">
        <f t="shared" ref="BG339:BG368" ca="1" si="784">ROUND(N(O339)*$X339,2)</f>
        <v>50</v>
      </c>
      <c r="BH339" s="227">
        <f t="shared" ref="BH339:BH368" ca="1" si="785">ROUND(N(Q339)*$X339,2)</f>
        <v>47.67</v>
      </c>
      <c r="BI339" s="227">
        <f t="shared" ref="BI339:BI368" si="786">ROUND(N(S339)*$X339,2)</f>
        <v>0</v>
      </c>
      <c r="BJ339" s="227">
        <f t="shared" ref="BJ339:BJ368" si="787">ROUND(N(U339)*$X339,2)</f>
        <v>0</v>
      </c>
    </row>
    <row r="340" spans="1:62" x14ac:dyDescent="0.2">
      <c r="A340" s="228" t="s">
        <v>4</v>
      </c>
      <c r="B340" s="229" t="s">
        <v>244</v>
      </c>
      <c r="C340" s="230" t="s">
        <v>84</v>
      </c>
      <c r="D340" s="261">
        <v>81.150000000000006</v>
      </c>
      <c r="E340" s="245">
        <f t="shared" ca="1" si="747"/>
        <v>94.24</v>
      </c>
      <c r="F340" s="261">
        <v>43.33</v>
      </c>
      <c r="G340" s="245">
        <f t="shared" ca="1" si="748"/>
        <v>96.63</v>
      </c>
      <c r="H340" s="261">
        <v>36.43</v>
      </c>
      <c r="I340" s="245">
        <f t="shared" ca="1" si="749"/>
        <v>95.69</v>
      </c>
      <c r="J340" s="261">
        <v>41.29</v>
      </c>
      <c r="K340" s="235">
        <f t="shared" ca="1" si="750"/>
        <v>84.33</v>
      </c>
      <c r="L340" s="261">
        <v>32.299999999999997</v>
      </c>
      <c r="M340" s="245">
        <f t="shared" ca="1" si="751"/>
        <v>100</v>
      </c>
      <c r="N340" s="261">
        <v>35.090000000000003</v>
      </c>
      <c r="O340" s="235">
        <f t="shared" ca="1" si="752"/>
        <v>87.53</v>
      </c>
      <c r="P340" s="261">
        <v>40.47</v>
      </c>
      <c r="Q340" s="235">
        <f t="shared" ca="1" si="753"/>
        <v>69.39</v>
      </c>
      <c r="R340" s="261">
        <v>71.19</v>
      </c>
      <c r="S340" s="245">
        <f t="shared" ca="1" si="754"/>
        <v>100</v>
      </c>
      <c r="T340" s="261">
        <v>45.08</v>
      </c>
      <c r="U340" s="235">
        <f t="shared" ca="1" si="755"/>
        <v>93.94</v>
      </c>
      <c r="V340" s="245">
        <f t="shared" ca="1" si="756"/>
        <v>486.56</v>
      </c>
      <c r="W340" s="225"/>
      <c r="X340" s="226">
        <v>0.5</v>
      </c>
      <c r="Y340" s="158">
        <f t="shared" ca="1" si="757"/>
        <v>100</v>
      </c>
      <c r="Z340" s="158">
        <f t="shared" ca="1" si="757"/>
        <v>100</v>
      </c>
      <c r="AA340" s="158">
        <f t="shared" ca="1" si="757"/>
        <v>96.63</v>
      </c>
      <c r="AB340" s="158">
        <f t="shared" ca="1" si="757"/>
        <v>95.69</v>
      </c>
      <c r="AC340" s="158">
        <f t="shared" ca="1" si="757"/>
        <v>94.24</v>
      </c>
      <c r="AE340" s="158">
        <f t="shared" ca="1" si="758"/>
        <v>94.24</v>
      </c>
      <c r="AF340" s="158">
        <f t="shared" ca="1" si="759"/>
        <v>96.63</v>
      </c>
      <c r="AG340" s="158">
        <f t="shared" ca="1" si="760"/>
        <v>95.69</v>
      </c>
      <c r="AH340" s="158">
        <f t="shared" ca="1" si="761"/>
        <v>84.33</v>
      </c>
      <c r="AI340" s="158">
        <f t="shared" ca="1" si="762"/>
        <v>100</v>
      </c>
      <c r="AJ340" s="158">
        <f t="shared" ca="1" si="763"/>
        <v>87.53</v>
      </c>
      <c r="AK340" s="158">
        <f t="shared" ca="1" si="764"/>
        <v>69.39</v>
      </c>
      <c r="AL340" s="158">
        <f t="shared" ca="1" si="765"/>
        <v>100</v>
      </c>
      <c r="AM340" s="158">
        <f t="shared" ca="1" si="766"/>
        <v>93.94</v>
      </c>
      <c r="AN340" s="159">
        <f t="shared" ca="1" si="767"/>
        <v>410.88</v>
      </c>
      <c r="AP340" s="227">
        <f t="shared" ca="1" si="768"/>
        <v>0</v>
      </c>
      <c r="AQ340" s="227">
        <f t="shared" ca="1" si="769"/>
        <v>0</v>
      </c>
      <c r="AR340" s="227">
        <f t="shared" ca="1" si="770"/>
        <v>0</v>
      </c>
      <c r="AS340" s="227">
        <f t="shared" ca="1" si="771"/>
        <v>0</v>
      </c>
      <c r="AT340" s="227">
        <f t="shared" ca="1" si="772"/>
        <v>0</v>
      </c>
      <c r="AU340" s="227">
        <f t="shared" ca="1" si="773"/>
        <v>0</v>
      </c>
      <c r="AV340" s="227">
        <f t="shared" ca="1" si="774"/>
        <v>0</v>
      </c>
      <c r="AW340" s="227">
        <f t="shared" ca="1" si="775"/>
        <v>410.88</v>
      </c>
      <c r="AX340" s="227">
        <f t="shared" ca="1" si="776"/>
        <v>0</v>
      </c>
      <c r="AY340" s="227">
        <f t="shared" ca="1" si="777"/>
        <v>0</v>
      </c>
      <c r="AZ340" s="227">
        <f t="shared" ca="1" si="778"/>
        <v>0</v>
      </c>
      <c r="BB340" s="227">
        <f t="shared" ca="1" si="779"/>
        <v>47.12</v>
      </c>
      <c r="BC340" s="227">
        <f t="shared" ca="1" si="780"/>
        <v>48.32</v>
      </c>
      <c r="BD340" s="227">
        <f t="shared" ca="1" si="781"/>
        <v>47.85</v>
      </c>
      <c r="BE340" s="227">
        <f t="shared" ca="1" si="782"/>
        <v>42.17</v>
      </c>
      <c r="BF340" s="227">
        <f t="shared" ca="1" si="783"/>
        <v>50</v>
      </c>
      <c r="BG340" s="227">
        <f t="shared" ca="1" si="784"/>
        <v>43.77</v>
      </c>
      <c r="BH340" s="227">
        <f t="shared" ca="1" si="785"/>
        <v>34.700000000000003</v>
      </c>
      <c r="BI340" s="227">
        <f t="shared" ca="1" si="786"/>
        <v>50</v>
      </c>
      <c r="BJ340" s="227">
        <f t="shared" ca="1" si="787"/>
        <v>46.97</v>
      </c>
    </row>
    <row r="341" spans="1:62" x14ac:dyDescent="0.2">
      <c r="A341" s="228" t="s">
        <v>5</v>
      </c>
      <c r="B341" s="229" t="s">
        <v>246</v>
      </c>
      <c r="C341" s="230" t="s">
        <v>73</v>
      </c>
      <c r="D341" s="261">
        <v>85.31</v>
      </c>
      <c r="E341" s="245">
        <f t="shared" ca="1" si="747"/>
        <v>89.53</v>
      </c>
      <c r="F341" s="261">
        <v>42.2</v>
      </c>
      <c r="G341" s="245">
        <f t="shared" ca="1" si="748"/>
        <v>99.41</v>
      </c>
      <c r="H341" s="261">
        <v>42.28</v>
      </c>
      <c r="I341" s="245">
        <f t="shared" ca="1" si="749"/>
        <v>82.73</v>
      </c>
      <c r="J341" s="261"/>
      <c r="K341" s="245" t="str">
        <f t="shared" si="750"/>
        <v/>
      </c>
      <c r="L341" s="261">
        <v>37.26</v>
      </c>
      <c r="M341" s="245">
        <f t="shared" ca="1" si="751"/>
        <v>86.82</v>
      </c>
      <c r="N341" s="261"/>
      <c r="O341" s="245" t="str">
        <f t="shared" si="752"/>
        <v/>
      </c>
      <c r="P341" s="261">
        <v>31.54</v>
      </c>
      <c r="Q341" s="245">
        <f t="shared" ca="1" si="753"/>
        <v>88.71</v>
      </c>
      <c r="R341" s="261" t="s">
        <v>88</v>
      </c>
      <c r="S341" s="245" t="str">
        <f t="shared" si="754"/>
        <v>*</v>
      </c>
      <c r="T341" s="261"/>
      <c r="U341" s="245" t="str">
        <f t="shared" si="755"/>
        <v/>
      </c>
      <c r="V341" s="245">
        <f t="shared" ca="1" si="756"/>
        <v>447.2</v>
      </c>
      <c r="W341" s="225"/>
      <c r="X341" s="226">
        <v>0.5</v>
      </c>
      <c r="Y341" s="158">
        <f t="shared" ca="1" si="757"/>
        <v>99.41</v>
      </c>
      <c r="Z341" s="158">
        <f t="shared" ca="1" si="757"/>
        <v>89.53</v>
      </c>
      <c r="AA341" s="158">
        <f t="shared" ca="1" si="757"/>
        <v>88.71</v>
      </c>
      <c r="AB341" s="158">
        <f t="shared" ca="1" si="757"/>
        <v>86.82</v>
      </c>
      <c r="AC341" s="158">
        <f t="shared" ca="1" si="757"/>
        <v>82.73</v>
      </c>
      <c r="AE341" s="158">
        <f t="shared" ca="1" si="758"/>
        <v>89.53</v>
      </c>
      <c r="AF341" s="158">
        <f t="shared" ca="1" si="759"/>
        <v>99.41</v>
      </c>
      <c r="AG341" s="158">
        <f t="shared" ca="1" si="760"/>
        <v>82.73</v>
      </c>
      <c r="AH341" s="158">
        <f t="shared" si="761"/>
        <v>0</v>
      </c>
      <c r="AI341" s="158">
        <f t="shared" ca="1" si="762"/>
        <v>86.82</v>
      </c>
      <c r="AJ341" s="158">
        <f t="shared" si="763"/>
        <v>0</v>
      </c>
      <c r="AK341" s="158">
        <f t="shared" ca="1" si="764"/>
        <v>88.71</v>
      </c>
      <c r="AL341" s="158">
        <f t="shared" si="765"/>
        <v>0</v>
      </c>
      <c r="AM341" s="158">
        <f t="shared" si="766"/>
        <v>0</v>
      </c>
      <c r="AN341" s="159">
        <f t="shared" ca="1" si="767"/>
        <v>223.6</v>
      </c>
      <c r="AP341" s="227">
        <f t="shared" ca="1" si="768"/>
        <v>223.6</v>
      </c>
      <c r="AQ341" s="227">
        <f t="shared" ca="1" si="769"/>
        <v>0</v>
      </c>
      <c r="AR341" s="227">
        <f t="shared" ca="1" si="770"/>
        <v>0</v>
      </c>
      <c r="AS341" s="227">
        <f t="shared" ca="1" si="771"/>
        <v>0</v>
      </c>
      <c r="AT341" s="227">
        <f t="shared" ca="1" si="772"/>
        <v>0</v>
      </c>
      <c r="AU341" s="227">
        <f t="shared" ca="1" si="773"/>
        <v>0</v>
      </c>
      <c r="AV341" s="227">
        <f t="shared" ca="1" si="774"/>
        <v>0</v>
      </c>
      <c r="AW341" s="227">
        <f t="shared" ca="1" si="775"/>
        <v>0</v>
      </c>
      <c r="AX341" s="227">
        <f t="shared" ca="1" si="776"/>
        <v>0</v>
      </c>
      <c r="AY341" s="227">
        <f t="shared" ca="1" si="777"/>
        <v>0</v>
      </c>
      <c r="AZ341" s="227">
        <f t="shared" ca="1" si="778"/>
        <v>0</v>
      </c>
      <c r="BB341" s="227">
        <f t="shared" ca="1" si="779"/>
        <v>44.77</v>
      </c>
      <c r="BC341" s="227">
        <f t="shared" ca="1" si="780"/>
        <v>49.71</v>
      </c>
      <c r="BD341" s="227">
        <f t="shared" ca="1" si="781"/>
        <v>41.37</v>
      </c>
      <c r="BE341" s="227">
        <f t="shared" si="782"/>
        <v>0</v>
      </c>
      <c r="BF341" s="227">
        <f t="shared" ca="1" si="783"/>
        <v>43.41</v>
      </c>
      <c r="BG341" s="227">
        <f t="shared" si="784"/>
        <v>0</v>
      </c>
      <c r="BH341" s="227">
        <f t="shared" ca="1" si="785"/>
        <v>44.36</v>
      </c>
      <c r="BI341" s="227">
        <f t="shared" si="786"/>
        <v>0</v>
      </c>
      <c r="BJ341" s="227">
        <f t="shared" si="787"/>
        <v>0</v>
      </c>
    </row>
    <row r="342" spans="1:62" x14ac:dyDescent="0.2">
      <c r="A342" s="228" t="s">
        <v>6</v>
      </c>
      <c r="B342" s="229" t="s">
        <v>249</v>
      </c>
      <c r="C342" s="230" t="s">
        <v>84</v>
      </c>
      <c r="D342" s="261">
        <v>95.06</v>
      </c>
      <c r="E342" s="245">
        <f t="shared" ca="1" si="747"/>
        <v>80.510000000000005</v>
      </c>
      <c r="F342" s="261"/>
      <c r="G342" s="245" t="str">
        <f t="shared" si="748"/>
        <v/>
      </c>
      <c r="H342" s="261"/>
      <c r="I342" s="245" t="str">
        <f t="shared" si="749"/>
        <v/>
      </c>
      <c r="J342" s="261"/>
      <c r="K342" s="245" t="str">
        <f t="shared" si="750"/>
        <v/>
      </c>
      <c r="L342" s="261">
        <v>36.229999999999997</v>
      </c>
      <c r="M342" s="245">
        <f t="shared" ca="1" si="751"/>
        <v>89.33</v>
      </c>
      <c r="N342" s="261">
        <v>35.409999999999997</v>
      </c>
      <c r="O342" s="245">
        <f t="shared" ca="1" si="752"/>
        <v>86.22</v>
      </c>
      <c r="P342" s="261">
        <v>38.36</v>
      </c>
      <c r="Q342" s="245">
        <f t="shared" ca="1" si="753"/>
        <v>73.319999999999993</v>
      </c>
      <c r="R342" s="261">
        <v>114.42</v>
      </c>
      <c r="S342" s="235">
        <f t="shared" ca="1" si="754"/>
        <v>62.18</v>
      </c>
      <c r="T342" s="261">
        <v>51</v>
      </c>
      <c r="U342" s="245">
        <f t="shared" ca="1" si="755"/>
        <v>83.14</v>
      </c>
      <c r="V342" s="245">
        <f t="shared" ca="1" si="756"/>
        <v>412.52</v>
      </c>
      <c r="W342" s="225"/>
      <c r="X342" s="226">
        <v>0.5</v>
      </c>
      <c r="Y342" s="158">
        <f t="shared" ca="1" si="757"/>
        <v>89.33</v>
      </c>
      <c r="Z342" s="158">
        <f t="shared" ca="1" si="757"/>
        <v>86.22</v>
      </c>
      <c r="AA342" s="158">
        <f t="shared" ca="1" si="757"/>
        <v>83.14</v>
      </c>
      <c r="AB342" s="158">
        <f t="shared" ca="1" si="757"/>
        <v>80.510000000000005</v>
      </c>
      <c r="AC342" s="158">
        <f t="shared" ca="1" si="757"/>
        <v>73.319999999999993</v>
      </c>
      <c r="AE342" s="158">
        <f t="shared" ca="1" si="758"/>
        <v>80.510000000000005</v>
      </c>
      <c r="AF342" s="158">
        <f t="shared" si="759"/>
        <v>0</v>
      </c>
      <c r="AG342" s="158">
        <f t="shared" si="760"/>
        <v>0</v>
      </c>
      <c r="AH342" s="158">
        <f t="shared" si="761"/>
        <v>0</v>
      </c>
      <c r="AI342" s="158">
        <f t="shared" ca="1" si="762"/>
        <v>89.33</v>
      </c>
      <c r="AJ342" s="158">
        <f t="shared" ca="1" si="763"/>
        <v>86.22</v>
      </c>
      <c r="AK342" s="158">
        <f t="shared" ca="1" si="764"/>
        <v>73.319999999999993</v>
      </c>
      <c r="AL342" s="158">
        <f t="shared" ca="1" si="765"/>
        <v>62.18</v>
      </c>
      <c r="AM342" s="158">
        <f t="shared" ca="1" si="766"/>
        <v>83.14</v>
      </c>
      <c r="AN342" s="159">
        <f t="shared" ca="1" si="767"/>
        <v>237.35</v>
      </c>
      <c r="AP342" s="227">
        <f t="shared" ca="1" si="768"/>
        <v>0</v>
      </c>
      <c r="AQ342" s="227">
        <f t="shared" ca="1" si="769"/>
        <v>0</v>
      </c>
      <c r="AR342" s="227">
        <f t="shared" ca="1" si="770"/>
        <v>0</v>
      </c>
      <c r="AS342" s="227">
        <f t="shared" ca="1" si="771"/>
        <v>0</v>
      </c>
      <c r="AT342" s="227">
        <f t="shared" ca="1" si="772"/>
        <v>0</v>
      </c>
      <c r="AU342" s="227">
        <f t="shared" ca="1" si="773"/>
        <v>0</v>
      </c>
      <c r="AV342" s="227">
        <f t="shared" ca="1" si="774"/>
        <v>0</v>
      </c>
      <c r="AW342" s="227">
        <f t="shared" ca="1" si="775"/>
        <v>237.35</v>
      </c>
      <c r="AX342" s="227">
        <f t="shared" ca="1" si="776"/>
        <v>0</v>
      </c>
      <c r="AY342" s="227">
        <f t="shared" ca="1" si="777"/>
        <v>0</v>
      </c>
      <c r="AZ342" s="227">
        <f t="shared" ca="1" si="778"/>
        <v>0</v>
      </c>
      <c r="BB342" s="227">
        <f t="shared" ca="1" si="779"/>
        <v>40.26</v>
      </c>
      <c r="BC342" s="227">
        <f t="shared" si="780"/>
        <v>0</v>
      </c>
      <c r="BD342" s="227">
        <f t="shared" si="781"/>
        <v>0</v>
      </c>
      <c r="BE342" s="227">
        <f t="shared" si="782"/>
        <v>0</v>
      </c>
      <c r="BF342" s="227">
        <f t="shared" ca="1" si="783"/>
        <v>44.67</v>
      </c>
      <c r="BG342" s="227">
        <f t="shared" ca="1" si="784"/>
        <v>43.11</v>
      </c>
      <c r="BH342" s="227">
        <f t="shared" ca="1" si="785"/>
        <v>36.659999999999997</v>
      </c>
      <c r="BI342" s="227">
        <f t="shared" ca="1" si="786"/>
        <v>31.09</v>
      </c>
      <c r="BJ342" s="227">
        <f t="shared" ca="1" si="787"/>
        <v>41.57</v>
      </c>
    </row>
    <row r="343" spans="1:62" x14ac:dyDescent="0.2">
      <c r="A343" s="228" t="s">
        <v>7</v>
      </c>
      <c r="B343" s="229" t="s">
        <v>248</v>
      </c>
      <c r="C343" s="230" t="s">
        <v>84</v>
      </c>
      <c r="D343" s="261">
        <v>90.31</v>
      </c>
      <c r="E343" s="245">
        <f t="shared" ca="1" si="747"/>
        <v>84.59</v>
      </c>
      <c r="F343" s="261">
        <v>72.42</v>
      </c>
      <c r="G343" s="235">
        <f t="shared" ca="1" si="748"/>
        <v>57.89</v>
      </c>
      <c r="H343" s="261">
        <v>48.54</v>
      </c>
      <c r="I343" s="245">
        <f t="shared" ca="1" si="749"/>
        <v>71.849999999999994</v>
      </c>
      <c r="J343" s="261">
        <v>45.05</v>
      </c>
      <c r="K343" s="245">
        <f t="shared" ca="1" si="750"/>
        <v>77.599999999999994</v>
      </c>
      <c r="L343" s="261"/>
      <c r="M343" s="245" t="str">
        <f t="shared" si="751"/>
        <v/>
      </c>
      <c r="N343" s="261">
        <v>36.479999999999997</v>
      </c>
      <c r="O343" s="245">
        <f t="shared" ca="1" si="752"/>
        <v>83.61</v>
      </c>
      <c r="P343" s="261">
        <v>34.32</v>
      </c>
      <c r="Q343" s="245">
        <f t="shared" ca="1" si="753"/>
        <v>81.95</v>
      </c>
      <c r="R343" s="261"/>
      <c r="S343" s="245" t="str">
        <f t="shared" si="754"/>
        <v/>
      </c>
      <c r="T343" s="261"/>
      <c r="U343" s="245" t="str">
        <f t="shared" si="755"/>
        <v/>
      </c>
      <c r="V343" s="245">
        <f t="shared" ca="1" si="756"/>
        <v>399.6</v>
      </c>
      <c r="W343" s="225"/>
      <c r="X343" s="226">
        <v>0.5</v>
      </c>
      <c r="Y343" s="158">
        <f t="shared" ca="1" si="757"/>
        <v>84.59</v>
      </c>
      <c r="Z343" s="158">
        <f t="shared" ca="1" si="757"/>
        <v>83.61</v>
      </c>
      <c r="AA343" s="158">
        <f t="shared" ca="1" si="757"/>
        <v>81.95</v>
      </c>
      <c r="AB343" s="158">
        <f t="shared" ca="1" si="757"/>
        <v>77.599999999999994</v>
      </c>
      <c r="AC343" s="158">
        <f t="shared" ca="1" si="757"/>
        <v>71.849999999999994</v>
      </c>
      <c r="AE343" s="158">
        <f t="shared" ca="1" si="758"/>
        <v>84.59</v>
      </c>
      <c r="AF343" s="158">
        <f t="shared" ca="1" si="759"/>
        <v>57.89</v>
      </c>
      <c r="AG343" s="158">
        <f t="shared" ca="1" si="760"/>
        <v>71.849999999999994</v>
      </c>
      <c r="AH343" s="158">
        <f t="shared" ca="1" si="761"/>
        <v>77.599999999999994</v>
      </c>
      <c r="AI343" s="158">
        <f t="shared" si="762"/>
        <v>0</v>
      </c>
      <c r="AJ343" s="158">
        <f t="shared" ca="1" si="763"/>
        <v>83.61</v>
      </c>
      <c r="AK343" s="158">
        <f t="shared" ca="1" si="764"/>
        <v>81.95</v>
      </c>
      <c r="AL343" s="158">
        <f t="shared" si="765"/>
        <v>0</v>
      </c>
      <c r="AM343" s="158">
        <f t="shared" si="766"/>
        <v>0</v>
      </c>
      <c r="AN343" s="159">
        <f t="shared" ca="1" si="767"/>
        <v>228.75</v>
      </c>
      <c r="AP343" s="227">
        <f t="shared" ca="1" si="768"/>
        <v>0</v>
      </c>
      <c r="AQ343" s="227">
        <f t="shared" ca="1" si="769"/>
        <v>0</v>
      </c>
      <c r="AR343" s="227">
        <f t="shared" ca="1" si="770"/>
        <v>0</v>
      </c>
      <c r="AS343" s="227">
        <f t="shared" ca="1" si="771"/>
        <v>0</v>
      </c>
      <c r="AT343" s="227">
        <f t="shared" ca="1" si="772"/>
        <v>0</v>
      </c>
      <c r="AU343" s="227">
        <f t="shared" ca="1" si="773"/>
        <v>0</v>
      </c>
      <c r="AV343" s="227">
        <f t="shared" ca="1" si="774"/>
        <v>0</v>
      </c>
      <c r="AW343" s="227">
        <f t="shared" ca="1" si="775"/>
        <v>228.75</v>
      </c>
      <c r="AX343" s="227">
        <f t="shared" ca="1" si="776"/>
        <v>0</v>
      </c>
      <c r="AY343" s="227">
        <f t="shared" ca="1" si="777"/>
        <v>0</v>
      </c>
      <c r="AZ343" s="227">
        <f t="shared" ca="1" si="778"/>
        <v>0</v>
      </c>
      <c r="BB343" s="227">
        <f t="shared" ca="1" si="779"/>
        <v>42.3</v>
      </c>
      <c r="BC343" s="227">
        <f t="shared" ca="1" si="780"/>
        <v>28.95</v>
      </c>
      <c r="BD343" s="227">
        <f t="shared" ca="1" si="781"/>
        <v>35.93</v>
      </c>
      <c r="BE343" s="227">
        <f t="shared" ca="1" si="782"/>
        <v>38.799999999999997</v>
      </c>
      <c r="BF343" s="227">
        <f t="shared" si="783"/>
        <v>0</v>
      </c>
      <c r="BG343" s="227">
        <f t="shared" ca="1" si="784"/>
        <v>41.81</v>
      </c>
      <c r="BH343" s="227">
        <f t="shared" ca="1" si="785"/>
        <v>40.98</v>
      </c>
      <c r="BI343" s="227">
        <f t="shared" si="786"/>
        <v>0</v>
      </c>
      <c r="BJ343" s="227">
        <f t="shared" si="787"/>
        <v>0</v>
      </c>
    </row>
    <row r="344" spans="1:62" x14ac:dyDescent="0.2">
      <c r="A344" s="228" t="s">
        <v>8</v>
      </c>
      <c r="B344" s="229" t="s">
        <v>245</v>
      </c>
      <c r="C344" s="230" t="s">
        <v>73</v>
      </c>
      <c r="D344" s="261">
        <v>83.17</v>
      </c>
      <c r="E344" s="245">
        <f t="shared" ca="1" si="747"/>
        <v>91.94</v>
      </c>
      <c r="F344" s="261">
        <v>50.58</v>
      </c>
      <c r="G344" s="245">
        <f t="shared" ca="1" si="748"/>
        <v>82.57</v>
      </c>
      <c r="H344" s="261">
        <v>68.37</v>
      </c>
      <c r="I344" s="245">
        <f t="shared" ca="1" si="749"/>
        <v>51.2</v>
      </c>
      <c r="J344" s="261">
        <v>45.07</v>
      </c>
      <c r="K344" s="245">
        <f t="shared" ca="1" si="750"/>
        <v>77.540000000000006</v>
      </c>
      <c r="L344" s="261">
        <v>37.11</v>
      </c>
      <c r="M344" s="245">
        <f t="shared" ca="1" si="751"/>
        <v>87.4</v>
      </c>
      <c r="N344" s="261"/>
      <c r="O344" s="245" t="str">
        <f t="shared" si="752"/>
        <v/>
      </c>
      <c r="P344" s="261"/>
      <c r="Q344" s="245" t="str">
        <f t="shared" si="753"/>
        <v/>
      </c>
      <c r="R344" s="261"/>
      <c r="S344" s="245" t="str">
        <f t="shared" si="754"/>
        <v/>
      </c>
      <c r="T344" s="261"/>
      <c r="U344" s="245" t="str">
        <f t="shared" si="755"/>
        <v/>
      </c>
      <c r="V344" s="245">
        <f t="shared" ca="1" si="756"/>
        <v>390.65</v>
      </c>
      <c r="W344" s="225"/>
      <c r="X344" s="226">
        <v>0.5</v>
      </c>
      <c r="Y344" s="158">
        <f t="shared" ca="1" si="757"/>
        <v>91.94</v>
      </c>
      <c r="Z344" s="158">
        <f t="shared" ca="1" si="757"/>
        <v>87.4</v>
      </c>
      <c r="AA344" s="158">
        <f t="shared" ca="1" si="757"/>
        <v>82.57</v>
      </c>
      <c r="AB344" s="158">
        <f t="shared" ca="1" si="757"/>
        <v>77.540000000000006</v>
      </c>
      <c r="AC344" s="158">
        <f t="shared" ca="1" si="757"/>
        <v>51.2</v>
      </c>
      <c r="AE344" s="158">
        <f t="shared" ca="1" si="758"/>
        <v>91.94</v>
      </c>
      <c r="AF344" s="158">
        <f t="shared" ca="1" si="759"/>
        <v>82.57</v>
      </c>
      <c r="AG344" s="158">
        <f t="shared" ca="1" si="760"/>
        <v>51.2</v>
      </c>
      <c r="AH344" s="158">
        <f t="shared" ca="1" si="761"/>
        <v>77.540000000000006</v>
      </c>
      <c r="AI344" s="158">
        <f t="shared" ca="1" si="762"/>
        <v>87.4</v>
      </c>
      <c r="AJ344" s="158">
        <f t="shared" si="763"/>
        <v>0</v>
      </c>
      <c r="AK344" s="158">
        <f t="shared" si="764"/>
        <v>0</v>
      </c>
      <c r="AL344" s="158">
        <f t="shared" si="765"/>
        <v>0</v>
      </c>
      <c r="AM344" s="158">
        <f t="shared" si="766"/>
        <v>0</v>
      </c>
      <c r="AN344" s="159">
        <f t="shared" ca="1" si="767"/>
        <v>195.33</v>
      </c>
      <c r="AP344" s="227">
        <f t="shared" ca="1" si="768"/>
        <v>195.33</v>
      </c>
      <c r="AQ344" s="227">
        <f t="shared" ca="1" si="769"/>
        <v>0</v>
      </c>
      <c r="AR344" s="227">
        <f t="shared" ca="1" si="770"/>
        <v>0</v>
      </c>
      <c r="AS344" s="227">
        <f t="shared" ca="1" si="771"/>
        <v>0</v>
      </c>
      <c r="AT344" s="227">
        <f t="shared" ca="1" si="772"/>
        <v>0</v>
      </c>
      <c r="AU344" s="227">
        <f t="shared" ca="1" si="773"/>
        <v>0</v>
      </c>
      <c r="AV344" s="227">
        <f t="shared" ca="1" si="774"/>
        <v>0</v>
      </c>
      <c r="AW344" s="227">
        <f t="shared" ca="1" si="775"/>
        <v>0</v>
      </c>
      <c r="AX344" s="227">
        <f t="shared" ca="1" si="776"/>
        <v>0</v>
      </c>
      <c r="AY344" s="227">
        <f t="shared" ca="1" si="777"/>
        <v>0</v>
      </c>
      <c r="AZ344" s="227">
        <f t="shared" ca="1" si="778"/>
        <v>0</v>
      </c>
      <c r="BB344" s="227">
        <f t="shared" ca="1" si="779"/>
        <v>45.97</v>
      </c>
      <c r="BC344" s="227">
        <f t="shared" ca="1" si="780"/>
        <v>41.29</v>
      </c>
      <c r="BD344" s="227">
        <f t="shared" ca="1" si="781"/>
        <v>25.6</v>
      </c>
      <c r="BE344" s="227">
        <f t="shared" ca="1" si="782"/>
        <v>38.770000000000003</v>
      </c>
      <c r="BF344" s="227">
        <f t="shared" ca="1" si="783"/>
        <v>43.7</v>
      </c>
      <c r="BG344" s="227">
        <f t="shared" si="784"/>
        <v>0</v>
      </c>
      <c r="BH344" s="227">
        <f t="shared" si="785"/>
        <v>0</v>
      </c>
      <c r="BI344" s="227">
        <f t="shared" si="786"/>
        <v>0</v>
      </c>
      <c r="BJ344" s="227">
        <f t="shared" si="787"/>
        <v>0</v>
      </c>
    </row>
    <row r="345" spans="1:62" x14ac:dyDescent="0.2">
      <c r="A345" s="228" t="s">
        <v>9</v>
      </c>
      <c r="B345" s="229" t="s">
        <v>251</v>
      </c>
      <c r="C345" s="230" t="s">
        <v>81</v>
      </c>
      <c r="D345" s="261">
        <v>99.24</v>
      </c>
      <c r="E345" s="245">
        <f t="shared" ca="1" si="747"/>
        <v>77.03</v>
      </c>
      <c r="F345" s="261">
        <v>48.56</v>
      </c>
      <c r="G345" s="245">
        <f t="shared" ca="1" si="748"/>
        <v>86</v>
      </c>
      <c r="H345" s="261">
        <v>55.05</v>
      </c>
      <c r="I345" s="245">
        <f t="shared" ca="1" si="749"/>
        <v>63.78</v>
      </c>
      <c r="J345" s="261"/>
      <c r="K345" s="245" t="str">
        <f t="shared" si="750"/>
        <v/>
      </c>
      <c r="L345" s="261"/>
      <c r="M345" s="245" t="str">
        <f t="shared" si="751"/>
        <v/>
      </c>
      <c r="N345" s="261">
        <v>33.479999999999997</v>
      </c>
      <c r="O345" s="245">
        <f t="shared" ca="1" si="752"/>
        <v>91.03</v>
      </c>
      <c r="P345" s="261">
        <v>46.34</v>
      </c>
      <c r="Q345" s="235">
        <f t="shared" ca="1" si="753"/>
        <v>60.77</v>
      </c>
      <c r="R345" s="261">
        <v>114.05</v>
      </c>
      <c r="S345" s="245">
        <f t="shared" ca="1" si="754"/>
        <v>62.51</v>
      </c>
      <c r="T345" s="261">
        <v>72.14</v>
      </c>
      <c r="U345" s="235">
        <f t="shared" ca="1" si="755"/>
        <v>58.7</v>
      </c>
      <c r="V345" s="245">
        <f t="shared" ca="1" si="756"/>
        <v>380.35</v>
      </c>
      <c r="W345" s="225"/>
      <c r="X345" s="226">
        <v>0.5</v>
      </c>
      <c r="Y345" s="158">
        <f t="shared" ca="1" si="757"/>
        <v>91.03</v>
      </c>
      <c r="Z345" s="158">
        <f t="shared" ca="1" si="757"/>
        <v>86</v>
      </c>
      <c r="AA345" s="158">
        <f t="shared" ca="1" si="757"/>
        <v>77.03</v>
      </c>
      <c r="AB345" s="158">
        <f t="shared" ca="1" si="757"/>
        <v>63.78</v>
      </c>
      <c r="AC345" s="158">
        <f t="shared" ca="1" si="757"/>
        <v>62.51</v>
      </c>
      <c r="AE345" s="158">
        <f t="shared" ca="1" si="758"/>
        <v>77.03</v>
      </c>
      <c r="AF345" s="158">
        <f t="shared" ca="1" si="759"/>
        <v>86</v>
      </c>
      <c r="AG345" s="158">
        <f t="shared" ca="1" si="760"/>
        <v>63.78</v>
      </c>
      <c r="AH345" s="158">
        <f t="shared" si="761"/>
        <v>0</v>
      </c>
      <c r="AI345" s="158">
        <f t="shared" si="762"/>
        <v>0</v>
      </c>
      <c r="AJ345" s="158">
        <f t="shared" ca="1" si="763"/>
        <v>91.03</v>
      </c>
      <c r="AK345" s="158">
        <f t="shared" ca="1" si="764"/>
        <v>60.77</v>
      </c>
      <c r="AL345" s="158">
        <f t="shared" ca="1" si="765"/>
        <v>62.51</v>
      </c>
      <c r="AM345" s="158">
        <f t="shared" ca="1" si="766"/>
        <v>58.7</v>
      </c>
      <c r="AN345" s="159">
        <f t="shared" ca="1" si="767"/>
        <v>249.91</v>
      </c>
      <c r="AP345" s="227">
        <f t="shared" ca="1" si="768"/>
        <v>0</v>
      </c>
      <c r="AQ345" s="227">
        <f t="shared" ca="1" si="769"/>
        <v>0</v>
      </c>
      <c r="AR345" s="227">
        <f t="shared" ca="1" si="770"/>
        <v>249.91</v>
      </c>
      <c r="AS345" s="227">
        <f t="shared" ca="1" si="771"/>
        <v>0</v>
      </c>
      <c r="AT345" s="227">
        <f t="shared" ca="1" si="772"/>
        <v>0</v>
      </c>
      <c r="AU345" s="227">
        <f t="shared" ca="1" si="773"/>
        <v>0</v>
      </c>
      <c r="AV345" s="227">
        <f t="shared" ca="1" si="774"/>
        <v>0</v>
      </c>
      <c r="AW345" s="227">
        <f t="shared" ca="1" si="775"/>
        <v>0</v>
      </c>
      <c r="AX345" s="227">
        <f t="shared" ca="1" si="776"/>
        <v>0</v>
      </c>
      <c r="AY345" s="227">
        <f t="shared" ca="1" si="777"/>
        <v>0</v>
      </c>
      <c r="AZ345" s="227">
        <f t="shared" ca="1" si="778"/>
        <v>0</v>
      </c>
      <c r="BB345" s="227">
        <f t="shared" ca="1" si="779"/>
        <v>38.520000000000003</v>
      </c>
      <c r="BC345" s="227">
        <f t="shared" ca="1" si="780"/>
        <v>43</v>
      </c>
      <c r="BD345" s="227">
        <f t="shared" ca="1" si="781"/>
        <v>31.89</v>
      </c>
      <c r="BE345" s="227">
        <f t="shared" si="782"/>
        <v>0</v>
      </c>
      <c r="BF345" s="227">
        <f t="shared" si="783"/>
        <v>0</v>
      </c>
      <c r="BG345" s="227">
        <f t="shared" ca="1" si="784"/>
        <v>45.52</v>
      </c>
      <c r="BH345" s="227">
        <f t="shared" ca="1" si="785"/>
        <v>30.39</v>
      </c>
      <c r="BI345" s="227">
        <f t="shared" ca="1" si="786"/>
        <v>31.26</v>
      </c>
      <c r="BJ345" s="227">
        <f t="shared" ca="1" si="787"/>
        <v>29.35</v>
      </c>
    </row>
    <row r="346" spans="1:62" x14ac:dyDescent="0.2">
      <c r="A346" s="228" t="s">
        <v>10</v>
      </c>
      <c r="B346" s="229" t="s">
        <v>351</v>
      </c>
      <c r="C346" s="230" t="s">
        <v>84</v>
      </c>
      <c r="D346" s="261"/>
      <c r="E346" s="245" t="str">
        <f t="shared" si="747"/>
        <v/>
      </c>
      <c r="F346" s="261">
        <v>59.3</v>
      </c>
      <c r="G346" s="245">
        <f t="shared" ca="1" si="748"/>
        <v>70.73</v>
      </c>
      <c r="H346" s="261">
        <v>50.09</v>
      </c>
      <c r="I346" s="245">
        <f t="shared" ca="1" si="749"/>
        <v>70.06</v>
      </c>
      <c r="J346" s="261">
        <v>45.03</v>
      </c>
      <c r="K346" s="245">
        <f t="shared" ca="1" si="750"/>
        <v>77.650000000000006</v>
      </c>
      <c r="L346" s="261">
        <v>38.51</v>
      </c>
      <c r="M346" s="245">
        <f t="shared" ca="1" si="751"/>
        <v>83.66</v>
      </c>
      <c r="N346" s="261">
        <v>45.55</v>
      </c>
      <c r="O346" s="245">
        <f t="shared" ca="1" si="752"/>
        <v>67.010000000000005</v>
      </c>
      <c r="P346" s="261">
        <v>42.16</v>
      </c>
      <c r="Q346" s="235">
        <f t="shared" ca="1" si="753"/>
        <v>66.959999999999994</v>
      </c>
      <c r="R346" s="261">
        <v>134.32</v>
      </c>
      <c r="S346" s="235">
        <f t="shared" ca="1" si="754"/>
        <v>53.01</v>
      </c>
      <c r="T346" s="261">
        <v>71.3</v>
      </c>
      <c r="U346" s="235">
        <f t="shared" ca="1" si="755"/>
        <v>59.3</v>
      </c>
      <c r="V346" s="245">
        <f t="shared" ca="1" si="756"/>
        <v>369.11</v>
      </c>
      <c r="W346" s="225"/>
      <c r="X346" s="226">
        <v>0.5</v>
      </c>
      <c r="Y346" s="158">
        <f t="shared" ca="1" si="757"/>
        <v>83.66</v>
      </c>
      <c r="Z346" s="158">
        <f t="shared" ca="1" si="757"/>
        <v>77.650000000000006</v>
      </c>
      <c r="AA346" s="158">
        <f t="shared" ca="1" si="757"/>
        <v>70.73</v>
      </c>
      <c r="AB346" s="158">
        <f t="shared" ca="1" si="757"/>
        <v>70.06</v>
      </c>
      <c r="AC346" s="158">
        <f t="shared" ca="1" si="757"/>
        <v>67.010000000000005</v>
      </c>
      <c r="AE346" s="158">
        <f t="shared" si="758"/>
        <v>0</v>
      </c>
      <c r="AF346" s="158">
        <f t="shared" ca="1" si="759"/>
        <v>70.73</v>
      </c>
      <c r="AG346" s="158">
        <f t="shared" ca="1" si="760"/>
        <v>70.06</v>
      </c>
      <c r="AH346" s="158">
        <f t="shared" ca="1" si="761"/>
        <v>77.650000000000006</v>
      </c>
      <c r="AI346" s="158">
        <f t="shared" ca="1" si="762"/>
        <v>83.66</v>
      </c>
      <c r="AJ346" s="158">
        <f t="shared" ca="1" si="763"/>
        <v>67.010000000000005</v>
      </c>
      <c r="AK346" s="158">
        <f t="shared" ca="1" si="764"/>
        <v>66.959999999999994</v>
      </c>
      <c r="AL346" s="158">
        <f t="shared" ca="1" si="765"/>
        <v>53.01</v>
      </c>
      <c r="AM346" s="158">
        <f t="shared" ca="1" si="766"/>
        <v>59.3</v>
      </c>
      <c r="AN346" s="159">
        <f t="shared" ca="1" si="767"/>
        <v>274.19</v>
      </c>
      <c r="AP346" s="227">
        <f t="shared" ca="1" si="768"/>
        <v>0</v>
      </c>
      <c r="AQ346" s="227">
        <f t="shared" ca="1" si="769"/>
        <v>0</v>
      </c>
      <c r="AR346" s="227">
        <f t="shared" ca="1" si="770"/>
        <v>0</v>
      </c>
      <c r="AS346" s="227">
        <f t="shared" ca="1" si="771"/>
        <v>0</v>
      </c>
      <c r="AT346" s="227">
        <f t="shared" ca="1" si="772"/>
        <v>0</v>
      </c>
      <c r="AU346" s="227">
        <f t="shared" ca="1" si="773"/>
        <v>0</v>
      </c>
      <c r="AV346" s="227">
        <f t="shared" ca="1" si="774"/>
        <v>0</v>
      </c>
      <c r="AW346" s="227">
        <f t="shared" ca="1" si="775"/>
        <v>274.19</v>
      </c>
      <c r="AX346" s="227">
        <f t="shared" ca="1" si="776"/>
        <v>0</v>
      </c>
      <c r="AY346" s="227">
        <f t="shared" ca="1" si="777"/>
        <v>0</v>
      </c>
      <c r="AZ346" s="227">
        <f t="shared" ca="1" si="778"/>
        <v>0</v>
      </c>
      <c r="BB346" s="227">
        <f t="shared" si="779"/>
        <v>0</v>
      </c>
      <c r="BC346" s="227">
        <f t="shared" ca="1" si="780"/>
        <v>35.369999999999997</v>
      </c>
      <c r="BD346" s="227">
        <f t="shared" ca="1" si="781"/>
        <v>35.03</v>
      </c>
      <c r="BE346" s="227">
        <f t="shared" ca="1" si="782"/>
        <v>38.83</v>
      </c>
      <c r="BF346" s="227">
        <f t="shared" ca="1" si="783"/>
        <v>41.83</v>
      </c>
      <c r="BG346" s="227">
        <f t="shared" ca="1" si="784"/>
        <v>33.51</v>
      </c>
      <c r="BH346" s="227">
        <f t="shared" ca="1" si="785"/>
        <v>33.479999999999997</v>
      </c>
      <c r="BI346" s="227">
        <f t="shared" ca="1" si="786"/>
        <v>26.51</v>
      </c>
      <c r="BJ346" s="227">
        <f t="shared" ca="1" si="787"/>
        <v>29.65</v>
      </c>
    </row>
    <row r="347" spans="1:62" x14ac:dyDescent="0.2">
      <c r="A347" s="228" t="s">
        <v>11</v>
      </c>
      <c r="B347" s="229" t="s">
        <v>308</v>
      </c>
      <c r="C347" s="230" t="s">
        <v>84</v>
      </c>
      <c r="D347" s="261"/>
      <c r="E347" s="245" t="str">
        <f t="shared" si="747"/>
        <v/>
      </c>
      <c r="F347" s="261">
        <v>51.49</v>
      </c>
      <c r="G347" s="245">
        <f t="shared" ca="1" si="748"/>
        <v>81.22</v>
      </c>
      <c r="H347" s="261">
        <v>44.54</v>
      </c>
      <c r="I347" s="245">
        <f t="shared" ca="1" si="749"/>
        <v>78.25</v>
      </c>
      <c r="J347" s="261">
        <v>55.27</v>
      </c>
      <c r="K347" s="245">
        <f t="shared" ca="1" si="750"/>
        <v>63.09</v>
      </c>
      <c r="L347" s="261">
        <v>43.19</v>
      </c>
      <c r="M347" s="245">
        <f t="shared" ca="1" si="751"/>
        <v>75.03</v>
      </c>
      <c r="N347" s="261">
        <v>44.52</v>
      </c>
      <c r="O347" s="245">
        <f t="shared" ca="1" si="752"/>
        <v>68.569999999999993</v>
      </c>
      <c r="P347" s="261">
        <v>48.44</v>
      </c>
      <c r="Q347" s="235">
        <f t="shared" ca="1" si="753"/>
        <v>58.07</v>
      </c>
      <c r="R347" s="261"/>
      <c r="S347" s="245" t="str">
        <f t="shared" si="754"/>
        <v/>
      </c>
      <c r="T347" s="261"/>
      <c r="U347" s="245" t="str">
        <f t="shared" si="755"/>
        <v/>
      </c>
      <c r="V347" s="245">
        <f t="shared" ca="1" si="756"/>
        <v>366.15999999999997</v>
      </c>
      <c r="W347" s="225"/>
      <c r="X347" s="226">
        <v>0.5</v>
      </c>
      <c r="Y347" s="158">
        <f t="shared" ca="1" si="757"/>
        <v>81.22</v>
      </c>
      <c r="Z347" s="158">
        <f t="shared" ca="1" si="757"/>
        <v>78.25</v>
      </c>
      <c r="AA347" s="158">
        <f t="shared" ca="1" si="757"/>
        <v>75.03</v>
      </c>
      <c r="AB347" s="158">
        <f t="shared" ca="1" si="757"/>
        <v>68.569999999999993</v>
      </c>
      <c r="AC347" s="158">
        <f t="shared" ca="1" si="757"/>
        <v>63.09</v>
      </c>
      <c r="AE347" s="158">
        <f t="shared" si="758"/>
        <v>0</v>
      </c>
      <c r="AF347" s="158">
        <f t="shared" ca="1" si="759"/>
        <v>81.22</v>
      </c>
      <c r="AG347" s="158">
        <f t="shared" ca="1" si="760"/>
        <v>78.25</v>
      </c>
      <c r="AH347" s="158">
        <f t="shared" ca="1" si="761"/>
        <v>63.09</v>
      </c>
      <c r="AI347" s="158">
        <f t="shared" ca="1" si="762"/>
        <v>75.03</v>
      </c>
      <c r="AJ347" s="158">
        <f t="shared" ca="1" si="763"/>
        <v>68.569999999999993</v>
      </c>
      <c r="AK347" s="158">
        <f t="shared" ca="1" si="764"/>
        <v>58.07</v>
      </c>
      <c r="AL347" s="158">
        <f t="shared" si="765"/>
        <v>0</v>
      </c>
      <c r="AM347" s="158">
        <f t="shared" si="766"/>
        <v>0</v>
      </c>
      <c r="AN347" s="159">
        <f t="shared" ca="1" si="767"/>
        <v>212.12</v>
      </c>
      <c r="AP347" s="227">
        <f t="shared" ca="1" si="768"/>
        <v>0</v>
      </c>
      <c r="AQ347" s="227">
        <f t="shared" ca="1" si="769"/>
        <v>0</v>
      </c>
      <c r="AR347" s="227">
        <f t="shared" ca="1" si="770"/>
        <v>0</v>
      </c>
      <c r="AS347" s="227">
        <f t="shared" ca="1" si="771"/>
        <v>0</v>
      </c>
      <c r="AT347" s="227">
        <f t="shared" ca="1" si="772"/>
        <v>0</v>
      </c>
      <c r="AU347" s="227">
        <f t="shared" ca="1" si="773"/>
        <v>0</v>
      </c>
      <c r="AV347" s="227">
        <f t="shared" ca="1" si="774"/>
        <v>0</v>
      </c>
      <c r="AW347" s="227">
        <f t="shared" ca="1" si="775"/>
        <v>212.12</v>
      </c>
      <c r="AX347" s="227">
        <f t="shared" ca="1" si="776"/>
        <v>0</v>
      </c>
      <c r="AY347" s="227">
        <f t="shared" ca="1" si="777"/>
        <v>0</v>
      </c>
      <c r="AZ347" s="227">
        <f t="shared" ca="1" si="778"/>
        <v>0</v>
      </c>
      <c r="BB347" s="227">
        <f t="shared" si="779"/>
        <v>0</v>
      </c>
      <c r="BC347" s="227">
        <f t="shared" ca="1" si="780"/>
        <v>40.61</v>
      </c>
      <c r="BD347" s="227">
        <f t="shared" ca="1" si="781"/>
        <v>39.130000000000003</v>
      </c>
      <c r="BE347" s="227">
        <f t="shared" ca="1" si="782"/>
        <v>31.55</v>
      </c>
      <c r="BF347" s="227">
        <f t="shared" ca="1" si="783"/>
        <v>37.520000000000003</v>
      </c>
      <c r="BG347" s="227">
        <f t="shared" ca="1" si="784"/>
        <v>34.29</v>
      </c>
      <c r="BH347" s="227">
        <f t="shared" ca="1" si="785"/>
        <v>29.04</v>
      </c>
      <c r="BI347" s="227">
        <f t="shared" si="786"/>
        <v>0</v>
      </c>
      <c r="BJ347" s="227">
        <f t="shared" si="787"/>
        <v>0</v>
      </c>
    </row>
    <row r="348" spans="1:62" x14ac:dyDescent="0.2">
      <c r="A348" s="228" t="s">
        <v>12</v>
      </c>
      <c r="B348" s="229" t="s">
        <v>309</v>
      </c>
      <c r="C348" s="230" t="s">
        <v>84</v>
      </c>
      <c r="D348" s="261"/>
      <c r="E348" s="245" t="str">
        <f t="shared" si="747"/>
        <v/>
      </c>
      <c r="F348" s="261">
        <v>82.27</v>
      </c>
      <c r="G348" s="235">
        <f t="shared" ca="1" si="748"/>
        <v>51.04</v>
      </c>
      <c r="H348" s="261">
        <v>64.5</v>
      </c>
      <c r="I348" s="235">
        <f t="shared" ca="1" si="749"/>
        <v>54.19</v>
      </c>
      <c r="J348" s="261">
        <v>64.069999999999993</v>
      </c>
      <c r="K348" s="245">
        <f t="shared" ca="1" si="750"/>
        <v>54.56</v>
      </c>
      <c r="L348" s="261">
        <v>47.39</v>
      </c>
      <c r="M348" s="245">
        <f t="shared" ca="1" si="751"/>
        <v>68.209999999999994</v>
      </c>
      <c r="N348" s="261">
        <v>53.56</v>
      </c>
      <c r="O348" s="245">
        <f t="shared" ca="1" si="752"/>
        <v>57.05</v>
      </c>
      <c r="P348" s="261">
        <v>44.02</v>
      </c>
      <c r="Q348" s="245">
        <f t="shared" ca="1" si="753"/>
        <v>64.27</v>
      </c>
      <c r="R348" s="261" t="s">
        <v>88</v>
      </c>
      <c r="S348" s="245" t="str">
        <f t="shared" si="754"/>
        <v>*</v>
      </c>
      <c r="T348" s="261">
        <v>42.24</v>
      </c>
      <c r="U348" s="245">
        <f t="shared" ca="1" si="755"/>
        <v>100</v>
      </c>
      <c r="V348" s="245">
        <f t="shared" ca="1" si="756"/>
        <v>344.09</v>
      </c>
      <c r="W348" s="225"/>
      <c r="X348" s="226">
        <v>0.5</v>
      </c>
      <c r="Y348" s="158">
        <f t="shared" ca="1" si="757"/>
        <v>100</v>
      </c>
      <c r="Z348" s="158">
        <f t="shared" ca="1" si="757"/>
        <v>68.209999999999994</v>
      </c>
      <c r="AA348" s="158">
        <f t="shared" ca="1" si="757"/>
        <v>64.27</v>
      </c>
      <c r="AB348" s="158">
        <f t="shared" ca="1" si="757"/>
        <v>57.05</v>
      </c>
      <c r="AC348" s="158">
        <f t="shared" ca="1" si="757"/>
        <v>54.56</v>
      </c>
      <c r="AE348" s="158">
        <f t="shared" si="758"/>
        <v>0</v>
      </c>
      <c r="AF348" s="158">
        <f t="shared" ca="1" si="759"/>
        <v>51.04</v>
      </c>
      <c r="AG348" s="158">
        <f t="shared" ca="1" si="760"/>
        <v>54.19</v>
      </c>
      <c r="AH348" s="158">
        <f t="shared" ca="1" si="761"/>
        <v>54.56</v>
      </c>
      <c r="AI348" s="158">
        <f t="shared" ca="1" si="762"/>
        <v>68.209999999999994</v>
      </c>
      <c r="AJ348" s="158">
        <f t="shared" ca="1" si="763"/>
        <v>57.05</v>
      </c>
      <c r="AK348" s="158">
        <f t="shared" ca="1" si="764"/>
        <v>64.27</v>
      </c>
      <c r="AL348" s="158">
        <f t="shared" si="765"/>
        <v>0</v>
      </c>
      <c r="AM348" s="158">
        <f t="shared" ca="1" si="766"/>
        <v>100</v>
      </c>
      <c r="AN348" s="159">
        <f t="shared" ca="1" si="767"/>
        <v>224.66</v>
      </c>
      <c r="AP348" s="227">
        <f t="shared" ca="1" si="768"/>
        <v>0</v>
      </c>
      <c r="AQ348" s="227">
        <f t="shared" ca="1" si="769"/>
        <v>0</v>
      </c>
      <c r="AR348" s="227">
        <f t="shared" ca="1" si="770"/>
        <v>0</v>
      </c>
      <c r="AS348" s="227">
        <f t="shared" ca="1" si="771"/>
        <v>0</v>
      </c>
      <c r="AT348" s="227">
        <f t="shared" ca="1" si="772"/>
        <v>0</v>
      </c>
      <c r="AU348" s="227">
        <f t="shared" ca="1" si="773"/>
        <v>0</v>
      </c>
      <c r="AV348" s="227">
        <f t="shared" ca="1" si="774"/>
        <v>0</v>
      </c>
      <c r="AW348" s="227">
        <f t="shared" ca="1" si="775"/>
        <v>224.66</v>
      </c>
      <c r="AX348" s="227">
        <f t="shared" ca="1" si="776"/>
        <v>0</v>
      </c>
      <c r="AY348" s="227">
        <f t="shared" ca="1" si="777"/>
        <v>0</v>
      </c>
      <c r="AZ348" s="227">
        <f t="shared" ca="1" si="778"/>
        <v>0</v>
      </c>
      <c r="BB348" s="227">
        <f t="shared" si="779"/>
        <v>0</v>
      </c>
      <c r="BC348" s="227">
        <f t="shared" ca="1" si="780"/>
        <v>25.52</v>
      </c>
      <c r="BD348" s="227">
        <f t="shared" ca="1" si="781"/>
        <v>27.1</v>
      </c>
      <c r="BE348" s="227">
        <f t="shared" ca="1" si="782"/>
        <v>27.28</v>
      </c>
      <c r="BF348" s="227">
        <f t="shared" ca="1" si="783"/>
        <v>34.11</v>
      </c>
      <c r="BG348" s="227">
        <f t="shared" ca="1" si="784"/>
        <v>28.53</v>
      </c>
      <c r="BH348" s="227">
        <f t="shared" ca="1" si="785"/>
        <v>32.14</v>
      </c>
      <c r="BI348" s="227">
        <f t="shared" si="786"/>
        <v>0</v>
      </c>
      <c r="BJ348" s="227">
        <f t="shared" ca="1" si="787"/>
        <v>50</v>
      </c>
    </row>
    <row r="349" spans="1:62" x14ac:dyDescent="0.2">
      <c r="A349" s="228" t="s">
        <v>13</v>
      </c>
      <c r="B349" s="229" t="s">
        <v>335</v>
      </c>
      <c r="C349" s="230" t="s">
        <v>84</v>
      </c>
      <c r="D349" s="261"/>
      <c r="E349" s="245" t="str">
        <f t="shared" si="747"/>
        <v/>
      </c>
      <c r="F349" s="261"/>
      <c r="G349" s="245" t="str">
        <f t="shared" si="748"/>
        <v/>
      </c>
      <c r="H349" s="261"/>
      <c r="I349" s="245" t="str">
        <f t="shared" si="749"/>
        <v/>
      </c>
      <c r="J349" s="261">
        <v>57.24</v>
      </c>
      <c r="K349" s="245">
        <f t="shared" ca="1" si="750"/>
        <v>60.95</v>
      </c>
      <c r="L349" s="261">
        <v>39.090000000000003</v>
      </c>
      <c r="M349" s="245">
        <f t="shared" ca="1" si="751"/>
        <v>83.01</v>
      </c>
      <c r="N349" s="261">
        <v>42.48</v>
      </c>
      <c r="O349" s="245">
        <f t="shared" ca="1" si="752"/>
        <v>71.88</v>
      </c>
      <c r="P349" s="261"/>
      <c r="Q349" s="245" t="str">
        <f t="shared" si="753"/>
        <v/>
      </c>
      <c r="R349" s="261">
        <v>117.41</v>
      </c>
      <c r="S349" s="245">
        <f t="shared" ca="1" si="754"/>
        <v>60.6</v>
      </c>
      <c r="T349" s="261">
        <v>66.31</v>
      </c>
      <c r="U349" s="245">
        <f t="shared" ca="1" si="755"/>
        <v>63.74</v>
      </c>
      <c r="V349" s="245">
        <f t="shared" ca="1" si="756"/>
        <v>340.18</v>
      </c>
      <c r="W349" s="225"/>
      <c r="X349" s="226">
        <v>0.5</v>
      </c>
      <c r="Y349" s="158">
        <f t="shared" ref="Y349:AC358" ca="1" si="788">LARGE($AE349:$AM349,Y$34)</f>
        <v>83.01</v>
      </c>
      <c r="Z349" s="158">
        <f t="shared" ca="1" si="788"/>
        <v>71.88</v>
      </c>
      <c r="AA349" s="158">
        <f t="shared" ca="1" si="788"/>
        <v>63.74</v>
      </c>
      <c r="AB349" s="158">
        <f t="shared" ca="1" si="788"/>
        <v>60.95</v>
      </c>
      <c r="AC349" s="158">
        <f t="shared" ca="1" si="788"/>
        <v>60.6</v>
      </c>
      <c r="AE349" s="158">
        <f t="shared" si="758"/>
        <v>0</v>
      </c>
      <c r="AF349" s="158">
        <f t="shared" si="759"/>
        <v>0</v>
      </c>
      <c r="AG349" s="158">
        <f t="shared" si="760"/>
        <v>0</v>
      </c>
      <c r="AH349" s="158">
        <f t="shared" ca="1" si="761"/>
        <v>60.95</v>
      </c>
      <c r="AI349" s="158">
        <f t="shared" ca="1" si="762"/>
        <v>83.01</v>
      </c>
      <c r="AJ349" s="158">
        <f t="shared" ca="1" si="763"/>
        <v>71.88</v>
      </c>
      <c r="AK349" s="158">
        <f t="shared" si="764"/>
        <v>0</v>
      </c>
      <c r="AL349" s="158">
        <f t="shared" ca="1" si="765"/>
        <v>60.6</v>
      </c>
      <c r="AM349" s="158">
        <f t="shared" ca="1" si="766"/>
        <v>63.74</v>
      </c>
      <c r="AN349" s="159">
        <f t="shared" ca="1" si="767"/>
        <v>170.09</v>
      </c>
      <c r="AP349" s="227">
        <f t="shared" ca="1" si="768"/>
        <v>0</v>
      </c>
      <c r="AQ349" s="227">
        <f t="shared" ca="1" si="769"/>
        <v>0</v>
      </c>
      <c r="AR349" s="227">
        <f t="shared" ca="1" si="770"/>
        <v>0</v>
      </c>
      <c r="AS349" s="227">
        <f t="shared" ca="1" si="771"/>
        <v>0</v>
      </c>
      <c r="AT349" s="227">
        <f t="shared" ca="1" si="772"/>
        <v>0</v>
      </c>
      <c r="AU349" s="227">
        <f t="shared" ca="1" si="773"/>
        <v>0</v>
      </c>
      <c r="AV349" s="227">
        <f t="shared" ca="1" si="774"/>
        <v>0</v>
      </c>
      <c r="AW349" s="227">
        <f t="shared" ca="1" si="775"/>
        <v>170.09</v>
      </c>
      <c r="AX349" s="227">
        <f t="shared" ca="1" si="776"/>
        <v>0</v>
      </c>
      <c r="AY349" s="227">
        <f t="shared" ca="1" si="777"/>
        <v>0</v>
      </c>
      <c r="AZ349" s="227">
        <f t="shared" ca="1" si="778"/>
        <v>0</v>
      </c>
      <c r="BB349" s="227">
        <f t="shared" si="779"/>
        <v>0</v>
      </c>
      <c r="BC349" s="227">
        <f t="shared" si="780"/>
        <v>0</v>
      </c>
      <c r="BD349" s="227">
        <f t="shared" si="781"/>
        <v>0</v>
      </c>
      <c r="BE349" s="227">
        <f t="shared" ca="1" si="782"/>
        <v>30.48</v>
      </c>
      <c r="BF349" s="227">
        <f t="shared" ca="1" si="783"/>
        <v>41.51</v>
      </c>
      <c r="BG349" s="227">
        <f t="shared" ca="1" si="784"/>
        <v>35.94</v>
      </c>
      <c r="BH349" s="227">
        <f t="shared" si="785"/>
        <v>0</v>
      </c>
      <c r="BI349" s="227">
        <f t="shared" ca="1" si="786"/>
        <v>30.3</v>
      </c>
      <c r="BJ349" s="227">
        <f t="shared" ca="1" si="787"/>
        <v>31.87</v>
      </c>
    </row>
    <row r="350" spans="1:62" x14ac:dyDescent="0.2">
      <c r="A350" s="241" t="s">
        <v>14</v>
      </c>
      <c r="B350" s="229" t="s">
        <v>243</v>
      </c>
      <c r="C350" s="230" t="s">
        <v>84</v>
      </c>
      <c r="D350" s="261">
        <v>77.150000000000006</v>
      </c>
      <c r="E350" s="245">
        <f t="shared" ca="1" si="747"/>
        <v>99.12</v>
      </c>
      <c r="F350" s="261"/>
      <c r="G350" s="245" t="str">
        <f t="shared" si="748"/>
        <v/>
      </c>
      <c r="H350" s="261"/>
      <c r="I350" s="245" t="str">
        <f t="shared" si="749"/>
        <v/>
      </c>
      <c r="J350" s="261">
        <v>41.32</v>
      </c>
      <c r="K350" s="245">
        <f t="shared" ca="1" si="750"/>
        <v>84.23</v>
      </c>
      <c r="L350" s="261"/>
      <c r="M350" s="245" t="str">
        <f t="shared" si="751"/>
        <v/>
      </c>
      <c r="N350" s="261"/>
      <c r="O350" s="245" t="str">
        <f t="shared" si="752"/>
        <v/>
      </c>
      <c r="P350" s="261">
        <v>38.340000000000003</v>
      </c>
      <c r="Q350" s="245">
        <f t="shared" ca="1" si="753"/>
        <v>73.38</v>
      </c>
      <c r="R350" s="261">
        <v>104.04</v>
      </c>
      <c r="S350" s="245">
        <f t="shared" ca="1" si="754"/>
        <v>68.53</v>
      </c>
      <c r="T350" s="261"/>
      <c r="U350" s="245" t="str">
        <f t="shared" si="755"/>
        <v/>
      </c>
      <c r="V350" s="245">
        <f t="shared" ca="1" si="756"/>
        <v>325.26</v>
      </c>
      <c r="W350" s="225"/>
      <c r="X350" s="226">
        <v>0.5</v>
      </c>
      <c r="Y350" s="158">
        <f t="shared" ca="1" si="788"/>
        <v>99.12</v>
      </c>
      <c r="Z350" s="158">
        <f t="shared" ca="1" si="788"/>
        <v>84.23</v>
      </c>
      <c r="AA350" s="158">
        <f t="shared" ca="1" si="788"/>
        <v>73.38</v>
      </c>
      <c r="AB350" s="158">
        <f t="shared" ca="1" si="788"/>
        <v>68.53</v>
      </c>
      <c r="AC350" s="158">
        <f t="shared" ca="1" si="788"/>
        <v>0</v>
      </c>
      <c r="AE350" s="158">
        <f t="shared" ca="1" si="758"/>
        <v>99.12</v>
      </c>
      <c r="AF350" s="158">
        <f t="shared" si="759"/>
        <v>0</v>
      </c>
      <c r="AG350" s="158">
        <f t="shared" si="760"/>
        <v>0</v>
      </c>
      <c r="AH350" s="158">
        <f t="shared" ca="1" si="761"/>
        <v>84.23</v>
      </c>
      <c r="AI350" s="158">
        <f t="shared" si="762"/>
        <v>0</v>
      </c>
      <c r="AJ350" s="158">
        <f t="shared" si="763"/>
        <v>0</v>
      </c>
      <c r="AK350" s="158">
        <f t="shared" ca="1" si="764"/>
        <v>73.38</v>
      </c>
      <c r="AL350" s="158">
        <f t="shared" ca="1" si="765"/>
        <v>68.53</v>
      </c>
      <c r="AM350" s="158">
        <f t="shared" si="766"/>
        <v>0</v>
      </c>
      <c r="AN350" s="159">
        <f t="shared" ca="1" si="767"/>
        <v>162.63</v>
      </c>
      <c r="AP350" s="227">
        <f t="shared" ca="1" si="768"/>
        <v>0</v>
      </c>
      <c r="AQ350" s="227">
        <f t="shared" ca="1" si="769"/>
        <v>0</v>
      </c>
      <c r="AR350" s="227">
        <f t="shared" ca="1" si="770"/>
        <v>0</v>
      </c>
      <c r="AS350" s="227">
        <f t="shared" ca="1" si="771"/>
        <v>0</v>
      </c>
      <c r="AT350" s="227">
        <f t="shared" ca="1" si="772"/>
        <v>0</v>
      </c>
      <c r="AU350" s="227">
        <f t="shared" ca="1" si="773"/>
        <v>0</v>
      </c>
      <c r="AV350" s="227">
        <f t="shared" ca="1" si="774"/>
        <v>0</v>
      </c>
      <c r="AW350" s="227">
        <f t="shared" ca="1" si="775"/>
        <v>162.63</v>
      </c>
      <c r="AX350" s="227">
        <f t="shared" ca="1" si="776"/>
        <v>0</v>
      </c>
      <c r="AY350" s="227">
        <f t="shared" ca="1" si="777"/>
        <v>0</v>
      </c>
      <c r="AZ350" s="227">
        <f t="shared" ca="1" si="778"/>
        <v>0</v>
      </c>
      <c r="BB350" s="227">
        <f t="shared" ca="1" si="779"/>
        <v>49.56</v>
      </c>
      <c r="BC350" s="227">
        <f t="shared" si="780"/>
        <v>0</v>
      </c>
      <c r="BD350" s="227">
        <f t="shared" si="781"/>
        <v>0</v>
      </c>
      <c r="BE350" s="227">
        <f t="shared" ca="1" si="782"/>
        <v>42.12</v>
      </c>
      <c r="BF350" s="227">
        <f t="shared" si="783"/>
        <v>0</v>
      </c>
      <c r="BG350" s="227">
        <f t="shared" si="784"/>
        <v>0</v>
      </c>
      <c r="BH350" s="227">
        <f t="shared" ca="1" si="785"/>
        <v>36.69</v>
      </c>
      <c r="BI350" s="227">
        <f t="shared" ca="1" si="786"/>
        <v>34.270000000000003</v>
      </c>
      <c r="BJ350" s="227">
        <f t="shared" si="787"/>
        <v>0</v>
      </c>
    </row>
    <row r="351" spans="1:62" x14ac:dyDescent="0.2">
      <c r="A351" s="228" t="s">
        <v>15</v>
      </c>
      <c r="B351" s="229" t="s">
        <v>247</v>
      </c>
      <c r="C351" s="230" t="s">
        <v>73</v>
      </c>
      <c r="D351" s="261">
        <v>86.39</v>
      </c>
      <c r="E351" s="245">
        <f t="shared" ca="1" si="747"/>
        <v>88.36</v>
      </c>
      <c r="F351" s="261" t="s">
        <v>88</v>
      </c>
      <c r="G351" s="245" t="str">
        <f t="shared" si="748"/>
        <v>*</v>
      </c>
      <c r="H351" s="261">
        <v>84.32</v>
      </c>
      <c r="I351" s="245">
        <f t="shared" ca="1" si="749"/>
        <v>41.56</v>
      </c>
      <c r="J351" s="261"/>
      <c r="K351" s="245" t="str">
        <f t="shared" si="750"/>
        <v/>
      </c>
      <c r="L351" s="261">
        <v>76.349999999999994</v>
      </c>
      <c r="M351" s="245">
        <f t="shared" ca="1" si="751"/>
        <v>42.44</v>
      </c>
      <c r="N351" s="261"/>
      <c r="O351" s="245" t="str">
        <f t="shared" si="752"/>
        <v/>
      </c>
      <c r="P351" s="261">
        <v>40.57</v>
      </c>
      <c r="Q351" s="245">
        <f t="shared" ca="1" si="753"/>
        <v>69.11</v>
      </c>
      <c r="R351" s="261">
        <v>96.18</v>
      </c>
      <c r="S351" s="245">
        <f t="shared" ca="1" si="754"/>
        <v>74.06</v>
      </c>
      <c r="T351" s="261"/>
      <c r="U351" s="245" t="str">
        <f t="shared" si="755"/>
        <v/>
      </c>
      <c r="V351" s="245">
        <f t="shared" ca="1" si="756"/>
        <v>315.53000000000003</v>
      </c>
      <c r="W351" s="225"/>
      <c r="X351" s="226">
        <v>0.5</v>
      </c>
      <c r="Y351" s="158">
        <f t="shared" ca="1" si="788"/>
        <v>88.36</v>
      </c>
      <c r="Z351" s="158">
        <f t="shared" ca="1" si="788"/>
        <v>74.06</v>
      </c>
      <c r="AA351" s="158">
        <f t="shared" ca="1" si="788"/>
        <v>69.11</v>
      </c>
      <c r="AB351" s="158">
        <f t="shared" ca="1" si="788"/>
        <v>42.44</v>
      </c>
      <c r="AC351" s="158">
        <f t="shared" ca="1" si="788"/>
        <v>41.56</v>
      </c>
      <c r="AE351" s="158">
        <f t="shared" ca="1" si="758"/>
        <v>88.36</v>
      </c>
      <c r="AF351" s="158">
        <f t="shared" si="759"/>
        <v>0</v>
      </c>
      <c r="AG351" s="158">
        <f t="shared" ca="1" si="760"/>
        <v>41.56</v>
      </c>
      <c r="AH351" s="158">
        <f t="shared" si="761"/>
        <v>0</v>
      </c>
      <c r="AI351" s="158">
        <f t="shared" ca="1" si="762"/>
        <v>42.44</v>
      </c>
      <c r="AJ351" s="158">
        <f t="shared" si="763"/>
        <v>0</v>
      </c>
      <c r="AK351" s="158">
        <f t="shared" ca="1" si="764"/>
        <v>69.11</v>
      </c>
      <c r="AL351" s="158">
        <f t="shared" ca="1" si="765"/>
        <v>74.06</v>
      </c>
      <c r="AM351" s="158">
        <f t="shared" si="766"/>
        <v>0</v>
      </c>
      <c r="AN351" s="159">
        <f t="shared" ca="1" si="767"/>
        <v>157.77000000000001</v>
      </c>
      <c r="AP351" s="227">
        <f t="shared" ca="1" si="768"/>
        <v>157.77000000000001</v>
      </c>
      <c r="AQ351" s="227">
        <f t="shared" ca="1" si="769"/>
        <v>0</v>
      </c>
      <c r="AR351" s="227">
        <f t="shared" ca="1" si="770"/>
        <v>0</v>
      </c>
      <c r="AS351" s="227">
        <f t="shared" ca="1" si="771"/>
        <v>0</v>
      </c>
      <c r="AT351" s="227">
        <f t="shared" ca="1" si="772"/>
        <v>0</v>
      </c>
      <c r="AU351" s="227">
        <f t="shared" ca="1" si="773"/>
        <v>0</v>
      </c>
      <c r="AV351" s="227">
        <f t="shared" ca="1" si="774"/>
        <v>0</v>
      </c>
      <c r="AW351" s="227">
        <f t="shared" ca="1" si="775"/>
        <v>0</v>
      </c>
      <c r="AX351" s="227">
        <f t="shared" ca="1" si="776"/>
        <v>0</v>
      </c>
      <c r="AY351" s="227">
        <f t="shared" ca="1" si="777"/>
        <v>0</v>
      </c>
      <c r="AZ351" s="227">
        <f t="shared" ca="1" si="778"/>
        <v>0</v>
      </c>
      <c r="BB351" s="227">
        <f t="shared" ca="1" si="779"/>
        <v>44.18</v>
      </c>
      <c r="BC351" s="227">
        <f t="shared" si="780"/>
        <v>0</v>
      </c>
      <c r="BD351" s="227">
        <f t="shared" ca="1" si="781"/>
        <v>20.78</v>
      </c>
      <c r="BE351" s="227">
        <f t="shared" si="782"/>
        <v>0</v>
      </c>
      <c r="BF351" s="227">
        <f t="shared" ca="1" si="783"/>
        <v>21.22</v>
      </c>
      <c r="BG351" s="227">
        <f t="shared" si="784"/>
        <v>0</v>
      </c>
      <c r="BH351" s="227">
        <f t="shared" ca="1" si="785"/>
        <v>34.56</v>
      </c>
      <c r="BI351" s="227">
        <f t="shared" ca="1" si="786"/>
        <v>37.03</v>
      </c>
      <c r="BJ351" s="227">
        <f t="shared" si="787"/>
        <v>0</v>
      </c>
    </row>
    <row r="352" spans="1:62" x14ac:dyDescent="0.2">
      <c r="A352" s="228" t="s">
        <v>44</v>
      </c>
      <c r="B352" s="229" t="s">
        <v>334</v>
      </c>
      <c r="C352" s="230" t="s">
        <v>81</v>
      </c>
      <c r="D352" s="261"/>
      <c r="E352" s="245" t="str">
        <f t="shared" si="747"/>
        <v/>
      </c>
      <c r="F352" s="261"/>
      <c r="G352" s="245" t="str">
        <f t="shared" si="748"/>
        <v/>
      </c>
      <c r="H352" s="261"/>
      <c r="I352" s="245" t="str">
        <f t="shared" si="749"/>
        <v/>
      </c>
      <c r="J352" s="261">
        <v>47.23</v>
      </c>
      <c r="K352" s="245">
        <f t="shared" ca="1" si="750"/>
        <v>73.83</v>
      </c>
      <c r="L352" s="261"/>
      <c r="M352" s="245" t="str">
        <f t="shared" si="751"/>
        <v/>
      </c>
      <c r="N352" s="261">
        <v>46.03</v>
      </c>
      <c r="O352" s="245">
        <f t="shared" ca="1" si="752"/>
        <v>66.81</v>
      </c>
      <c r="P352" s="261">
        <v>28.18</v>
      </c>
      <c r="Q352" s="245">
        <f t="shared" ca="1" si="753"/>
        <v>100</v>
      </c>
      <c r="R352" s="261">
        <v>105.11</v>
      </c>
      <c r="S352" s="245">
        <f t="shared" ca="1" si="754"/>
        <v>67.8</v>
      </c>
      <c r="T352" s="261"/>
      <c r="U352" s="245" t="str">
        <f t="shared" si="755"/>
        <v/>
      </c>
      <c r="V352" s="245">
        <f t="shared" ca="1" si="756"/>
        <v>308.44</v>
      </c>
      <c r="W352" s="225"/>
      <c r="X352" s="226">
        <v>0.5</v>
      </c>
      <c r="Y352" s="158">
        <f t="shared" ca="1" si="788"/>
        <v>100</v>
      </c>
      <c r="Z352" s="158">
        <f t="shared" ca="1" si="788"/>
        <v>73.83</v>
      </c>
      <c r="AA352" s="158">
        <f t="shared" ca="1" si="788"/>
        <v>67.8</v>
      </c>
      <c r="AB352" s="158">
        <f t="shared" ca="1" si="788"/>
        <v>66.81</v>
      </c>
      <c r="AC352" s="158">
        <f t="shared" ca="1" si="788"/>
        <v>0</v>
      </c>
      <c r="AE352" s="158">
        <f t="shared" si="758"/>
        <v>0</v>
      </c>
      <c r="AF352" s="158">
        <f t="shared" si="759"/>
        <v>0</v>
      </c>
      <c r="AG352" s="158">
        <f t="shared" si="760"/>
        <v>0</v>
      </c>
      <c r="AH352" s="158">
        <f t="shared" ca="1" si="761"/>
        <v>73.83</v>
      </c>
      <c r="AI352" s="158">
        <f t="shared" si="762"/>
        <v>0</v>
      </c>
      <c r="AJ352" s="158">
        <f t="shared" ca="1" si="763"/>
        <v>66.81</v>
      </c>
      <c r="AK352" s="158">
        <f t="shared" ca="1" si="764"/>
        <v>100</v>
      </c>
      <c r="AL352" s="158">
        <f t="shared" ca="1" si="765"/>
        <v>67.8</v>
      </c>
      <c r="AM352" s="158">
        <f t="shared" si="766"/>
        <v>0</v>
      </c>
      <c r="AN352" s="159">
        <f t="shared" ca="1" si="767"/>
        <v>154.22</v>
      </c>
      <c r="AP352" s="227">
        <f t="shared" ca="1" si="768"/>
        <v>0</v>
      </c>
      <c r="AQ352" s="227">
        <f t="shared" ca="1" si="769"/>
        <v>0</v>
      </c>
      <c r="AR352" s="227">
        <f t="shared" ca="1" si="770"/>
        <v>154.22</v>
      </c>
      <c r="AS352" s="227">
        <f t="shared" ca="1" si="771"/>
        <v>0</v>
      </c>
      <c r="AT352" s="227">
        <f t="shared" ca="1" si="772"/>
        <v>0</v>
      </c>
      <c r="AU352" s="227">
        <f t="shared" ca="1" si="773"/>
        <v>0</v>
      </c>
      <c r="AV352" s="227">
        <f t="shared" ca="1" si="774"/>
        <v>0</v>
      </c>
      <c r="AW352" s="227">
        <f t="shared" ca="1" si="775"/>
        <v>0</v>
      </c>
      <c r="AX352" s="227">
        <f t="shared" ca="1" si="776"/>
        <v>0</v>
      </c>
      <c r="AY352" s="227">
        <f t="shared" ca="1" si="777"/>
        <v>0</v>
      </c>
      <c r="AZ352" s="227">
        <f t="shared" ca="1" si="778"/>
        <v>0</v>
      </c>
      <c r="BB352" s="227">
        <f t="shared" si="779"/>
        <v>0</v>
      </c>
      <c r="BC352" s="227">
        <f t="shared" si="780"/>
        <v>0</v>
      </c>
      <c r="BD352" s="227">
        <f t="shared" si="781"/>
        <v>0</v>
      </c>
      <c r="BE352" s="227">
        <f t="shared" ca="1" si="782"/>
        <v>36.92</v>
      </c>
      <c r="BF352" s="227">
        <f t="shared" si="783"/>
        <v>0</v>
      </c>
      <c r="BG352" s="227">
        <f t="shared" ca="1" si="784"/>
        <v>33.409999999999997</v>
      </c>
      <c r="BH352" s="227">
        <f t="shared" ca="1" si="785"/>
        <v>50</v>
      </c>
      <c r="BI352" s="227">
        <f t="shared" ca="1" si="786"/>
        <v>33.9</v>
      </c>
      <c r="BJ352" s="227">
        <f t="shared" si="787"/>
        <v>0</v>
      </c>
    </row>
    <row r="353" spans="1:62" x14ac:dyDescent="0.2">
      <c r="A353" s="228" t="s">
        <v>45</v>
      </c>
      <c r="B353" s="229" t="s">
        <v>377</v>
      </c>
      <c r="C353" s="230" t="s">
        <v>73</v>
      </c>
      <c r="D353" s="261"/>
      <c r="E353" s="245" t="str">
        <f t="shared" si="747"/>
        <v/>
      </c>
      <c r="F353" s="261"/>
      <c r="G353" s="245" t="str">
        <f t="shared" si="748"/>
        <v/>
      </c>
      <c r="H353" s="261"/>
      <c r="I353" s="245" t="str">
        <f t="shared" si="749"/>
        <v/>
      </c>
      <c r="J353" s="261"/>
      <c r="K353" s="245" t="str">
        <f t="shared" si="750"/>
        <v/>
      </c>
      <c r="L353" s="261"/>
      <c r="M353" s="245" t="str">
        <f t="shared" si="751"/>
        <v/>
      </c>
      <c r="N353" s="331"/>
      <c r="O353" s="245" t="str">
        <f t="shared" si="752"/>
        <v/>
      </c>
      <c r="P353" s="261">
        <v>44.41</v>
      </c>
      <c r="Q353" s="245">
        <f t="shared" ca="1" si="753"/>
        <v>63.33</v>
      </c>
      <c r="R353" s="261">
        <v>103.23</v>
      </c>
      <c r="S353" s="245">
        <f t="shared" ca="1" si="754"/>
        <v>68.98</v>
      </c>
      <c r="T353" s="261">
        <v>52.41</v>
      </c>
      <c r="U353" s="245">
        <f t="shared" ca="1" si="755"/>
        <v>80.48</v>
      </c>
      <c r="V353" s="245">
        <f t="shared" ca="1" si="756"/>
        <v>212.79000000000002</v>
      </c>
      <c r="W353" s="225"/>
      <c r="X353" s="226">
        <v>0.5</v>
      </c>
      <c r="Y353" s="158">
        <f t="shared" ca="1" si="788"/>
        <v>80.48</v>
      </c>
      <c r="Z353" s="158">
        <f t="shared" ca="1" si="788"/>
        <v>68.98</v>
      </c>
      <c r="AA353" s="158">
        <f t="shared" ca="1" si="788"/>
        <v>63.33</v>
      </c>
      <c r="AB353" s="158">
        <f t="shared" ca="1" si="788"/>
        <v>0</v>
      </c>
      <c r="AC353" s="158">
        <f t="shared" ca="1" si="788"/>
        <v>0</v>
      </c>
      <c r="AE353" s="158">
        <f t="shared" si="758"/>
        <v>0</v>
      </c>
      <c r="AF353" s="158">
        <f t="shared" si="759"/>
        <v>0</v>
      </c>
      <c r="AG353" s="158">
        <f t="shared" si="760"/>
        <v>0</v>
      </c>
      <c r="AH353" s="158">
        <f t="shared" si="761"/>
        <v>0</v>
      </c>
      <c r="AI353" s="158">
        <f t="shared" si="762"/>
        <v>0</v>
      </c>
      <c r="AJ353" s="158">
        <f t="shared" si="763"/>
        <v>0</v>
      </c>
      <c r="AK353" s="158">
        <f t="shared" ca="1" si="764"/>
        <v>63.33</v>
      </c>
      <c r="AL353" s="158">
        <f t="shared" ca="1" si="765"/>
        <v>68.98</v>
      </c>
      <c r="AM353" s="158">
        <f t="shared" ca="1" si="766"/>
        <v>80.48</v>
      </c>
      <c r="AN353" s="159">
        <f t="shared" ca="1" si="767"/>
        <v>106.4</v>
      </c>
      <c r="AP353" s="227">
        <f t="shared" ca="1" si="768"/>
        <v>106.4</v>
      </c>
      <c r="AQ353" s="227">
        <f t="shared" ca="1" si="769"/>
        <v>0</v>
      </c>
      <c r="AR353" s="227">
        <f t="shared" ca="1" si="770"/>
        <v>0</v>
      </c>
      <c r="AS353" s="227">
        <f t="shared" ca="1" si="771"/>
        <v>0</v>
      </c>
      <c r="AT353" s="227">
        <f t="shared" ca="1" si="772"/>
        <v>0</v>
      </c>
      <c r="AU353" s="227">
        <f t="shared" ca="1" si="773"/>
        <v>0</v>
      </c>
      <c r="AV353" s="227">
        <f t="shared" ca="1" si="774"/>
        <v>0</v>
      </c>
      <c r="AW353" s="227">
        <f t="shared" ca="1" si="775"/>
        <v>0</v>
      </c>
      <c r="AX353" s="227">
        <f t="shared" ca="1" si="776"/>
        <v>0</v>
      </c>
      <c r="AY353" s="227">
        <f t="shared" ca="1" si="777"/>
        <v>0</v>
      </c>
      <c r="AZ353" s="227">
        <f t="shared" ca="1" si="778"/>
        <v>0</v>
      </c>
      <c r="BB353" s="227">
        <f t="shared" si="779"/>
        <v>0</v>
      </c>
      <c r="BC353" s="227">
        <f t="shared" si="780"/>
        <v>0</v>
      </c>
      <c r="BD353" s="227">
        <f t="shared" si="781"/>
        <v>0</v>
      </c>
      <c r="BE353" s="227">
        <f t="shared" si="782"/>
        <v>0</v>
      </c>
      <c r="BF353" s="227">
        <f t="shared" si="783"/>
        <v>0</v>
      </c>
      <c r="BG353" s="227">
        <f t="shared" si="784"/>
        <v>0</v>
      </c>
      <c r="BH353" s="227">
        <f t="shared" ca="1" si="785"/>
        <v>31.67</v>
      </c>
      <c r="BI353" s="227">
        <f t="shared" ca="1" si="786"/>
        <v>34.49</v>
      </c>
      <c r="BJ353" s="227">
        <f t="shared" ca="1" si="787"/>
        <v>40.24</v>
      </c>
    </row>
    <row r="354" spans="1:62" x14ac:dyDescent="0.2">
      <c r="A354" s="290" t="s">
        <v>46</v>
      </c>
      <c r="B354" s="229" t="s">
        <v>407</v>
      </c>
      <c r="C354" s="230" t="s">
        <v>73</v>
      </c>
      <c r="D354" s="261">
        <v>77.05</v>
      </c>
      <c r="E354" s="245">
        <f t="shared" ca="1" si="747"/>
        <v>99.33</v>
      </c>
      <c r="F354" s="261">
        <v>42.05</v>
      </c>
      <c r="G354" s="245">
        <f t="shared" ca="1" si="748"/>
        <v>100</v>
      </c>
      <c r="H354" s="261"/>
      <c r="I354" s="245" t="str">
        <f t="shared" si="749"/>
        <v/>
      </c>
      <c r="J354" s="261"/>
      <c r="K354" s="245" t="str">
        <f t="shared" si="750"/>
        <v/>
      </c>
      <c r="L354" s="261"/>
      <c r="M354" s="245" t="str">
        <f t="shared" si="751"/>
        <v/>
      </c>
      <c r="N354" s="261"/>
      <c r="O354" s="245" t="str">
        <f t="shared" si="752"/>
        <v/>
      </c>
      <c r="P354" s="261"/>
      <c r="Q354" s="245" t="str">
        <f t="shared" si="753"/>
        <v/>
      </c>
      <c r="R354" s="261"/>
      <c r="S354" s="245" t="str">
        <f t="shared" si="754"/>
        <v/>
      </c>
      <c r="T354" s="338"/>
      <c r="U354" s="245" t="str">
        <f t="shared" si="755"/>
        <v/>
      </c>
      <c r="V354" s="245">
        <f t="shared" ca="1" si="756"/>
        <v>199.32999999999998</v>
      </c>
      <c r="W354" s="225"/>
      <c r="X354" s="226">
        <v>0.5</v>
      </c>
      <c r="Y354" s="158">
        <f t="shared" ca="1" si="788"/>
        <v>100</v>
      </c>
      <c r="Z354" s="158">
        <f t="shared" ca="1" si="788"/>
        <v>99.33</v>
      </c>
      <c r="AA354" s="158">
        <f t="shared" ca="1" si="788"/>
        <v>0</v>
      </c>
      <c r="AB354" s="158">
        <f t="shared" ca="1" si="788"/>
        <v>0</v>
      </c>
      <c r="AC354" s="158">
        <f t="shared" ca="1" si="788"/>
        <v>0</v>
      </c>
      <c r="AE354" s="158">
        <f t="shared" ca="1" si="758"/>
        <v>99.33</v>
      </c>
      <c r="AF354" s="158">
        <f t="shared" ca="1" si="759"/>
        <v>100</v>
      </c>
      <c r="AG354" s="158">
        <f t="shared" si="760"/>
        <v>0</v>
      </c>
      <c r="AH354" s="158">
        <f t="shared" si="761"/>
        <v>0</v>
      </c>
      <c r="AI354" s="158">
        <f t="shared" si="762"/>
        <v>0</v>
      </c>
      <c r="AJ354" s="158">
        <f t="shared" si="763"/>
        <v>0</v>
      </c>
      <c r="AK354" s="158">
        <f t="shared" si="764"/>
        <v>0</v>
      </c>
      <c r="AL354" s="158">
        <f t="shared" si="765"/>
        <v>0</v>
      </c>
      <c r="AM354" s="158">
        <f t="shared" si="766"/>
        <v>0</v>
      </c>
      <c r="AN354" s="159">
        <f t="shared" ca="1" si="767"/>
        <v>99.67</v>
      </c>
      <c r="AP354" s="227">
        <f t="shared" ca="1" si="768"/>
        <v>99.67</v>
      </c>
      <c r="AQ354" s="227">
        <f t="shared" ca="1" si="769"/>
        <v>0</v>
      </c>
      <c r="AR354" s="227">
        <f t="shared" ca="1" si="770"/>
        <v>0</v>
      </c>
      <c r="AS354" s="227">
        <f t="shared" ca="1" si="771"/>
        <v>0</v>
      </c>
      <c r="AT354" s="227">
        <f t="shared" ca="1" si="772"/>
        <v>0</v>
      </c>
      <c r="AU354" s="227">
        <f t="shared" ca="1" si="773"/>
        <v>0</v>
      </c>
      <c r="AV354" s="227">
        <f t="shared" ca="1" si="774"/>
        <v>0</v>
      </c>
      <c r="AW354" s="227">
        <f t="shared" ca="1" si="775"/>
        <v>0</v>
      </c>
      <c r="AX354" s="227">
        <f t="shared" ca="1" si="776"/>
        <v>0</v>
      </c>
      <c r="AY354" s="227">
        <f t="shared" ca="1" si="777"/>
        <v>0</v>
      </c>
      <c r="AZ354" s="227">
        <f t="shared" ca="1" si="778"/>
        <v>0</v>
      </c>
      <c r="BB354" s="227">
        <f t="shared" ca="1" si="779"/>
        <v>49.67</v>
      </c>
      <c r="BC354" s="227">
        <f t="shared" ca="1" si="780"/>
        <v>50</v>
      </c>
      <c r="BD354" s="227">
        <f t="shared" si="781"/>
        <v>0</v>
      </c>
      <c r="BE354" s="227">
        <f t="shared" si="782"/>
        <v>0</v>
      </c>
      <c r="BF354" s="227">
        <f t="shared" si="783"/>
        <v>0</v>
      </c>
      <c r="BG354" s="227">
        <f t="shared" si="784"/>
        <v>0</v>
      </c>
      <c r="BH354" s="227">
        <f t="shared" si="785"/>
        <v>0</v>
      </c>
      <c r="BI354" s="227">
        <f t="shared" si="786"/>
        <v>0</v>
      </c>
      <c r="BJ354" s="227">
        <f t="shared" si="787"/>
        <v>0</v>
      </c>
    </row>
    <row r="355" spans="1:62" x14ac:dyDescent="0.2">
      <c r="A355" s="241" t="s">
        <v>48</v>
      </c>
      <c r="B355" s="292" t="s">
        <v>317</v>
      </c>
      <c r="C355" s="293" t="s">
        <v>73</v>
      </c>
      <c r="D355" s="342"/>
      <c r="E355" s="298" t="str">
        <f t="shared" si="747"/>
        <v/>
      </c>
      <c r="F355" s="341"/>
      <c r="G355" s="298" t="str">
        <f t="shared" si="748"/>
        <v/>
      </c>
      <c r="H355" s="341">
        <v>57.1</v>
      </c>
      <c r="I355" s="298">
        <f t="shared" ca="1" si="749"/>
        <v>61.46</v>
      </c>
      <c r="J355" s="341">
        <v>34.590000000000003</v>
      </c>
      <c r="K355" s="298">
        <f t="shared" ca="1" si="750"/>
        <v>100</v>
      </c>
      <c r="L355" s="341"/>
      <c r="M355" s="298" t="str">
        <f t="shared" si="751"/>
        <v/>
      </c>
      <c r="N355" s="341"/>
      <c r="O355" s="298" t="str">
        <f t="shared" si="752"/>
        <v/>
      </c>
      <c r="P355" s="341" t="s">
        <v>112</v>
      </c>
      <c r="Q355" s="298" t="str">
        <f t="shared" si="753"/>
        <v>*</v>
      </c>
      <c r="R355" s="341"/>
      <c r="S355" s="298" t="str">
        <f t="shared" si="754"/>
        <v/>
      </c>
      <c r="T355" s="341"/>
      <c r="U355" s="298" t="str">
        <f t="shared" si="755"/>
        <v/>
      </c>
      <c r="V355" s="298">
        <f t="shared" ca="1" si="756"/>
        <v>161.46</v>
      </c>
      <c r="W355" s="225"/>
      <c r="X355" s="226">
        <v>0.5</v>
      </c>
      <c r="Y355" s="158">
        <f t="shared" ca="1" si="788"/>
        <v>100</v>
      </c>
      <c r="Z355" s="158">
        <f t="shared" ca="1" si="788"/>
        <v>61.46</v>
      </c>
      <c r="AA355" s="158">
        <f t="shared" ca="1" si="788"/>
        <v>0</v>
      </c>
      <c r="AB355" s="158">
        <f t="shared" ca="1" si="788"/>
        <v>0</v>
      </c>
      <c r="AC355" s="158">
        <f t="shared" ca="1" si="788"/>
        <v>0</v>
      </c>
      <c r="AE355" s="158">
        <f t="shared" si="758"/>
        <v>0</v>
      </c>
      <c r="AF355" s="158">
        <f t="shared" si="759"/>
        <v>0</v>
      </c>
      <c r="AG355" s="158">
        <f t="shared" ca="1" si="760"/>
        <v>61.46</v>
      </c>
      <c r="AH355" s="158">
        <f t="shared" ca="1" si="761"/>
        <v>100</v>
      </c>
      <c r="AI355" s="158">
        <f t="shared" si="762"/>
        <v>0</v>
      </c>
      <c r="AJ355" s="158">
        <f t="shared" si="763"/>
        <v>0</v>
      </c>
      <c r="AK355" s="158">
        <f t="shared" si="764"/>
        <v>0</v>
      </c>
      <c r="AL355" s="158">
        <f t="shared" si="765"/>
        <v>0</v>
      </c>
      <c r="AM355" s="158">
        <f t="shared" si="766"/>
        <v>0</v>
      </c>
      <c r="AN355" s="159">
        <f t="shared" ca="1" si="767"/>
        <v>80.73</v>
      </c>
      <c r="AP355" s="227">
        <f t="shared" ca="1" si="768"/>
        <v>80.73</v>
      </c>
      <c r="AQ355" s="227">
        <f t="shared" ca="1" si="769"/>
        <v>0</v>
      </c>
      <c r="AR355" s="227">
        <f t="shared" ca="1" si="770"/>
        <v>0</v>
      </c>
      <c r="AS355" s="227">
        <f t="shared" ca="1" si="771"/>
        <v>0</v>
      </c>
      <c r="AT355" s="227">
        <f t="shared" ca="1" si="772"/>
        <v>0</v>
      </c>
      <c r="AU355" s="227">
        <f t="shared" ca="1" si="773"/>
        <v>0</v>
      </c>
      <c r="AV355" s="227">
        <f t="shared" ca="1" si="774"/>
        <v>0</v>
      </c>
      <c r="AW355" s="227">
        <f t="shared" ca="1" si="775"/>
        <v>0</v>
      </c>
      <c r="AX355" s="227">
        <f t="shared" ca="1" si="776"/>
        <v>0</v>
      </c>
      <c r="AY355" s="227">
        <f t="shared" ca="1" si="777"/>
        <v>0</v>
      </c>
      <c r="AZ355" s="227">
        <f t="shared" ca="1" si="778"/>
        <v>0</v>
      </c>
      <c r="BB355" s="227">
        <f t="shared" si="779"/>
        <v>0</v>
      </c>
      <c r="BC355" s="227">
        <f t="shared" si="780"/>
        <v>0</v>
      </c>
      <c r="BD355" s="227">
        <f t="shared" ca="1" si="781"/>
        <v>30.73</v>
      </c>
      <c r="BE355" s="227">
        <f t="shared" ca="1" si="782"/>
        <v>50</v>
      </c>
      <c r="BF355" s="227">
        <f t="shared" si="783"/>
        <v>0</v>
      </c>
      <c r="BG355" s="227">
        <f t="shared" si="784"/>
        <v>0</v>
      </c>
      <c r="BH355" s="227">
        <f t="shared" si="785"/>
        <v>0</v>
      </c>
      <c r="BI355" s="227">
        <f t="shared" si="786"/>
        <v>0</v>
      </c>
      <c r="BJ355" s="227">
        <f t="shared" si="787"/>
        <v>0</v>
      </c>
    </row>
    <row r="356" spans="1:62" x14ac:dyDescent="0.2">
      <c r="A356" s="228" t="s">
        <v>354</v>
      </c>
      <c r="B356" s="229" t="s">
        <v>250</v>
      </c>
      <c r="C356" s="230" t="s">
        <v>73</v>
      </c>
      <c r="D356" s="261">
        <v>95.55</v>
      </c>
      <c r="E356" s="245">
        <f t="shared" ca="1" si="747"/>
        <v>79.83</v>
      </c>
      <c r="F356" s="261"/>
      <c r="G356" s="245" t="str">
        <f t="shared" si="748"/>
        <v/>
      </c>
      <c r="H356" s="261">
        <v>47.39</v>
      </c>
      <c r="I356" s="245">
        <f t="shared" ca="1" si="749"/>
        <v>73.73</v>
      </c>
      <c r="J356" s="261"/>
      <c r="K356" s="245" t="str">
        <f t="shared" si="750"/>
        <v/>
      </c>
      <c r="L356" s="261"/>
      <c r="M356" s="245" t="str">
        <f t="shared" si="751"/>
        <v/>
      </c>
      <c r="N356" s="261"/>
      <c r="O356" s="245" t="str">
        <f t="shared" si="752"/>
        <v/>
      </c>
      <c r="P356" s="261"/>
      <c r="Q356" s="245" t="str">
        <f t="shared" si="753"/>
        <v/>
      </c>
      <c r="R356" s="261"/>
      <c r="S356" s="245" t="str">
        <f t="shared" si="754"/>
        <v/>
      </c>
      <c r="T356" s="261"/>
      <c r="U356" s="245" t="str">
        <f t="shared" si="755"/>
        <v/>
      </c>
      <c r="V356" s="245">
        <f t="shared" ca="1" si="756"/>
        <v>153.56</v>
      </c>
      <c r="W356" s="225"/>
      <c r="X356" s="226">
        <v>0.5</v>
      </c>
      <c r="Y356" s="158">
        <f t="shared" ca="1" si="788"/>
        <v>79.83</v>
      </c>
      <c r="Z356" s="158">
        <f t="shared" ca="1" si="788"/>
        <v>73.73</v>
      </c>
      <c r="AA356" s="158">
        <f t="shared" ca="1" si="788"/>
        <v>0</v>
      </c>
      <c r="AB356" s="158">
        <f t="shared" ca="1" si="788"/>
        <v>0</v>
      </c>
      <c r="AC356" s="158">
        <f t="shared" ca="1" si="788"/>
        <v>0</v>
      </c>
      <c r="AE356" s="158">
        <f t="shared" ca="1" si="758"/>
        <v>79.83</v>
      </c>
      <c r="AF356" s="158">
        <f t="shared" si="759"/>
        <v>0</v>
      </c>
      <c r="AG356" s="158">
        <f t="shared" ca="1" si="760"/>
        <v>73.73</v>
      </c>
      <c r="AH356" s="158">
        <f t="shared" si="761"/>
        <v>0</v>
      </c>
      <c r="AI356" s="158">
        <f t="shared" si="762"/>
        <v>0</v>
      </c>
      <c r="AJ356" s="158">
        <f t="shared" si="763"/>
        <v>0</v>
      </c>
      <c r="AK356" s="158">
        <f t="shared" si="764"/>
        <v>0</v>
      </c>
      <c r="AL356" s="158">
        <f t="shared" si="765"/>
        <v>0</v>
      </c>
      <c r="AM356" s="158">
        <f t="shared" si="766"/>
        <v>0</v>
      </c>
      <c r="AN356" s="159">
        <f t="shared" ca="1" si="767"/>
        <v>76.78</v>
      </c>
      <c r="AP356" s="227">
        <f t="shared" ca="1" si="768"/>
        <v>76.78</v>
      </c>
      <c r="AQ356" s="227">
        <f t="shared" ca="1" si="769"/>
        <v>0</v>
      </c>
      <c r="AR356" s="227">
        <f t="shared" ca="1" si="770"/>
        <v>0</v>
      </c>
      <c r="AS356" s="227">
        <f t="shared" ca="1" si="771"/>
        <v>0</v>
      </c>
      <c r="AT356" s="227">
        <f t="shared" ca="1" si="772"/>
        <v>0</v>
      </c>
      <c r="AU356" s="227">
        <f t="shared" ca="1" si="773"/>
        <v>0</v>
      </c>
      <c r="AV356" s="227">
        <f t="shared" ca="1" si="774"/>
        <v>0</v>
      </c>
      <c r="AW356" s="227">
        <f t="shared" ca="1" si="775"/>
        <v>0</v>
      </c>
      <c r="AX356" s="227">
        <f t="shared" ca="1" si="776"/>
        <v>0</v>
      </c>
      <c r="AY356" s="227">
        <f t="shared" ca="1" si="777"/>
        <v>0</v>
      </c>
      <c r="AZ356" s="227">
        <f t="shared" ca="1" si="778"/>
        <v>0</v>
      </c>
      <c r="BB356" s="227">
        <f t="shared" ca="1" si="779"/>
        <v>39.92</v>
      </c>
      <c r="BC356" s="227">
        <f t="shared" si="780"/>
        <v>0</v>
      </c>
      <c r="BD356" s="227">
        <f t="shared" ca="1" si="781"/>
        <v>36.869999999999997</v>
      </c>
      <c r="BE356" s="227">
        <f t="shared" si="782"/>
        <v>0</v>
      </c>
      <c r="BF356" s="227">
        <f t="shared" si="783"/>
        <v>0</v>
      </c>
      <c r="BG356" s="227">
        <f t="shared" si="784"/>
        <v>0</v>
      </c>
      <c r="BH356" s="227">
        <f t="shared" si="785"/>
        <v>0</v>
      </c>
      <c r="BI356" s="227">
        <f t="shared" si="786"/>
        <v>0</v>
      </c>
      <c r="BJ356" s="227">
        <f t="shared" si="787"/>
        <v>0</v>
      </c>
    </row>
    <row r="357" spans="1:62" x14ac:dyDescent="0.2">
      <c r="A357" s="241" t="s">
        <v>355</v>
      </c>
      <c r="B357" s="229" t="s">
        <v>252</v>
      </c>
      <c r="C357" s="230" t="s">
        <v>73</v>
      </c>
      <c r="D357" s="261">
        <v>108.46</v>
      </c>
      <c r="E357" s="245">
        <f t="shared" ca="1" si="747"/>
        <v>70.400000000000006</v>
      </c>
      <c r="F357" s="261" t="s">
        <v>88</v>
      </c>
      <c r="G357" s="245" t="str">
        <f t="shared" si="748"/>
        <v>*</v>
      </c>
      <c r="H357" s="261"/>
      <c r="I357" s="245" t="str">
        <f t="shared" si="749"/>
        <v/>
      </c>
      <c r="J357" s="261">
        <v>88.25</v>
      </c>
      <c r="K357" s="245">
        <f t="shared" ca="1" si="750"/>
        <v>39.57</v>
      </c>
      <c r="L357" s="261">
        <v>89.22</v>
      </c>
      <c r="M357" s="245">
        <f t="shared" ca="1" si="751"/>
        <v>36.369999999999997</v>
      </c>
      <c r="N357" s="261"/>
      <c r="O357" s="245" t="str">
        <f t="shared" si="752"/>
        <v/>
      </c>
      <c r="P357" s="261"/>
      <c r="Q357" s="245" t="str">
        <f t="shared" si="753"/>
        <v/>
      </c>
      <c r="R357" s="261"/>
      <c r="S357" s="245" t="str">
        <f t="shared" si="754"/>
        <v/>
      </c>
      <c r="T357" s="261"/>
      <c r="U357" s="245" t="str">
        <f t="shared" si="755"/>
        <v/>
      </c>
      <c r="V357" s="245">
        <f t="shared" ca="1" si="756"/>
        <v>146.34</v>
      </c>
      <c r="W357" s="225"/>
      <c r="X357" s="226">
        <v>0.5</v>
      </c>
      <c r="Y357" s="158">
        <f t="shared" ca="1" si="788"/>
        <v>70.400000000000006</v>
      </c>
      <c r="Z357" s="158">
        <f t="shared" ca="1" si="788"/>
        <v>39.57</v>
      </c>
      <c r="AA357" s="158">
        <f t="shared" ca="1" si="788"/>
        <v>36.369999999999997</v>
      </c>
      <c r="AB357" s="158">
        <f t="shared" ca="1" si="788"/>
        <v>0</v>
      </c>
      <c r="AC357" s="158">
        <f t="shared" ca="1" si="788"/>
        <v>0</v>
      </c>
      <c r="AE357" s="158">
        <f t="shared" ca="1" si="758"/>
        <v>70.400000000000006</v>
      </c>
      <c r="AF357" s="158">
        <f t="shared" si="759"/>
        <v>0</v>
      </c>
      <c r="AG357" s="158">
        <f t="shared" si="760"/>
        <v>0</v>
      </c>
      <c r="AH357" s="158">
        <f t="shared" ca="1" si="761"/>
        <v>39.57</v>
      </c>
      <c r="AI357" s="158">
        <f t="shared" ca="1" si="762"/>
        <v>36.369999999999997</v>
      </c>
      <c r="AJ357" s="158">
        <f t="shared" si="763"/>
        <v>0</v>
      </c>
      <c r="AK357" s="158">
        <f t="shared" si="764"/>
        <v>0</v>
      </c>
      <c r="AL357" s="158">
        <f t="shared" si="765"/>
        <v>0</v>
      </c>
      <c r="AM357" s="158">
        <f t="shared" si="766"/>
        <v>0</v>
      </c>
      <c r="AN357" s="159">
        <f t="shared" ca="1" si="767"/>
        <v>73.17</v>
      </c>
      <c r="AP357" s="227">
        <f t="shared" ca="1" si="768"/>
        <v>73.17</v>
      </c>
      <c r="AQ357" s="227">
        <f t="shared" ca="1" si="769"/>
        <v>0</v>
      </c>
      <c r="AR357" s="227">
        <f t="shared" ca="1" si="770"/>
        <v>0</v>
      </c>
      <c r="AS357" s="227">
        <f t="shared" ca="1" si="771"/>
        <v>0</v>
      </c>
      <c r="AT357" s="227">
        <f t="shared" ca="1" si="772"/>
        <v>0</v>
      </c>
      <c r="AU357" s="227">
        <f t="shared" ca="1" si="773"/>
        <v>0</v>
      </c>
      <c r="AV357" s="227">
        <f t="shared" ca="1" si="774"/>
        <v>0</v>
      </c>
      <c r="AW357" s="227">
        <f t="shared" ca="1" si="775"/>
        <v>0</v>
      </c>
      <c r="AX357" s="227">
        <f t="shared" ca="1" si="776"/>
        <v>0</v>
      </c>
      <c r="AY357" s="227">
        <f t="shared" ca="1" si="777"/>
        <v>0</v>
      </c>
      <c r="AZ357" s="227">
        <f t="shared" ca="1" si="778"/>
        <v>0</v>
      </c>
      <c r="BB357" s="227">
        <f t="shared" ca="1" si="779"/>
        <v>35.200000000000003</v>
      </c>
      <c r="BC357" s="227">
        <f t="shared" si="780"/>
        <v>0</v>
      </c>
      <c r="BD357" s="227">
        <f t="shared" si="781"/>
        <v>0</v>
      </c>
      <c r="BE357" s="227">
        <f t="shared" ca="1" si="782"/>
        <v>19.79</v>
      </c>
      <c r="BF357" s="227">
        <f t="shared" ca="1" si="783"/>
        <v>18.190000000000001</v>
      </c>
      <c r="BG357" s="227">
        <f t="shared" si="784"/>
        <v>0</v>
      </c>
      <c r="BH357" s="227">
        <f t="shared" si="785"/>
        <v>0</v>
      </c>
      <c r="BI357" s="227">
        <f t="shared" si="786"/>
        <v>0</v>
      </c>
      <c r="BJ357" s="227">
        <f t="shared" si="787"/>
        <v>0</v>
      </c>
    </row>
    <row r="358" spans="1:62" x14ac:dyDescent="0.2">
      <c r="A358" s="228" t="s">
        <v>356</v>
      </c>
      <c r="B358" s="229" t="s">
        <v>253</v>
      </c>
      <c r="C358" s="230" t="s">
        <v>73</v>
      </c>
      <c r="D358" s="261">
        <v>120.23</v>
      </c>
      <c r="E358" s="245">
        <f t="shared" ca="1" si="747"/>
        <v>63.6</v>
      </c>
      <c r="F358" s="261"/>
      <c r="G358" s="245" t="str">
        <f t="shared" si="748"/>
        <v/>
      </c>
      <c r="H358" s="261">
        <v>97.27</v>
      </c>
      <c r="I358" s="245">
        <f t="shared" ca="1" si="749"/>
        <v>36.049999999999997</v>
      </c>
      <c r="J358" s="261">
        <v>84.09</v>
      </c>
      <c r="K358" s="245">
        <f t="shared" ca="1" si="750"/>
        <v>41.57</v>
      </c>
      <c r="L358" s="261"/>
      <c r="M358" s="245" t="str">
        <f t="shared" si="751"/>
        <v/>
      </c>
      <c r="N358" s="261"/>
      <c r="O358" s="245" t="str">
        <f t="shared" si="752"/>
        <v/>
      </c>
      <c r="P358" s="261"/>
      <c r="Q358" s="245" t="str">
        <f t="shared" si="753"/>
        <v/>
      </c>
      <c r="R358" s="261"/>
      <c r="S358" s="245" t="str">
        <f t="shared" si="754"/>
        <v/>
      </c>
      <c r="T358" s="261"/>
      <c r="U358" s="245" t="str">
        <f t="shared" si="755"/>
        <v/>
      </c>
      <c r="V358" s="245">
        <f t="shared" ca="1" si="756"/>
        <v>141.22</v>
      </c>
      <c r="W358" s="225"/>
      <c r="X358" s="226">
        <v>0.5</v>
      </c>
      <c r="Y358" s="158">
        <f t="shared" ca="1" si="788"/>
        <v>63.6</v>
      </c>
      <c r="Z358" s="158">
        <f t="shared" ca="1" si="788"/>
        <v>41.57</v>
      </c>
      <c r="AA358" s="158">
        <f t="shared" ca="1" si="788"/>
        <v>36.049999999999997</v>
      </c>
      <c r="AB358" s="158">
        <f t="shared" ca="1" si="788"/>
        <v>0</v>
      </c>
      <c r="AC358" s="158">
        <f t="shared" ca="1" si="788"/>
        <v>0</v>
      </c>
      <c r="AE358" s="158">
        <f t="shared" ca="1" si="758"/>
        <v>63.6</v>
      </c>
      <c r="AF358" s="158">
        <f t="shared" si="759"/>
        <v>0</v>
      </c>
      <c r="AG358" s="158">
        <f t="shared" ca="1" si="760"/>
        <v>36.049999999999997</v>
      </c>
      <c r="AH358" s="158">
        <f t="shared" ca="1" si="761"/>
        <v>41.57</v>
      </c>
      <c r="AI358" s="158">
        <f t="shared" si="762"/>
        <v>0</v>
      </c>
      <c r="AJ358" s="158">
        <f t="shared" si="763"/>
        <v>0</v>
      </c>
      <c r="AK358" s="158">
        <f t="shared" si="764"/>
        <v>0</v>
      </c>
      <c r="AL358" s="158">
        <f t="shared" si="765"/>
        <v>0</v>
      </c>
      <c r="AM358" s="158">
        <f t="shared" si="766"/>
        <v>0</v>
      </c>
      <c r="AN358" s="159">
        <f t="shared" ca="1" si="767"/>
        <v>70.61</v>
      </c>
      <c r="AP358" s="227">
        <f t="shared" ca="1" si="768"/>
        <v>70.61</v>
      </c>
      <c r="AQ358" s="227">
        <f t="shared" ca="1" si="769"/>
        <v>0</v>
      </c>
      <c r="AR358" s="227">
        <f t="shared" ca="1" si="770"/>
        <v>0</v>
      </c>
      <c r="AS358" s="227">
        <f t="shared" ca="1" si="771"/>
        <v>0</v>
      </c>
      <c r="AT358" s="227">
        <f t="shared" ca="1" si="772"/>
        <v>0</v>
      </c>
      <c r="AU358" s="227">
        <f t="shared" ca="1" si="773"/>
        <v>0</v>
      </c>
      <c r="AV358" s="227">
        <f t="shared" ca="1" si="774"/>
        <v>0</v>
      </c>
      <c r="AW358" s="227">
        <f t="shared" ca="1" si="775"/>
        <v>0</v>
      </c>
      <c r="AX358" s="227">
        <f t="shared" ca="1" si="776"/>
        <v>0</v>
      </c>
      <c r="AY358" s="227">
        <f t="shared" ca="1" si="777"/>
        <v>0</v>
      </c>
      <c r="AZ358" s="227">
        <f t="shared" ca="1" si="778"/>
        <v>0</v>
      </c>
      <c r="BB358" s="227">
        <f t="shared" ca="1" si="779"/>
        <v>31.8</v>
      </c>
      <c r="BC358" s="227">
        <f t="shared" si="780"/>
        <v>0</v>
      </c>
      <c r="BD358" s="227">
        <f t="shared" ca="1" si="781"/>
        <v>18.03</v>
      </c>
      <c r="BE358" s="227">
        <f t="shared" ca="1" si="782"/>
        <v>20.79</v>
      </c>
      <c r="BF358" s="227">
        <f t="shared" si="783"/>
        <v>0</v>
      </c>
      <c r="BG358" s="227">
        <f t="shared" si="784"/>
        <v>0</v>
      </c>
      <c r="BH358" s="227">
        <f t="shared" si="785"/>
        <v>0</v>
      </c>
      <c r="BI358" s="227">
        <f t="shared" si="786"/>
        <v>0</v>
      </c>
      <c r="BJ358" s="227">
        <f t="shared" si="787"/>
        <v>0</v>
      </c>
    </row>
    <row r="359" spans="1:62" x14ac:dyDescent="0.2">
      <c r="A359" s="228" t="s">
        <v>357</v>
      </c>
      <c r="B359" s="229" t="s">
        <v>336</v>
      </c>
      <c r="C359" s="230" t="s">
        <v>73</v>
      </c>
      <c r="D359" s="261"/>
      <c r="E359" s="245" t="str">
        <f t="shared" si="747"/>
        <v/>
      </c>
      <c r="F359" s="261"/>
      <c r="G359" s="245" t="str">
        <f t="shared" si="748"/>
        <v/>
      </c>
      <c r="H359" s="261"/>
      <c r="I359" s="245" t="str">
        <f t="shared" si="749"/>
        <v/>
      </c>
      <c r="J359" s="261">
        <v>93.29</v>
      </c>
      <c r="K359" s="245">
        <f t="shared" ca="1" si="750"/>
        <v>37.42</v>
      </c>
      <c r="L359" s="261"/>
      <c r="M359" s="245" t="str">
        <f t="shared" si="751"/>
        <v/>
      </c>
      <c r="N359" s="331"/>
      <c r="O359" s="245" t="str">
        <f t="shared" si="752"/>
        <v/>
      </c>
      <c r="P359" s="261">
        <v>56.35</v>
      </c>
      <c r="Q359" s="245">
        <f t="shared" ca="1" si="753"/>
        <v>50.01</v>
      </c>
      <c r="R359" s="261">
        <v>138.44999999999999</v>
      </c>
      <c r="S359" s="245">
        <f t="shared" ca="1" si="754"/>
        <v>51.4</v>
      </c>
      <c r="T359" s="261" t="s">
        <v>112</v>
      </c>
      <c r="U359" s="245" t="str">
        <f t="shared" si="755"/>
        <v>*</v>
      </c>
      <c r="V359" s="245">
        <f t="shared" ca="1" si="756"/>
        <v>138.82999999999998</v>
      </c>
      <c r="W359" s="225"/>
      <c r="X359" s="226">
        <v>0.5</v>
      </c>
      <c r="Y359" s="158">
        <f t="shared" ref="Y359:AC368" ca="1" si="789">LARGE($AE359:$AM359,Y$34)</f>
        <v>51.4</v>
      </c>
      <c r="Z359" s="158">
        <f t="shared" ca="1" si="789"/>
        <v>50.01</v>
      </c>
      <c r="AA359" s="158">
        <f t="shared" ca="1" si="789"/>
        <v>37.42</v>
      </c>
      <c r="AB359" s="158">
        <f t="shared" ca="1" si="789"/>
        <v>0</v>
      </c>
      <c r="AC359" s="158">
        <f t="shared" ca="1" si="789"/>
        <v>0</v>
      </c>
      <c r="AE359" s="158">
        <f t="shared" si="758"/>
        <v>0</v>
      </c>
      <c r="AF359" s="158">
        <f t="shared" si="759"/>
        <v>0</v>
      </c>
      <c r="AG359" s="158">
        <f t="shared" si="760"/>
        <v>0</v>
      </c>
      <c r="AH359" s="158">
        <f t="shared" ca="1" si="761"/>
        <v>37.42</v>
      </c>
      <c r="AI359" s="158">
        <f t="shared" si="762"/>
        <v>0</v>
      </c>
      <c r="AJ359" s="158">
        <f t="shared" si="763"/>
        <v>0</v>
      </c>
      <c r="AK359" s="158">
        <f t="shared" ca="1" si="764"/>
        <v>50.01</v>
      </c>
      <c r="AL359" s="158">
        <f t="shared" ca="1" si="765"/>
        <v>51.4</v>
      </c>
      <c r="AM359" s="158">
        <f t="shared" si="766"/>
        <v>0</v>
      </c>
      <c r="AN359" s="159">
        <f t="shared" ca="1" si="767"/>
        <v>69.42</v>
      </c>
      <c r="AP359" s="227">
        <f t="shared" ca="1" si="768"/>
        <v>69.42</v>
      </c>
      <c r="AQ359" s="227">
        <f t="shared" ca="1" si="769"/>
        <v>0</v>
      </c>
      <c r="AR359" s="227">
        <f t="shared" ca="1" si="770"/>
        <v>0</v>
      </c>
      <c r="AS359" s="227">
        <f t="shared" ca="1" si="771"/>
        <v>0</v>
      </c>
      <c r="AT359" s="227">
        <f t="shared" ca="1" si="772"/>
        <v>0</v>
      </c>
      <c r="AU359" s="227">
        <f t="shared" ca="1" si="773"/>
        <v>0</v>
      </c>
      <c r="AV359" s="227">
        <f t="shared" ca="1" si="774"/>
        <v>0</v>
      </c>
      <c r="AW359" s="227">
        <f t="shared" ca="1" si="775"/>
        <v>0</v>
      </c>
      <c r="AX359" s="227">
        <f t="shared" ca="1" si="776"/>
        <v>0</v>
      </c>
      <c r="AY359" s="227">
        <f t="shared" ca="1" si="777"/>
        <v>0</v>
      </c>
      <c r="AZ359" s="227">
        <f t="shared" ca="1" si="778"/>
        <v>0</v>
      </c>
      <c r="BB359" s="227">
        <f t="shared" si="779"/>
        <v>0</v>
      </c>
      <c r="BC359" s="227">
        <f t="shared" si="780"/>
        <v>0</v>
      </c>
      <c r="BD359" s="227">
        <f t="shared" si="781"/>
        <v>0</v>
      </c>
      <c r="BE359" s="227">
        <f t="shared" ca="1" si="782"/>
        <v>18.71</v>
      </c>
      <c r="BF359" s="227">
        <f t="shared" si="783"/>
        <v>0</v>
      </c>
      <c r="BG359" s="227">
        <f t="shared" si="784"/>
        <v>0</v>
      </c>
      <c r="BH359" s="227">
        <f t="shared" ca="1" si="785"/>
        <v>25.01</v>
      </c>
      <c r="BI359" s="227">
        <f t="shared" ca="1" si="786"/>
        <v>25.7</v>
      </c>
      <c r="BJ359" s="227">
        <f t="shared" si="787"/>
        <v>0</v>
      </c>
    </row>
    <row r="360" spans="1:62" x14ac:dyDescent="0.2">
      <c r="A360" s="228" t="s">
        <v>89</v>
      </c>
      <c r="B360" s="229" t="s">
        <v>319</v>
      </c>
      <c r="C360" s="230" t="s">
        <v>73</v>
      </c>
      <c r="D360" s="261"/>
      <c r="E360" s="245" t="str">
        <f t="shared" si="747"/>
        <v/>
      </c>
      <c r="F360" s="261"/>
      <c r="G360" s="245" t="str">
        <f t="shared" si="748"/>
        <v/>
      </c>
      <c r="H360" s="261">
        <v>80.489999999999995</v>
      </c>
      <c r="I360" s="245">
        <f t="shared" ca="1" si="749"/>
        <v>43.47</v>
      </c>
      <c r="J360" s="261"/>
      <c r="K360" s="245" t="str">
        <f t="shared" si="750"/>
        <v/>
      </c>
      <c r="L360" s="261"/>
      <c r="M360" s="245" t="str">
        <f t="shared" si="751"/>
        <v/>
      </c>
      <c r="N360" s="261"/>
      <c r="O360" s="245" t="str">
        <f t="shared" si="752"/>
        <v/>
      </c>
      <c r="P360" s="261">
        <v>37.33</v>
      </c>
      <c r="Q360" s="245">
        <f t="shared" ca="1" si="753"/>
        <v>75.37</v>
      </c>
      <c r="R360" s="261"/>
      <c r="S360" s="245" t="str">
        <f t="shared" si="754"/>
        <v/>
      </c>
      <c r="T360" s="261"/>
      <c r="U360" s="245" t="str">
        <f t="shared" si="755"/>
        <v/>
      </c>
      <c r="V360" s="245">
        <f t="shared" ca="1" si="756"/>
        <v>118.84</v>
      </c>
      <c r="W360" s="225"/>
      <c r="X360" s="226">
        <v>0.5</v>
      </c>
      <c r="Y360" s="158">
        <f t="shared" ca="1" si="789"/>
        <v>75.37</v>
      </c>
      <c r="Z360" s="158">
        <f t="shared" ca="1" si="789"/>
        <v>43.47</v>
      </c>
      <c r="AA360" s="158">
        <f t="shared" ca="1" si="789"/>
        <v>0</v>
      </c>
      <c r="AB360" s="158">
        <f t="shared" ca="1" si="789"/>
        <v>0</v>
      </c>
      <c r="AC360" s="158">
        <f t="shared" ca="1" si="789"/>
        <v>0</v>
      </c>
      <c r="AE360" s="158">
        <f t="shared" si="758"/>
        <v>0</v>
      </c>
      <c r="AF360" s="158">
        <f t="shared" si="759"/>
        <v>0</v>
      </c>
      <c r="AG360" s="158">
        <f t="shared" ca="1" si="760"/>
        <v>43.47</v>
      </c>
      <c r="AH360" s="158">
        <f t="shared" si="761"/>
        <v>0</v>
      </c>
      <c r="AI360" s="158">
        <f t="shared" si="762"/>
        <v>0</v>
      </c>
      <c r="AJ360" s="158">
        <f t="shared" si="763"/>
        <v>0</v>
      </c>
      <c r="AK360" s="158">
        <f t="shared" ca="1" si="764"/>
        <v>75.37</v>
      </c>
      <c r="AL360" s="158">
        <f t="shared" si="765"/>
        <v>0</v>
      </c>
      <c r="AM360" s="158">
        <f t="shared" si="766"/>
        <v>0</v>
      </c>
      <c r="AN360" s="159">
        <f t="shared" ca="1" si="767"/>
        <v>59.42</v>
      </c>
      <c r="AP360" s="227">
        <f t="shared" ca="1" si="768"/>
        <v>59.42</v>
      </c>
      <c r="AQ360" s="227">
        <f t="shared" ca="1" si="769"/>
        <v>0</v>
      </c>
      <c r="AR360" s="227">
        <f t="shared" ca="1" si="770"/>
        <v>0</v>
      </c>
      <c r="AS360" s="227">
        <f t="shared" ca="1" si="771"/>
        <v>0</v>
      </c>
      <c r="AT360" s="227">
        <f t="shared" ca="1" si="772"/>
        <v>0</v>
      </c>
      <c r="AU360" s="227">
        <f t="shared" ca="1" si="773"/>
        <v>0</v>
      </c>
      <c r="AV360" s="227">
        <f t="shared" ca="1" si="774"/>
        <v>0</v>
      </c>
      <c r="AW360" s="227">
        <f t="shared" ca="1" si="775"/>
        <v>0</v>
      </c>
      <c r="AX360" s="227">
        <f t="shared" ca="1" si="776"/>
        <v>0</v>
      </c>
      <c r="AY360" s="227">
        <f t="shared" ca="1" si="777"/>
        <v>0</v>
      </c>
      <c r="AZ360" s="227">
        <f t="shared" ca="1" si="778"/>
        <v>0</v>
      </c>
      <c r="BB360" s="227">
        <f t="shared" si="779"/>
        <v>0</v>
      </c>
      <c r="BC360" s="227">
        <f t="shared" si="780"/>
        <v>0</v>
      </c>
      <c r="BD360" s="227">
        <f t="shared" ca="1" si="781"/>
        <v>21.74</v>
      </c>
      <c r="BE360" s="227">
        <f t="shared" si="782"/>
        <v>0</v>
      </c>
      <c r="BF360" s="227">
        <f t="shared" si="783"/>
        <v>0</v>
      </c>
      <c r="BG360" s="227">
        <f t="shared" si="784"/>
        <v>0</v>
      </c>
      <c r="BH360" s="227">
        <f t="shared" ca="1" si="785"/>
        <v>37.69</v>
      </c>
      <c r="BI360" s="227">
        <f t="shared" si="786"/>
        <v>0</v>
      </c>
      <c r="BJ360" s="227">
        <f t="shared" si="787"/>
        <v>0</v>
      </c>
    </row>
    <row r="361" spans="1:62" x14ac:dyDescent="0.2">
      <c r="A361" s="228" t="s">
        <v>90</v>
      </c>
      <c r="B361" s="238" t="s">
        <v>254</v>
      </c>
      <c r="C361" s="230" t="s">
        <v>73</v>
      </c>
      <c r="D361" s="261" t="s">
        <v>88</v>
      </c>
      <c r="E361" s="245" t="str">
        <f t="shared" si="747"/>
        <v>*</v>
      </c>
      <c r="F361" s="261"/>
      <c r="G361" s="245" t="str">
        <f t="shared" si="748"/>
        <v/>
      </c>
      <c r="H361" s="261"/>
      <c r="I361" s="245" t="str">
        <f t="shared" si="749"/>
        <v/>
      </c>
      <c r="J361" s="261"/>
      <c r="K361" s="245" t="str">
        <f t="shared" si="750"/>
        <v/>
      </c>
      <c r="L361" s="261"/>
      <c r="M361" s="245" t="str">
        <f t="shared" si="751"/>
        <v/>
      </c>
      <c r="N361" s="261"/>
      <c r="O361" s="245" t="str">
        <f t="shared" si="752"/>
        <v/>
      </c>
      <c r="P361" s="261">
        <v>29.59</v>
      </c>
      <c r="Q361" s="245">
        <f t="shared" ca="1" si="753"/>
        <v>94.39</v>
      </c>
      <c r="R361" s="261"/>
      <c r="S361" s="245" t="str">
        <f t="shared" si="754"/>
        <v/>
      </c>
      <c r="T361" s="261"/>
      <c r="U361" s="245" t="str">
        <f t="shared" si="755"/>
        <v/>
      </c>
      <c r="V361" s="245">
        <f t="shared" ca="1" si="756"/>
        <v>94.39</v>
      </c>
      <c r="W361" s="225"/>
      <c r="X361" s="226">
        <v>0.5</v>
      </c>
      <c r="Y361" s="158">
        <f t="shared" ca="1" si="789"/>
        <v>94.39</v>
      </c>
      <c r="Z361" s="158">
        <f t="shared" ca="1" si="789"/>
        <v>0</v>
      </c>
      <c r="AA361" s="158">
        <f t="shared" ca="1" si="789"/>
        <v>0</v>
      </c>
      <c r="AB361" s="158">
        <f t="shared" ca="1" si="789"/>
        <v>0</v>
      </c>
      <c r="AC361" s="158">
        <f t="shared" ca="1" si="789"/>
        <v>0</v>
      </c>
      <c r="AE361" s="158">
        <f t="shared" si="758"/>
        <v>0</v>
      </c>
      <c r="AF361" s="158">
        <f t="shared" si="759"/>
        <v>0</v>
      </c>
      <c r="AG361" s="158">
        <f t="shared" si="760"/>
        <v>0</v>
      </c>
      <c r="AH361" s="158">
        <f t="shared" si="761"/>
        <v>0</v>
      </c>
      <c r="AI361" s="158">
        <f t="shared" si="762"/>
        <v>0</v>
      </c>
      <c r="AJ361" s="158">
        <f t="shared" si="763"/>
        <v>0</v>
      </c>
      <c r="AK361" s="158">
        <f t="shared" ca="1" si="764"/>
        <v>94.39</v>
      </c>
      <c r="AL361" s="158">
        <f t="shared" si="765"/>
        <v>0</v>
      </c>
      <c r="AM361" s="158">
        <f t="shared" si="766"/>
        <v>0</v>
      </c>
      <c r="AN361" s="159">
        <f t="shared" ca="1" si="767"/>
        <v>47.2</v>
      </c>
      <c r="AP361" s="227">
        <f t="shared" ca="1" si="768"/>
        <v>47.2</v>
      </c>
      <c r="AQ361" s="227">
        <f t="shared" ca="1" si="769"/>
        <v>0</v>
      </c>
      <c r="AR361" s="227">
        <f t="shared" ca="1" si="770"/>
        <v>0</v>
      </c>
      <c r="AS361" s="227">
        <f t="shared" ca="1" si="771"/>
        <v>0</v>
      </c>
      <c r="AT361" s="227">
        <f t="shared" ca="1" si="772"/>
        <v>0</v>
      </c>
      <c r="AU361" s="227">
        <f t="shared" ca="1" si="773"/>
        <v>0</v>
      </c>
      <c r="AV361" s="227">
        <f t="shared" ca="1" si="774"/>
        <v>0</v>
      </c>
      <c r="AW361" s="227">
        <f t="shared" ca="1" si="775"/>
        <v>0</v>
      </c>
      <c r="AX361" s="227">
        <f t="shared" ca="1" si="776"/>
        <v>0</v>
      </c>
      <c r="AY361" s="227">
        <f t="shared" ca="1" si="777"/>
        <v>0</v>
      </c>
      <c r="AZ361" s="227">
        <f t="shared" ca="1" si="778"/>
        <v>0</v>
      </c>
      <c r="BB361" s="227">
        <f t="shared" si="779"/>
        <v>0</v>
      </c>
      <c r="BC361" s="227">
        <f t="shared" si="780"/>
        <v>0</v>
      </c>
      <c r="BD361" s="227">
        <f t="shared" si="781"/>
        <v>0</v>
      </c>
      <c r="BE361" s="227">
        <f t="shared" si="782"/>
        <v>0</v>
      </c>
      <c r="BF361" s="227">
        <f t="shared" si="783"/>
        <v>0</v>
      </c>
      <c r="BG361" s="227">
        <f t="shared" si="784"/>
        <v>0</v>
      </c>
      <c r="BH361" s="227">
        <f t="shared" ca="1" si="785"/>
        <v>47.2</v>
      </c>
      <c r="BI361" s="227">
        <f t="shared" si="786"/>
        <v>0</v>
      </c>
      <c r="BJ361" s="227">
        <f t="shared" si="787"/>
        <v>0</v>
      </c>
    </row>
    <row r="362" spans="1:62" x14ac:dyDescent="0.2">
      <c r="A362" s="228" t="s">
        <v>358</v>
      </c>
      <c r="B362" s="229" t="s">
        <v>376</v>
      </c>
      <c r="C362" s="230" t="s">
        <v>80</v>
      </c>
      <c r="D362" s="261"/>
      <c r="E362" s="245" t="str">
        <f t="shared" si="747"/>
        <v/>
      </c>
      <c r="F362" s="261"/>
      <c r="G362" s="245" t="str">
        <f t="shared" si="748"/>
        <v/>
      </c>
      <c r="H362" s="261"/>
      <c r="I362" s="245" t="str">
        <f t="shared" si="749"/>
        <v/>
      </c>
      <c r="J362" s="261"/>
      <c r="K362" s="245" t="str">
        <f t="shared" si="750"/>
        <v/>
      </c>
      <c r="L362" s="261"/>
      <c r="M362" s="245" t="str">
        <f t="shared" si="751"/>
        <v/>
      </c>
      <c r="N362" s="331"/>
      <c r="O362" s="245" t="str">
        <f t="shared" si="752"/>
        <v/>
      </c>
      <c r="P362" s="261">
        <v>34.11</v>
      </c>
      <c r="Q362" s="245">
        <f t="shared" ca="1" si="753"/>
        <v>82.79</v>
      </c>
      <c r="R362" s="261" t="s">
        <v>88</v>
      </c>
      <c r="S362" s="245" t="str">
        <f t="shared" si="754"/>
        <v>*</v>
      </c>
      <c r="T362" s="261"/>
      <c r="U362" s="245" t="str">
        <f t="shared" si="755"/>
        <v/>
      </c>
      <c r="V362" s="245">
        <f t="shared" ca="1" si="756"/>
        <v>82.79</v>
      </c>
      <c r="W362" s="225"/>
      <c r="X362" s="226">
        <v>0.5</v>
      </c>
      <c r="Y362" s="158">
        <f t="shared" ca="1" si="789"/>
        <v>82.79</v>
      </c>
      <c r="Z362" s="158">
        <f t="shared" ca="1" si="789"/>
        <v>0</v>
      </c>
      <c r="AA362" s="158">
        <f t="shared" ca="1" si="789"/>
        <v>0</v>
      </c>
      <c r="AB362" s="158">
        <f t="shared" ca="1" si="789"/>
        <v>0</v>
      </c>
      <c r="AC362" s="158">
        <f t="shared" ca="1" si="789"/>
        <v>0</v>
      </c>
      <c r="AE362" s="158">
        <f t="shared" si="758"/>
        <v>0</v>
      </c>
      <c r="AF362" s="158">
        <f t="shared" si="759"/>
        <v>0</v>
      </c>
      <c r="AG362" s="158">
        <f t="shared" si="760"/>
        <v>0</v>
      </c>
      <c r="AH362" s="158">
        <f t="shared" si="761"/>
        <v>0</v>
      </c>
      <c r="AI362" s="158">
        <f t="shared" si="762"/>
        <v>0</v>
      </c>
      <c r="AJ362" s="158">
        <f t="shared" si="763"/>
        <v>0</v>
      </c>
      <c r="AK362" s="158">
        <f t="shared" ca="1" si="764"/>
        <v>82.79</v>
      </c>
      <c r="AL362" s="158">
        <f t="shared" si="765"/>
        <v>0</v>
      </c>
      <c r="AM362" s="158">
        <f t="shared" si="766"/>
        <v>0</v>
      </c>
      <c r="AN362" s="159">
        <f t="shared" ca="1" si="767"/>
        <v>41.4</v>
      </c>
      <c r="AP362" s="227">
        <f t="shared" ca="1" si="768"/>
        <v>0</v>
      </c>
      <c r="AQ362" s="227">
        <f t="shared" ca="1" si="769"/>
        <v>41.4</v>
      </c>
      <c r="AR362" s="227">
        <f t="shared" ca="1" si="770"/>
        <v>0</v>
      </c>
      <c r="AS362" s="227">
        <f t="shared" ca="1" si="771"/>
        <v>0</v>
      </c>
      <c r="AT362" s="227">
        <f t="shared" ca="1" si="772"/>
        <v>0</v>
      </c>
      <c r="AU362" s="227">
        <f t="shared" ca="1" si="773"/>
        <v>0</v>
      </c>
      <c r="AV362" s="227">
        <f t="shared" ca="1" si="774"/>
        <v>0</v>
      </c>
      <c r="AW362" s="227">
        <f t="shared" ca="1" si="775"/>
        <v>0</v>
      </c>
      <c r="AX362" s="227">
        <f t="shared" ca="1" si="776"/>
        <v>0</v>
      </c>
      <c r="AY362" s="227">
        <f t="shared" ca="1" si="777"/>
        <v>0</v>
      </c>
      <c r="AZ362" s="227">
        <f t="shared" ca="1" si="778"/>
        <v>0</v>
      </c>
      <c r="BB362" s="227">
        <f t="shared" si="779"/>
        <v>0</v>
      </c>
      <c r="BC362" s="227">
        <f t="shared" si="780"/>
        <v>0</v>
      </c>
      <c r="BD362" s="227">
        <f t="shared" si="781"/>
        <v>0</v>
      </c>
      <c r="BE362" s="227">
        <f t="shared" si="782"/>
        <v>0</v>
      </c>
      <c r="BF362" s="227">
        <f t="shared" si="783"/>
        <v>0</v>
      </c>
      <c r="BG362" s="227">
        <f t="shared" si="784"/>
        <v>0</v>
      </c>
      <c r="BH362" s="227">
        <f t="shared" ca="1" si="785"/>
        <v>41.4</v>
      </c>
      <c r="BI362" s="227">
        <f t="shared" si="786"/>
        <v>0</v>
      </c>
      <c r="BJ362" s="227">
        <f t="shared" si="787"/>
        <v>0</v>
      </c>
    </row>
    <row r="363" spans="1:62" x14ac:dyDescent="0.2">
      <c r="A363" s="228" t="s">
        <v>359</v>
      </c>
      <c r="B363" s="229" t="s">
        <v>393</v>
      </c>
      <c r="C363" s="230" t="s">
        <v>83</v>
      </c>
      <c r="D363" s="261"/>
      <c r="E363" s="245" t="str">
        <f t="shared" si="747"/>
        <v/>
      </c>
      <c r="F363" s="261"/>
      <c r="G363" s="245" t="str">
        <f t="shared" si="748"/>
        <v/>
      </c>
      <c r="H363" s="261"/>
      <c r="I363" s="245" t="str">
        <f t="shared" si="749"/>
        <v/>
      </c>
      <c r="J363" s="261"/>
      <c r="K363" s="245" t="str">
        <f t="shared" si="750"/>
        <v/>
      </c>
      <c r="L363" s="261"/>
      <c r="M363" s="245" t="str">
        <f t="shared" si="751"/>
        <v/>
      </c>
      <c r="N363" s="331"/>
      <c r="O363" s="245" t="str">
        <f t="shared" si="752"/>
        <v/>
      </c>
      <c r="P363" s="261"/>
      <c r="Q363" s="245" t="str">
        <f t="shared" si="753"/>
        <v/>
      </c>
      <c r="R363" s="261">
        <v>98.15</v>
      </c>
      <c r="S363" s="245">
        <f t="shared" ca="1" si="754"/>
        <v>72.59</v>
      </c>
      <c r="T363" s="261"/>
      <c r="U363" s="245" t="str">
        <f t="shared" si="755"/>
        <v/>
      </c>
      <c r="V363" s="245">
        <f t="shared" ca="1" si="756"/>
        <v>72.59</v>
      </c>
      <c r="W363" s="225"/>
      <c r="X363" s="226">
        <v>0.5</v>
      </c>
      <c r="Y363" s="158">
        <f t="shared" ca="1" si="789"/>
        <v>72.59</v>
      </c>
      <c r="Z363" s="158">
        <f t="shared" ca="1" si="789"/>
        <v>0</v>
      </c>
      <c r="AA363" s="158">
        <f t="shared" ca="1" si="789"/>
        <v>0</v>
      </c>
      <c r="AB363" s="158">
        <f t="shared" ca="1" si="789"/>
        <v>0</v>
      </c>
      <c r="AC363" s="158">
        <f t="shared" ca="1" si="789"/>
        <v>0</v>
      </c>
      <c r="AE363" s="158">
        <f t="shared" si="758"/>
        <v>0</v>
      </c>
      <c r="AF363" s="158">
        <f t="shared" si="759"/>
        <v>0</v>
      </c>
      <c r="AG363" s="158">
        <f t="shared" si="760"/>
        <v>0</v>
      </c>
      <c r="AH363" s="158">
        <f t="shared" si="761"/>
        <v>0</v>
      </c>
      <c r="AI363" s="158">
        <f t="shared" si="762"/>
        <v>0</v>
      </c>
      <c r="AJ363" s="158">
        <f t="shared" si="763"/>
        <v>0</v>
      </c>
      <c r="AK363" s="158">
        <f t="shared" si="764"/>
        <v>0</v>
      </c>
      <c r="AL363" s="158">
        <f t="shared" ca="1" si="765"/>
        <v>72.59</v>
      </c>
      <c r="AM363" s="158">
        <f t="shared" si="766"/>
        <v>0</v>
      </c>
      <c r="AN363" s="159">
        <f t="shared" ca="1" si="767"/>
        <v>36.299999999999997</v>
      </c>
      <c r="AP363" s="227">
        <f t="shared" ca="1" si="768"/>
        <v>0</v>
      </c>
      <c r="AQ363" s="227">
        <f t="shared" ca="1" si="769"/>
        <v>0</v>
      </c>
      <c r="AR363" s="227">
        <f t="shared" ca="1" si="770"/>
        <v>0</v>
      </c>
      <c r="AS363" s="227">
        <f t="shared" ca="1" si="771"/>
        <v>0</v>
      </c>
      <c r="AT363" s="227">
        <f t="shared" ca="1" si="772"/>
        <v>36.299999999999997</v>
      </c>
      <c r="AU363" s="227">
        <f t="shared" ca="1" si="773"/>
        <v>0</v>
      </c>
      <c r="AV363" s="227">
        <f t="shared" ca="1" si="774"/>
        <v>0</v>
      </c>
      <c r="AW363" s="227">
        <f t="shared" ca="1" si="775"/>
        <v>0</v>
      </c>
      <c r="AX363" s="227">
        <f t="shared" ca="1" si="776"/>
        <v>0</v>
      </c>
      <c r="AY363" s="227">
        <f t="shared" ca="1" si="777"/>
        <v>0</v>
      </c>
      <c r="AZ363" s="227">
        <f t="shared" ca="1" si="778"/>
        <v>0</v>
      </c>
      <c r="BB363" s="227">
        <f t="shared" si="779"/>
        <v>0</v>
      </c>
      <c r="BC363" s="227">
        <f t="shared" si="780"/>
        <v>0</v>
      </c>
      <c r="BD363" s="227">
        <f t="shared" si="781"/>
        <v>0</v>
      </c>
      <c r="BE363" s="227">
        <f t="shared" si="782"/>
        <v>0</v>
      </c>
      <c r="BF363" s="227">
        <f t="shared" si="783"/>
        <v>0</v>
      </c>
      <c r="BG363" s="227">
        <f t="shared" si="784"/>
        <v>0</v>
      </c>
      <c r="BH363" s="227">
        <f t="shared" si="785"/>
        <v>0</v>
      </c>
      <c r="BI363" s="227">
        <f t="shared" ca="1" si="786"/>
        <v>36.299999999999997</v>
      </c>
      <c r="BJ363" s="227">
        <f t="shared" si="787"/>
        <v>0</v>
      </c>
    </row>
    <row r="364" spans="1:62" x14ac:dyDescent="0.2">
      <c r="A364" s="228" t="s">
        <v>360</v>
      </c>
      <c r="B364" s="229" t="s">
        <v>311</v>
      </c>
      <c r="C364" s="230" t="s">
        <v>73</v>
      </c>
      <c r="D364" s="261"/>
      <c r="E364" s="245" t="str">
        <f t="shared" si="747"/>
        <v/>
      </c>
      <c r="F364" s="261" t="s">
        <v>88</v>
      </c>
      <c r="G364" s="245" t="str">
        <f t="shared" si="748"/>
        <v>*</v>
      </c>
      <c r="H364" s="261" t="s">
        <v>112</v>
      </c>
      <c r="I364" s="245" t="str">
        <f t="shared" si="749"/>
        <v>*</v>
      </c>
      <c r="J364" s="261">
        <v>109.27</v>
      </c>
      <c r="K364" s="245">
        <f t="shared" ca="1" si="750"/>
        <v>31.96</v>
      </c>
      <c r="L364" s="261"/>
      <c r="M364" s="245" t="str">
        <f t="shared" si="751"/>
        <v/>
      </c>
      <c r="N364" s="261">
        <v>90.19</v>
      </c>
      <c r="O364" s="245">
        <f t="shared" ca="1" si="752"/>
        <v>34.07</v>
      </c>
      <c r="P364" s="261"/>
      <c r="Q364" s="245" t="str">
        <f t="shared" si="753"/>
        <v/>
      </c>
      <c r="R364" s="261"/>
      <c r="S364" s="245" t="str">
        <f t="shared" si="754"/>
        <v/>
      </c>
      <c r="T364" s="261"/>
      <c r="U364" s="245" t="str">
        <f t="shared" si="755"/>
        <v/>
      </c>
      <c r="V364" s="245">
        <f t="shared" ca="1" si="756"/>
        <v>66.03</v>
      </c>
      <c r="W364" s="225"/>
      <c r="X364" s="226">
        <v>0.5</v>
      </c>
      <c r="Y364" s="158">
        <f t="shared" ca="1" si="789"/>
        <v>34.07</v>
      </c>
      <c r="Z364" s="158">
        <f t="shared" ca="1" si="789"/>
        <v>31.96</v>
      </c>
      <c r="AA364" s="158">
        <f t="shared" ca="1" si="789"/>
        <v>0</v>
      </c>
      <c r="AB364" s="158">
        <f t="shared" ca="1" si="789"/>
        <v>0</v>
      </c>
      <c r="AC364" s="158">
        <f t="shared" ca="1" si="789"/>
        <v>0</v>
      </c>
      <c r="AE364" s="158">
        <f t="shared" si="758"/>
        <v>0</v>
      </c>
      <c r="AF364" s="158">
        <f t="shared" si="759"/>
        <v>0</v>
      </c>
      <c r="AG364" s="158">
        <f t="shared" si="760"/>
        <v>0</v>
      </c>
      <c r="AH364" s="158">
        <f t="shared" ca="1" si="761"/>
        <v>31.96</v>
      </c>
      <c r="AI364" s="158">
        <f t="shared" si="762"/>
        <v>0</v>
      </c>
      <c r="AJ364" s="158">
        <f t="shared" ca="1" si="763"/>
        <v>34.07</v>
      </c>
      <c r="AK364" s="158">
        <f t="shared" si="764"/>
        <v>0</v>
      </c>
      <c r="AL364" s="158">
        <f t="shared" si="765"/>
        <v>0</v>
      </c>
      <c r="AM364" s="158">
        <f t="shared" si="766"/>
        <v>0</v>
      </c>
      <c r="AN364" s="159">
        <f t="shared" ca="1" si="767"/>
        <v>33.020000000000003</v>
      </c>
      <c r="AP364" s="227">
        <f t="shared" ca="1" si="768"/>
        <v>33.020000000000003</v>
      </c>
      <c r="AQ364" s="227">
        <f t="shared" ca="1" si="769"/>
        <v>0</v>
      </c>
      <c r="AR364" s="227">
        <f t="shared" ca="1" si="770"/>
        <v>0</v>
      </c>
      <c r="AS364" s="227">
        <f t="shared" ca="1" si="771"/>
        <v>0</v>
      </c>
      <c r="AT364" s="227">
        <f t="shared" ca="1" si="772"/>
        <v>0</v>
      </c>
      <c r="AU364" s="227">
        <f t="shared" ca="1" si="773"/>
        <v>0</v>
      </c>
      <c r="AV364" s="227">
        <f t="shared" ca="1" si="774"/>
        <v>0</v>
      </c>
      <c r="AW364" s="227">
        <f t="shared" ca="1" si="775"/>
        <v>0</v>
      </c>
      <c r="AX364" s="227">
        <f t="shared" ca="1" si="776"/>
        <v>0</v>
      </c>
      <c r="AY364" s="227">
        <f t="shared" ca="1" si="777"/>
        <v>0</v>
      </c>
      <c r="AZ364" s="227">
        <f t="shared" ca="1" si="778"/>
        <v>0</v>
      </c>
      <c r="BB364" s="227">
        <f t="shared" si="779"/>
        <v>0</v>
      </c>
      <c r="BC364" s="227">
        <f t="shared" si="780"/>
        <v>0</v>
      </c>
      <c r="BD364" s="227">
        <f t="shared" si="781"/>
        <v>0</v>
      </c>
      <c r="BE364" s="227">
        <f t="shared" ca="1" si="782"/>
        <v>15.98</v>
      </c>
      <c r="BF364" s="227">
        <f t="shared" si="783"/>
        <v>0</v>
      </c>
      <c r="BG364" s="227">
        <f t="shared" ca="1" si="784"/>
        <v>17.04</v>
      </c>
      <c r="BH364" s="227">
        <f t="shared" si="785"/>
        <v>0</v>
      </c>
      <c r="BI364" s="227">
        <f t="shared" si="786"/>
        <v>0</v>
      </c>
      <c r="BJ364" s="227">
        <f t="shared" si="787"/>
        <v>0</v>
      </c>
    </row>
    <row r="365" spans="1:62" x14ac:dyDescent="0.2">
      <c r="A365" s="228" t="s">
        <v>361</v>
      </c>
      <c r="B365" s="246" t="s">
        <v>318</v>
      </c>
      <c r="C365" s="230" t="s">
        <v>73</v>
      </c>
      <c r="D365" s="261"/>
      <c r="E365" s="245" t="str">
        <f t="shared" si="747"/>
        <v/>
      </c>
      <c r="F365" s="261"/>
      <c r="G365" s="245" t="str">
        <f t="shared" si="748"/>
        <v/>
      </c>
      <c r="H365" s="261">
        <v>76.52</v>
      </c>
      <c r="I365" s="245">
        <f t="shared" ca="1" si="749"/>
        <v>45.71</v>
      </c>
      <c r="J365" s="261"/>
      <c r="K365" s="245" t="str">
        <f t="shared" si="750"/>
        <v/>
      </c>
      <c r="L365" s="261"/>
      <c r="M365" s="245" t="str">
        <f t="shared" si="751"/>
        <v/>
      </c>
      <c r="N365" s="261"/>
      <c r="O365" s="245" t="str">
        <f t="shared" si="752"/>
        <v/>
      </c>
      <c r="P365" s="261"/>
      <c r="Q365" s="245" t="str">
        <f t="shared" si="753"/>
        <v/>
      </c>
      <c r="R365" s="261"/>
      <c r="S365" s="245" t="str">
        <f t="shared" si="754"/>
        <v/>
      </c>
      <c r="T365" s="261"/>
      <c r="U365" s="245" t="str">
        <f t="shared" si="755"/>
        <v/>
      </c>
      <c r="V365" s="245">
        <f t="shared" ca="1" si="756"/>
        <v>45.71</v>
      </c>
      <c r="W365" s="225"/>
      <c r="X365" s="226">
        <v>0.5</v>
      </c>
      <c r="Y365" s="158">
        <f t="shared" ca="1" si="789"/>
        <v>45.71</v>
      </c>
      <c r="Z365" s="158">
        <f t="shared" ca="1" si="789"/>
        <v>0</v>
      </c>
      <c r="AA365" s="158">
        <f t="shared" ca="1" si="789"/>
        <v>0</v>
      </c>
      <c r="AB365" s="158">
        <f t="shared" ca="1" si="789"/>
        <v>0</v>
      </c>
      <c r="AC365" s="158">
        <f t="shared" ca="1" si="789"/>
        <v>0</v>
      </c>
      <c r="AE365" s="158">
        <f t="shared" si="758"/>
        <v>0</v>
      </c>
      <c r="AF365" s="158">
        <f t="shared" si="759"/>
        <v>0</v>
      </c>
      <c r="AG365" s="158">
        <f t="shared" ca="1" si="760"/>
        <v>45.71</v>
      </c>
      <c r="AH365" s="158">
        <f t="shared" si="761"/>
        <v>0</v>
      </c>
      <c r="AI365" s="158">
        <f t="shared" si="762"/>
        <v>0</v>
      </c>
      <c r="AJ365" s="158">
        <f t="shared" si="763"/>
        <v>0</v>
      </c>
      <c r="AK365" s="158">
        <f t="shared" si="764"/>
        <v>0</v>
      </c>
      <c r="AL365" s="158">
        <f t="shared" si="765"/>
        <v>0</v>
      </c>
      <c r="AM365" s="158">
        <f t="shared" si="766"/>
        <v>0</v>
      </c>
      <c r="AN365" s="159">
        <f t="shared" ca="1" si="767"/>
        <v>22.86</v>
      </c>
      <c r="AP365" s="227">
        <f t="shared" ca="1" si="768"/>
        <v>22.86</v>
      </c>
      <c r="AQ365" s="227">
        <f t="shared" ca="1" si="769"/>
        <v>0</v>
      </c>
      <c r="AR365" s="227">
        <f t="shared" ca="1" si="770"/>
        <v>0</v>
      </c>
      <c r="AS365" s="227">
        <f t="shared" ca="1" si="771"/>
        <v>0</v>
      </c>
      <c r="AT365" s="227">
        <f t="shared" ca="1" si="772"/>
        <v>0</v>
      </c>
      <c r="AU365" s="227">
        <f t="shared" ca="1" si="773"/>
        <v>0</v>
      </c>
      <c r="AV365" s="227">
        <f t="shared" ca="1" si="774"/>
        <v>0</v>
      </c>
      <c r="AW365" s="227">
        <f t="shared" ca="1" si="775"/>
        <v>0</v>
      </c>
      <c r="AX365" s="227">
        <f t="shared" ca="1" si="776"/>
        <v>0</v>
      </c>
      <c r="AY365" s="227">
        <f t="shared" ca="1" si="777"/>
        <v>0</v>
      </c>
      <c r="AZ365" s="227">
        <f t="shared" ca="1" si="778"/>
        <v>0</v>
      </c>
      <c r="BB365" s="227">
        <f t="shared" si="779"/>
        <v>0</v>
      </c>
      <c r="BC365" s="227">
        <f t="shared" si="780"/>
        <v>0</v>
      </c>
      <c r="BD365" s="227">
        <f t="shared" ca="1" si="781"/>
        <v>22.86</v>
      </c>
      <c r="BE365" s="227">
        <f t="shared" si="782"/>
        <v>0</v>
      </c>
      <c r="BF365" s="227">
        <f t="shared" si="783"/>
        <v>0</v>
      </c>
      <c r="BG365" s="227">
        <f t="shared" si="784"/>
        <v>0</v>
      </c>
      <c r="BH365" s="227">
        <f t="shared" si="785"/>
        <v>0</v>
      </c>
      <c r="BI365" s="227">
        <f t="shared" si="786"/>
        <v>0</v>
      </c>
      <c r="BJ365" s="227">
        <f t="shared" si="787"/>
        <v>0</v>
      </c>
    </row>
    <row r="366" spans="1:62" x14ac:dyDescent="0.2">
      <c r="A366" s="228" t="s">
        <v>398</v>
      </c>
      <c r="B366" s="229" t="s">
        <v>320</v>
      </c>
      <c r="C366" s="230" t="s">
        <v>73</v>
      </c>
      <c r="D366" s="261"/>
      <c r="E366" s="245" t="str">
        <f t="shared" si="747"/>
        <v/>
      </c>
      <c r="F366" s="261"/>
      <c r="G366" s="245" t="str">
        <f t="shared" si="748"/>
        <v/>
      </c>
      <c r="H366" s="261">
        <v>92.41</v>
      </c>
      <c r="I366" s="245">
        <f t="shared" ca="1" si="749"/>
        <v>37.909999999999997</v>
      </c>
      <c r="J366" s="261"/>
      <c r="K366" s="245" t="str">
        <f t="shared" si="750"/>
        <v/>
      </c>
      <c r="L366" s="261"/>
      <c r="M366" s="245" t="str">
        <f t="shared" si="751"/>
        <v/>
      </c>
      <c r="N366" s="261"/>
      <c r="O366" s="245" t="str">
        <f t="shared" si="752"/>
        <v/>
      </c>
      <c r="P366" s="261"/>
      <c r="Q366" s="245" t="str">
        <f t="shared" si="753"/>
        <v/>
      </c>
      <c r="R366" s="261"/>
      <c r="S366" s="245" t="str">
        <f t="shared" si="754"/>
        <v/>
      </c>
      <c r="T366" s="261"/>
      <c r="U366" s="245" t="str">
        <f t="shared" si="755"/>
        <v/>
      </c>
      <c r="V366" s="245">
        <f t="shared" ca="1" si="756"/>
        <v>37.909999999999997</v>
      </c>
      <c r="W366" s="225"/>
      <c r="X366" s="226">
        <v>0.5</v>
      </c>
      <c r="Y366" s="158">
        <f t="shared" ca="1" si="789"/>
        <v>37.909999999999997</v>
      </c>
      <c r="Z366" s="158">
        <f t="shared" ca="1" si="789"/>
        <v>0</v>
      </c>
      <c r="AA366" s="158">
        <f t="shared" ca="1" si="789"/>
        <v>0</v>
      </c>
      <c r="AB366" s="158">
        <f t="shared" ca="1" si="789"/>
        <v>0</v>
      </c>
      <c r="AC366" s="158">
        <f t="shared" ca="1" si="789"/>
        <v>0</v>
      </c>
      <c r="AE366" s="158">
        <f t="shared" si="758"/>
        <v>0</v>
      </c>
      <c r="AF366" s="158">
        <f t="shared" si="759"/>
        <v>0</v>
      </c>
      <c r="AG366" s="158">
        <f t="shared" ca="1" si="760"/>
        <v>37.909999999999997</v>
      </c>
      <c r="AH366" s="158">
        <f t="shared" si="761"/>
        <v>0</v>
      </c>
      <c r="AI366" s="158">
        <f t="shared" si="762"/>
        <v>0</v>
      </c>
      <c r="AJ366" s="158">
        <f t="shared" si="763"/>
        <v>0</v>
      </c>
      <c r="AK366" s="158">
        <f t="shared" si="764"/>
        <v>0</v>
      </c>
      <c r="AL366" s="158">
        <f t="shared" si="765"/>
        <v>0</v>
      </c>
      <c r="AM366" s="158">
        <f t="shared" si="766"/>
        <v>0</v>
      </c>
      <c r="AN366" s="159">
        <f t="shared" ca="1" si="767"/>
        <v>18.96</v>
      </c>
      <c r="AP366" s="227">
        <f t="shared" ca="1" si="768"/>
        <v>18.96</v>
      </c>
      <c r="AQ366" s="227">
        <f t="shared" ca="1" si="769"/>
        <v>0</v>
      </c>
      <c r="AR366" s="227">
        <f t="shared" ca="1" si="770"/>
        <v>0</v>
      </c>
      <c r="AS366" s="227">
        <f t="shared" ca="1" si="771"/>
        <v>0</v>
      </c>
      <c r="AT366" s="227">
        <f t="shared" ca="1" si="772"/>
        <v>0</v>
      </c>
      <c r="AU366" s="227">
        <f t="shared" ca="1" si="773"/>
        <v>0</v>
      </c>
      <c r="AV366" s="227">
        <f t="shared" ca="1" si="774"/>
        <v>0</v>
      </c>
      <c r="AW366" s="227">
        <f t="shared" ca="1" si="775"/>
        <v>0</v>
      </c>
      <c r="AX366" s="227">
        <f t="shared" ca="1" si="776"/>
        <v>0</v>
      </c>
      <c r="AY366" s="227">
        <f t="shared" ca="1" si="777"/>
        <v>0</v>
      </c>
      <c r="AZ366" s="227">
        <f t="shared" ca="1" si="778"/>
        <v>0</v>
      </c>
      <c r="BB366" s="227">
        <f t="shared" si="779"/>
        <v>0</v>
      </c>
      <c r="BC366" s="227">
        <f t="shared" si="780"/>
        <v>0</v>
      </c>
      <c r="BD366" s="227">
        <f t="shared" ca="1" si="781"/>
        <v>18.96</v>
      </c>
      <c r="BE366" s="227">
        <f t="shared" si="782"/>
        <v>0</v>
      </c>
      <c r="BF366" s="227">
        <f t="shared" si="783"/>
        <v>0</v>
      </c>
      <c r="BG366" s="227">
        <f t="shared" si="784"/>
        <v>0</v>
      </c>
      <c r="BH366" s="227">
        <f t="shared" si="785"/>
        <v>0</v>
      </c>
      <c r="BI366" s="227">
        <f t="shared" si="786"/>
        <v>0</v>
      </c>
      <c r="BJ366" s="227">
        <f t="shared" si="787"/>
        <v>0</v>
      </c>
    </row>
    <row r="367" spans="1:62" ht="13.5" thickBot="1" x14ac:dyDescent="0.25">
      <c r="A367" s="299" t="s">
        <v>399</v>
      </c>
      <c r="B367" s="229" t="s">
        <v>378</v>
      </c>
      <c r="C367" s="230" t="s">
        <v>73</v>
      </c>
      <c r="D367" s="261"/>
      <c r="E367" s="245" t="str">
        <f t="shared" si="747"/>
        <v/>
      </c>
      <c r="F367" s="261"/>
      <c r="G367" s="245" t="str">
        <f t="shared" si="748"/>
        <v/>
      </c>
      <c r="H367" s="261"/>
      <c r="I367" s="245" t="str">
        <f t="shared" si="749"/>
        <v/>
      </c>
      <c r="J367" s="261"/>
      <c r="K367" s="245" t="str">
        <f t="shared" si="750"/>
        <v/>
      </c>
      <c r="L367" s="261"/>
      <c r="M367" s="245" t="str">
        <f t="shared" si="751"/>
        <v/>
      </c>
      <c r="N367" s="331"/>
      <c r="O367" s="245" t="str">
        <f t="shared" si="752"/>
        <v/>
      </c>
      <c r="P367" s="261">
        <v>93.07</v>
      </c>
      <c r="Q367" s="245">
        <f t="shared" ca="1" si="753"/>
        <v>30.39</v>
      </c>
      <c r="R367" s="261"/>
      <c r="S367" s="245" t="str">
        <f t="shared" si="754"/>
        <v/>
      </c>
      <c r="T367" s="261"/>
      <c r="U367" s="245" t="str">
        <f t="shared" si="755"/>
        <v/>
      </c>
      <c r="V367" s="245">
        <f t="shared" ca="1" si="756"/>
        <v>30.39</v>
      </c>
      <c r="W367" s="225"/>
      <c r="X367" s="226">
        <v>0.5</v>
      </c>
      <c r="Y367" s="158">
        <f t="shared" ca="1" si="789"/>
        <v>30.39</v>
      </c>
      <c r="Z367" s="158">
        <f t="shared" ca="1" si="789"/>
        <v>0</v>
      </c>
      <c r="AA367" s="158">
        <f t="shared" ca="1" si="789"/>
        <v>0</v>
      </c>
      <c r="AB367" s="158">
        <f t="shared" ca="1" si="789"/>
        <v>0</v>
      </c>
      <c r="AC367" s="158">
        <f t="shared" ca="1" si="789"/>
        <v>0</v>
      </c>
      <c r="AE367" s="158">
        <f t="shared" si="758"/>
        <v>0</v>
      </c>
      <c r="AF367" s="158">
        <f t="shared" si="759"/>
        <v>0</v>
      </c>
      <c r="AG367" s="158">
        <f t="shared" si="760"/>
        <v>0</v>
      </c>
      <c r="AH367" s="158">
        <f t="shared" si="761"/>
        <v>0</v>
      </c>
      <c r="AI367" s="158">
        <f t="shared" si="762"/>
        <v>0</v>
      </c>
      <c r="AJ367" s="158">
        <f t="shared" si="763"/>
        <v>0</v>
      </c>
      <c r="AK367" s="158">
        <f t="shared" ca="1" si="764"/>
        <v>30.39</v>
      </c>
      <c r="AL367" s="158">
        <f t="shared" si="765"/>
        <v>0</v>
      </c>
      <c r="AM367" s="158">
        <f t="shared" si="766"/>
        <v>0</v>
      </c>
      <c r="AN367" s="159">
        <f t="shared" ca="1" si="767"/>
        <v>15.2</v>
      </c>
      <c r="AP367" s="227">
        <f t="shared" ca="1" si="768"/>
        <v>15.2</v>
      </c>
      <c r="AQ367" s="227">
        <f t="shared" ca="1" si="769"/>
        <v>0</v>
      </c>
      <c r="AR367" s="227">
        <f t="shared" ca="1" si="770"/>
        <v>0</v>
      </c>
      <c r="AS367" s="227">
        <f t="shared" ca="1" si="771"/>
        <v>0</v>
      </c>
      <c r="AT367" s="227">
        <f t="shared" ca="1" si="772"/>
        <v>0</v>
      </c>
      <c r="AU367" s="227">
        <f t="shared" ca="1" si="773"/>
        <v>0</v>
      </c>
      <c r="AV367" s="227">
        <f t="shared" ca="1" si="774"/>
        <v>0</v>
      </c>
      <c r="AW367" s="227">
        <f t="shared" ca="1" si="775"/>
        <v>0</v>
      </c>
      <c r="AX367" s="227">
        <f t="shared" ca="1" si="776"/>
        <v>0</v>
      </c>
      <c r="AY367" s="227">
        <f t="shared" ca="1" si="777"/>
        <v>0</v>
      </c>
      <c r="AZ367" s="227">
        <f t="shared" ca="1" si="778"/>
        <v>0</v>
      </c>
      <c r="BB367" s="227">
        <f t="shared" si="779"/>
        <v>0</v>
      </c>
      <c r="BC367" s="227">
        <f t="shared" si="780"/>
        <v>0</v>
      </c>
      <c r="BD367" s="227">
        <f t="shared" si="781"/>
        <v>0</v>
      </c>
      <c r="BE367" s="227">
        <f t="shared" si="782"/>
        <v>0</v>
      </c>
      <c r="BF367" s="227">
        <f t="shared" si="783"/>
        <v>0</v>
      </c>
      <c r="BG367" s="227">
        <f t="shared" si="784"/>
        <v>0</v>
      </c>
      <c r="BH367" s="227">
        <f t="shared" ca="1" si="785"/>
        <v>15.2</v>
      </c>
      <c r="BI367" s="227">
        <f t="shared" si="786"/>
        <v>0</v>
      </c>
      <c r="BJ367" s="227">
        <f t="shared" si="787"/>
        <v>0</v>
      </c>
    </row>
    <row r="368" spans="1:62" ht="13.5" thickBot="1" x14ac:dyDescent="0.25">
      <c r="A368" s="299" t="s">
        <v>411</v>
      </c>
      <c r="B368" s="300" t="s">
        <v>310</v>
      </c>
      <c r="C368" s="301" t="s">
        <v>73</v>
      </c>
      <c r="D368" s="343"/>
      <c r="E368" s="304" t="str">
        <f t="shared" si="747"/>
        <v/>
      </c>
      <c r="F368" s="343" t="s">
        <v>404</v>
      </c>
      <c r="G368" s="304" t="str">
        <f t="shared" si="748"/>
        <v>*</v>
      </c>
      <c r="H368" s="343"/>
      <c r="I368" s="304" t="str">
        <f t="shared" si="749"/>
        <v/>
      </c>
      <c r="J368" s="343"/>
      <c r="K368" s="304" t="str">
        <f t="shared" si="750"/>
        <v/>
      </c>
      <c r="L368" s="343"/>
      <c r="M368" s="304" t="str">
        <f t="shared" si="751"/>
        <v/>
      </c>
      <c r="N368" s="343"/>
      <c r="O368" s="304" t="str">
        <f t="shared" si="752"/>
        <v/>
      </c>
      <c r="P368" s="343"/>
      <c r="Q368" s="304" t="str">
        <f t="shared" si="753"/>
        <v/>
      </c>
      <c r="R368" s="343"/>
      <c r="S368" s="304" t="str">
        <f t="shared" si="754"/>
        <v/>
      </c>
      <c r="T368" s="343"/>
      <c r="U368" s="304" t="str">
        <f t="shared" si="755"/>
        <v/>
      </c>
      <c r="V368" s="304">
        <f t="shared" si="756"/>
        <v>0</v>
      </c>
      <c r="W368" s="225"/>
      <c r="X368" s="226">
        <v>0.5</v>
      </c>
      <c r="Y368" s="158">
        <f t="shared" si="789"/>
        <v>0</v>
      </c>
      <c r="Z368" s="158">
        <f t="shared" si="789"/>
        <v>0</v>
      </c>
      <c r="AA368" s="158">
        <f t="shared" si="789"/>
        <v>0</v>
      </c>
      <c r="AB368" s="158">
        <f t="shared" si="789"/>
        <v>0</v>
      </c>
      <c r="AC368" s="158">
        <f t="shared" si="789"/>
        <v>0</v>
      </c>
      <c r="AE368" s="158">
        <f t="shared" si="758"/>
        <v>0</v>
      </c>
      <c r="AF368" s="158">
        <f t="shared" si="759"/>
        <v>0</v>
      </c>
      <c r="AG368" s="158">
        <f t="shared" si="760"/>
        <v>0</v>
      </c>
      <c r="AH368" s="158">
        <f t="shared" si="761"/>
        <v>0</v>
      </c>
      <c r="AI368" s="158">
        <f t="shared" si="762"/>
        <v>0</v>
      </c>
      <c r="AJ368" s="158">
        <f t="shared" si="763"/>
        <v>0</v>
      </c>
      <c r="AK368" s="158">
        <f t="shared" si="764"/>
        <v>0</v>
      </c>
      <c r="AL368" s="158">
        <f t="shared" si="765"/>
        <v>0</v>
      </c>
      <c r="AM368" s="158">
        <f t="shared" si="766"/>
        <v>0</v>
      </c>
      <c r="AN368" s="159">
        <f t="shared" si="767"/>
        <v>0</v>
      </c>
      <c r="AP368" s="227">
        <f t="shared" si="768"/>
        <v>0</v>
      </c>
      <c r="AQ368" s="227">
        <f t="shared" si="769"/>
        <v>0</v>
      </c>
      <c r="AR368" s="227">
        <f t="shared" si="770"/>
        <v>0</v>
      </c>
      <c r="AS368" s="227">
        <f t="shared" si="771"/>
        <v>0</v>
      </c>
      <c r="AT368" s="227">
        <f t="shared" si="772"/>
        <v>0</v>
      </c>
      <c r="AU368" s="227">
        <f t="shared" si="773"/>
        <v>0</v>
      </c>
      <c r="AV368" s="227">
        <f t="shared" si="774"/>
        <v>0</v>
      </c>
      <c r="AW368" s="227">
        <f t="shared" si="775"/>
        <v>0</v>
      </c>
      <c r="AX368" s="227">
        <f t="shared" si="776"/>
        <v>0</v>
      </c>
      <c r="AY368" s="227">
        <f t="shared" si="777"/>
        <v>0</v>
      </c>
      <c r="AZ368" s="227">
        <f t="shared" si="778"/>
        <v>0</v>
      </c>
      <c r="BB368" s="227">
        <f t="shared" si="779"/>
        <v>0</v>
      </c>
      <c r="BC368" s="227">
        <f t="shared" si="780"/>
        <v>0</v>
      </c>
      <c r="BD368" s="227">
        <f t="shared" si="781"/>
        <v>0</v>
      </c>
      <c r="BE368" s="227">
        <f t="shared" si="782"/>
        <v>0</v>
      </c>
      <c r="BF368" s="227">
        <f t="shared" si="783"/>
        <v>0</v>
      </c>
      <c r="BG368" s="227">
        <f t="shared" si="784"/>
        <v>0</v>
      </c>
      <c r="BH368" s="227">
        <f t="shared" si="785"/>
        <v>0</v>
      </c>
      <c r="BI368" s="227">
        <f t="shared" si="786"/>
        <v>0</v>
      </c>
      <c r="BJ368" s="227">
        <f t="shared" si="787"/>
        <v>0</v>
      </c>
    </row>
    <row r="369" spans="1:62" ht="13.5" thickBot="1" x14ac:dyDescent="0.25">
      <c r="E369" s="319"/>
      <c r="F369" s="323"/>
      <c r="G369" s="323"/>
      <c r="H369" s="337"/>
      <c r="I369" s="323"/>
      <c r="J369" s="323"/>
      <c r="K369" s="323"/>
      <c r="L369" s="323"/>
      <c r="M369" s="323"/>
      <c r="AP369" s="227"/>
      <c r="AQ369" s="227"/>
      <c r="AR369" s="227"/>
      <c r="AS369" s="227"/>
      <c r="AT369" s="227"/>
      <c r="AU369" s="227"/>
      <c r="AV369" s="227"/>
      <c r="AW369" s="227"/>
      <c r="AX369" s="227"/>
      <c r="AY369" s="227"/>
      <c r="AZ369" s="227"/>
    </row>
    <row r="370" spans="1:62" ht="13.5" customHeight="1" x14ac:dyDescent="0.25">
      <c r="A370" s="355"/>
      <c r="B370" s="358" t="s">
        <v>66</v>
      </c>
      <c r="C370" s="361" t="s">
        <v>2</v>
      </c>
      <c r="D370" s="349" t="s">
        <v>95</v>
      </c>
      <c r="E370" s="349"/>
      <c r="F370" s="349" t="s">
        <v>145</v>
      </c>
      <c r="G370" s="349"/>
      <c r="H370" s="349" t="s">
        <v>133</v>
      </c>
      <c r="I370" s="349"/>
      <c r="J370" s="349" t="s">
        <v>135</v>
      </c>
      <c r="K370" s="349"/>
      <c r="L370" s="349" t="s">
        <v>136</v>
      </c>
      <c r="M370" s="350"/>
      <c r="N370" s="349" t="s">
        <v>149</v>
      </c>
      <c r="O370" s="349"/>
      <c r="P370" s="349" t="s">
        <v>20</v>
      </c>
      <c r="Q370" s="349"/>
      <c r="R370" s="349" t="s">
        <v>153</v>
      </c>
      <c r="S370" s="350"/>
      <c r="T370" s="349" t="s">
        <v>381</v>
      </c>
      <c r="U370" s="350"/>
      <c r="V370" s="351" t="s">
        <v>93</v>
      </c>
      <c r="W370" s="354"/>
      <c r="X370" s="354"/>
      <c r="AP370" s="227"/>
      <c r="AQ370" s="227"/>
      <c r="AR370" s="227"/>
      <c r="AS370" s="227"/>
      <c r="AT370" s="227"/>
      <c r="AU370" s="227"/>
      <c r="AV370" s="227"/>
      <c r="AW370" s="227"/>
      <c r="AX370" s="227"/>
      <c r="AY370" s="227"/>
      <c r="AZ370" s="227"/>
    </row>
    <row r="371" spans="1:62" ht="13.5" x14ac:dyDescent="0.25">
      <c r="A371" s="356"/>
      <c r="B371" s="359"/>
      <c r="C371" s="362"/>
      <c r="D371" s="348" t="s">
        <v>144</v>
      </c>
      <c r="E371" s="348"/>
      <c r="F371" s="348" t="s">
        <v>146</v>
      </c>
      <c r="G371" s="348"/>
      <c r="H371" s="348" t="s">
        <v>146</v>
      </c>
      <c r="I371" s="348"/>
      <c r="J371" s="348" t="s">
        <v>147</v>
      </c>
      <c r="K371" s="348"/>
      <c r="L371" s="348" t="s">
        <v>148</v>
      </c>
      <c r="M371" s="348"/>
      <c r="N371" s="348" t="s">
        <v>151</v>
      </c>
      <c r="O371" s="348"/>
      <c r="P371" s="348" t="s">
        <v>152</v>
      </c>
      <c r="Q371" s="348"/>
      <c r="R371" s="348" t="s">
        <v>91</v>
      </c>
      <c r="S371" s="348"/>
      <c r="T371" s="348" t="s">
        <v>382</v>
      </c>
      <c r="U371" s="348"/>
      <c r="V371" s="352"/>
      <c r="W371" s="354"/>
      <c r="X371" s="354"/>
      <c r="AP371" s="227"/>
      <c r="AQ371" s="227"/>
      <c r="AR371" s="227"/>
      <c r="AS371" s="227"/>
      <c r="AT371" s="227"/>
      <c r="AU371" s="227"/>
      <c r="AV371" s="227"/>
      <c r="AW371" s="227"/>
      <c r="AX371" s="227"/>
      <c r="AY371" s="227"/>
      <c r="AZ371" s="227"/>
    </row>
    <row r="372" spans="1:62" ht="13.5" customHeight="1" thickBot="1" x14ac:dyDescent="0.25">
      <c r="A372" s="357"/>
      <c r="B372" s="360"/>
      <c r="C372" s="363"/>
      <c r="D372" s="203" t="s">
        <v>0</v>
      </c>
      <c r="E372" s="204" t="s">
        <v>1</v>
      </c>
      <c r="F372" s="203" t="s">
        <v>0</v>
      </c>
      <c r="G372" s="204" t="s">
        <v>1</v>
      </c>
      <c r="H372" s="203" t="s">
        <v>0</v>
      </c>
      <c r="I372" s="204" t="s">
        <v>1</v>
      </c>
      <c r="J372" s="203" t="s">
        <v>0</v>
      </c>
      <c r="K372" s="204" t="s">
        <v>1</v>
      </c>
      <c r="L372" s="203" t="s">
        <v>0</v>
      </c>
      <c r="M372" s="204" t="s">
        <v>1</v>
      </c>
      <c r="N372" s="203" t="s">
        <v>0</v>
      </c>
      <c r="O372" s="204" t="s">
        <v>1</v>
      </c>
      <c r="P372" s="203" t="s">
        <v>0</v>
      </c>
      <c r="Q372" s="204" t="s">
        <v>1</v>
      </c>
      <c r="R372" s="203" t="s">
        <v>0</v>
      </c>
      <c r="S372" s="204" t="s">
        <v>1</v>
      </c>
      <c r="T372" s="203" t="s">
        <v>0</v>
      </c>
      <c r="U372" s="204" t="s">
        <v>1</v>
      </c>
      <c r="V372" s="353"/>
      <c r="W372" s="259"/>
      <c r="X372" s="206"/>
      <c r="AP372" s="227"/>
      <c r="AQ372" s="227"/>
      <c r="AR372" s="227"/>
      <c r="AS372" s="227"/>
      <c r="AT372" s="227"/>
      <c r="AU372" s="227"/>
      <c r="AV372" s="227"/>
      <c r="AW372" s="227"/>
      <c r="AX372" s="227"/>
      <c r="AY372" s="227"/>
      <c r="AZ372" s="227"/>
    </row>
    <row r="373" spans="1:62" s="215" customFormat="1" ht="13.5" hidden="1" outlineLevel="1" thickBot="1" x14ac:dyDescent="0.25">
      <c r="A373" s="209"/>
      <c r="B373" s="210">
        <f>ROW()+1</f>
        <v>374</v>
      </c>
      <c r="C373" s="211" cm="1">
        <f t="array" ref="C373">MATCH(TRUE,ISBLANK(C374:C532),0)+ROW()-1</f>
        <v>376</v>
      </c>
      <c r="D373" s="257">
        <f ca="1">MIN(INDIRECT(ADDRESS($B373,COLUMN())&amp;":"&amp;ADDRESS($C373,COLUMN())))</f>
        <v>52.07</v>
      </c>
      <c r="E373" s="326">
        <f ca="1">100*D373-40*INT(D373)</f>
        <v>3127</v>
      </c>
      <c r="F373" s="257">
        <f ca="1">MIN(INDIRECT(ADDRESS($B373,COLUMN())&amp;":"&amp;ADDRESS($C373,COLUMN())))</f>
        <v>30.47</v>
      </c>
      <c r="G373" s="326">
        <f t="shared" ref="G373" ca="1" si="790">F373*100-40*INT(F373)</f>
        <v>1847</v>
      </c>
      <c r="H373" s="257">
        <f ca="1">MIN(INDIRECT(ADDRESS($B373,COLUMN())&amp;":"&amp;ADDRESS($C373,COLUMN())))</f>
        <v>40.29</v>
      </c>
      <c r="I373" s="326">
        <f t="shared" ref="I373" ca="1" si="791">H373*100-40*INT(H373)</f>
        <v>2429</v>
      </c>
      <c r="J373" s="257">
        <f ca="1">MIN(INDIRECT(ADDRESS($B373,COLUMN())&amp;":"&amp;ADDRESS($C373,COLUMN())))</f>
        <v>28.39</v>
      </c>
      <c r="K373" s="326">
        <f t="shared" ref="K373" ca="1" si="792">J373*100-40*INT(J373)</f>
        <v>1719</v>
      </c>
      <c r="L373" s="257">
        <f ca="1">MIN(INDIRECT(ADDRESS($B373,COLUMN())&amp;":"&amp;ADDRESS($C373,COLUMN())))</f>
        <v>31.39</v>
      </c>
      <c r="M373" s="326">
        <f t="shared" ref="M373" ca="1" si="793">L373*100-40*INT(L373)</f>
        <v>1899</v>
      </c>
      <c r="N373" s="257">
        <f ca="1">MIN(INDIRECT(ADDRESS($B373,COLUMN())&amp;":"&amp;ADDRESS($C373,COLUMN())))</f>
        <v>28.32</v>
      </c>
      <c r="O373" s="326">
        <f t="shared" ref="O373" ca="1" si="794">N373*100-40*INT(N373)</f>
        <v>1712</v>
      </c>
      <c r="P373" s="257">
        <f ca="1">MIN(INDIRECT(ADDRESS($B373,COLUMN())&amp;":"&amp;ADDRESS($C373,COLUMN())))</f>
        <v>49.2</v>
      </c>
      <c r="Q373" s="326">
        <f t="shared" ref="Q373" ca="1" si="795">P373*100-40*INT(P373)</f>
        <v>2960</v>
      </c>
      <c r="R373" s="257">
        <f ca="1">MIN(INDIRECT(ADDRESS($B373,COLUMN())&amp;":"&amp;ADDRESS($C373,COLUMN())))</f>
        <v>77.569999999999993</v>
      </c>
      <c r="S373" s="326">
        <f t="shared" ref="S373" ca="1" si="796">R373*100-40*INT(R373)</f>
        <v>4676.9999999999991</v>
      </c>
      <c r="T373" s="257">
        <f ca="1">MIN(INDIRECT(ADDRESS($B373,COLUMN())&amp;":"&amp;ADDRESS($C373,COLUMN())))</f>
        <v>30.1</v>
      </c>
      <c r="U373" s="326">
        <f t="shared" ref="U373" ca="1" si="797">T373*100-40*INT(T373)</f>
        <v>1810</v>
      </c>
      <c r="V373" s="257"/>
      <c r="W373" s="214"/>
      <c r="X373" s="214"/>
      <c r="AN373" s="216"/>
      <c r="AP373" s="217"/>
      <c r="AQ373" s="217"/>
      <c r="AR373" s="217"/>
      <c r="AS373" s="217"/>
      <c r="AT373" s="217"/>
      <c r="AU373" s="217"/>
      <c r="AV373" s="217"/>
      <c r="AW373" s="217"/>
      <c r="AX373" s="217"/>
      <c r="AY373" s="217"/>
      <c r="AZ373" s="217"/>
    </row>
    <row r="374" spans="1:62" collapsed="1" x14ac:dyDescent="0.2">
      <c r="A374" s="218" t="s">
        <v>3</v>
      </c>
      <c r="B374" s="279" t="s">
        <v>413</v>
      </c>
      <c r="C374" s="220" t="s">
        <v>73</v>
      </c>
      <c r="D374" s="268">
        <v>52.07</v>
      </c>
      <c r="E374" s="327">
        <f ca="1">IF(D374="","",IF(N(D374)=0,"*",ROUND(100*E$373/(100*D374-40*INT(D374)),2)))</f>
        <v>100</v>
      </c>
      <c r="F374" s="268">
        <v>30.47</v>
      </c>
      <c r="G374" s="327">
        <f ca="1">IF(F374="","",IF(N(F374)=0,"*",ROUND(100*G$373/(100*F374-40*INT(F374)),2)))</f>
        <v>100</v>
      </c>
      <c r="H374" s="268">
        <v>40.29</v>
      </c>
      <c r="I374" s="327">
        <f ca="1">IF(H374="","",IF(N(H374)=0,"*",ROUND(100*I$373/(100*H374-40*INT(H374)),2)))</f>
        <v>100</v>
      </c>
      <c r="J374" s="268">
        <v>28.39</v>
      </c>
      <c r="K374" s="327">
        <f ca="1">IF(J374="","",IF(N(J374)=0,"*",ROUND(100*K$373/(100*J374-40*INT(J374)),2)))</f>
        <v>100</v>
      </c>
      <c r="L374" s="268">
        <v>31.39</v>
      </c>
      <c r="M374" s="327">
        <f ca="1">IF(L374="","",IF(N(L374)=0,"*",ROUND(100*M$373/(100*L374-40*INT(L374)),2)))</f>
        <v>100</v>
      </c>
      <c r="N374" s="268">
        <v>28.32</v>
      </c>
      <c r="O374" s="281">
        <f ca="1">IF(N374="","",IF(N(N374)=0,"*",ROUND(100*O$373/(100*N374-40*INT(N374)),2)))</f>
        <v>100</v>
      </c>
      <c r="P374" s="268">
        <v>49.2</v>
      </c>
      <c r="Q374" s="281">
        <f ca="1">IF(P374="","",IF(N(P374)=0,"*",ROUND(100*Q$373/(100*P374-40*INT(P374)),2)))</f>
        <v>100</v>
      </c>
      <c r="R374" s="268">
        <v>77.569999999999993</v>
      </c>
      <c r="S374" s="281">
        <f ca="1">IF(R374="","",IF(N(R374)=0,"*",ROUND(100*S$373/(100*R374-40*INT(R374)),2)))</f>
        <v>100</v>
      </c>
      <c r="T374" s="268">
        <v>30.1</v>
      </c>
      <c r="U374" s="281">
        <f ca="1">IF(T374="","",IF(N(T374)=0,"*",ROUND(100*U$373/(100*T374-40*INT(T374)),2)))</f>
        <v>100</v>
      </c>
      <c r="V374" s="327">
        <f ca="1">SUM(Y374:AC374)</f>
        <v>500</v>
      </c>
      <c r="W374" s="225"/>
      <c r="X374" s="226">
        <v>0.9</v>
      </c>
      <c r="Y374" s="158">
        <f t="shared" ref="Y374:AC376" ca="1" si="798">LARGE($AE374:$AM374,Y$34)</f>
        <v>100</v>
      </c>
      <c r="Z374" s="158">
        <f t="shared" ca="1" si="798"/>
        <v>100</v>
      </c>
      <c r="AA374" s="158">
        <f t="shared" ca="1" si="798"/>
        <v>100</v>
      </c>
      <c r="AB374" s="158">
        <f t="shared" ca="1" si="798"/>
        <v>100</v>
      </c>
      <c r="AC374" s="158">
        <f t="shared" ca="1" si="798"/>
        <v>100</v>
      </c>
      <c r="AE374" s="158">
        <f ca="1">N(E374)</f>
        <v>100</v>
      </c>
      <c r="AF374" s="158">
        <f ca="1">N(G374)</f>
        <v>100</v>
      </c>
      <c r="AG374" s="158">
        <f ca="1">N(I374)</f>
        <v>100</v>
      </c>
      <c r="AH374" s="158">
        <f ca="1">N(K374)</f>
        <v>100</v>
      </c>
      <c r="AI374" s="158">
        <f ca="1">N(M374)</f>
        <v>100</v>
      </c>
      <c r="AJ374" s="158">
        <f ca="1">N(O374)</f>
        <v>100</v>
      </c>
      <c r="AK374" s="158">
        <f ca="1">N(Q374)</f>
        <v>100</v>
      </c>
      <c r="AL374" s="158">
        <f ca="1">N(S374)</f>
        <v>100</v>
      </c>
      <c r="AM374" s="158">
        <f ca="1">N(U374)</f>
        <v>100</v>
      </c>
      <c r="AN374" s="159">
        <f t="shared" ref="AN374:AN376" ca="1" si="799">ROUND(X374*SUM(E374,G374,I374,K374,M374,O374,Q374,S374,U374),2)</f>
        <v>810</v>
      </c>
      <c r="AP374" s="227">
        <f t="shared" ref="AP374:AP376" ca="1" si="800">IF(C374="Vihor",1,0)*AN374</f>
        <v>810</v>
      </c>
      <c r="AQ374" s="227">
        <f t="shared" ref="AQ374:AQ376" ca="1" si="801">IF(C374="Maksimir",1,0)*AN374</f>
        <v>0</v>
      </c>
      <c r="AR374" s="227">
        <f t="shared" ref="AR374:AR376" ca="1" si="802">IF(C374="Japetić",1,0)*AN374</f>
        <v>0</v>
      </c>
      <c r="AS374" s="227">
        <f t="shared" ref="AS374:AS376" ca="1" si="803">IF(C374="Bjelovar",1,0)*AN374</f>
        <v>0</v>
      </c>
      <c r="AT374" s="227">
        <f t="shared" ref="AT374:AT376" ca="1" si="804">IF(C374="Međimurje",1,0)*AN374</f>
        <v>0</v>
      </c>
      <c r="AU374" s="227">
        <f t="shared" ref="AU374:AU376" ca="1" si="805">IF(C374="Sova",1,0)*AN374</f>
        <v>0</v>
      </c>
      <c r="AV374" s="227">
        <f t="shared" ref="AV374:AV376" ca="1" si="806">IF(C374="Orion",1,0)*AN374</f>
        <v>0</v>
      </c>
      <c r="AW374" s="227">
        <f t="shared" ref="AW374:AW376" ca="1" si="807">IF(C374="Kapela",1,0)*AN374</f>
        <v>0</v>
      </c>
      <c r="AX374" s="227">
        <f t="shared" ref="AX374:AX376" ca="1" si="808">IF(C374="Jelen",1,0)*AN374</f>
        <v>0</v>
      </c>
      <c r="AY374" s="227">
        <f t="shared" ref="AY374:AY376" ca="1" si="809">IF(C374="Varaždin",1,0)*AN374</f>
        <v>0</v>
      </c>
      <c r="AZ374" s="227">
        <f t="shared" ref="AZ374:AZ376" ca="1" si="810">IF(C374="Ivan Merz",1,0)*AN374</f>
        <v>0</v>
      </c>
      <c r="BB374" s="227">
        <f ca="1">ROUND(N(E374)*$X374,2)</f>
        <v>90</v>
      </c>
      <c r="BC374" s="227">
        <f ca="1">ROUND(N(G374)*$X374,2)</f>
        <v>90</v>
      </c>
      <c r="BD374" s="227">
        <f ca="1">ROUND(N(I374)*$X374,2)</f>
        <v>90</v>
      </c>
      <c r="BE374" s="227">
        <f ca="1">ROUND(N(K374)*$X374,2)</f>
        <v>90</v>
      </c>
      <c r="BF374" s="227">
        <f ca="1">ROUND(N(M374)*$X374,2)</f>
        <v>90</v>
      </c>
      <c r="BG374" s="227">
        <f ca="1">ROUND(N(O374)*$X374,2)</f>
        <v>90</v>
      </c>
      <c r="BH374" s="227">
        <f ca="1">ROUND(N(Q374)*$X374,2)</f>
        <v>90</v>
      </c>
      <c r="BI374" s="227">
        <f ca="1">ROUND(N(S374)*$X374,2)</f>
        <v>90</v>
      </c>
      <c r="BJ374" s="227">
        <f ca="1">ROUND(N(U374)*$X374,2)</f>
        <v>90</v>
      </c>
    </row>
    <row r="375" spans="1:62" x14ac:dyDescent="0.2">
      <c r="A375" s="228" t="s">
        <v>4</v>
      </c>
      <c r="B375" s="229" t="s">
        <v>307</v>
      </c>
      <c r="C375" s="230" t="s">
        <v>156</v>
      </c>
      <c r="D375" s="328"/>
      <c r="E375" s="245" t="str">
        <f>IF(D375="","",IF(N(D375)=0,"*",ROUND(100*E$373/(100*D375-40*INT(D375)),2)))</f>
        <v/>
      </c>
      <c r="F375" s="261"/>
      <c r="G375" s="245" t="str">
        <f>IF(F375="","",IF(N(F375)=0,"*",ROUND(100*G$373/(100*F375-40*INT(F375)),2)))</f>
        <v/>
      </c>
      <c r="H375" s="261">
        <v>79.569999999999993</v>
      </c>
      <c r="I375" s="245">
        <f ca="1">IF(H375="","",IF(N(H375)=0,"*",ROUND(100*I$373/(100*H375-40*INT(H375)),2)))</f>
        <v>50.64</v>
      </c>
      <c r="J375" s="261">
        <v>48.58</v>
      </c>
      <c r="K375" s="245">
        <f ca="1">IF(J375="","",IF(N(J375)=0,"*",ROUND(100*K$373/(100*J375-40*INT(J375)),2)))</f>
        <v>58.51</v>
      </c>
      <c r="L375" s="261">
        <v>54.5</v>
      </c>
      <c r="M375" s="245">
        <f ca="1">IF(L375="","",IF(N(L375)=0,"*",ROUND(100*M$373/(100*L375-40*INT(L375)),2)))</f>
        <v>57.72</v>
      </c>
      <c r="N375" s="261"/>
      <c r="O375" s="245" t="str">
        <f>IF(N375="","",IF(N(N375)=0,"*",ROUND(100*O$373/(100*N375-40*INT(N375)),2)))</f>
        <v/>
      </c>
      <c r="P375" s="261"/>
      <c r="Q375" s="245" t="str">
        <f>IF(P375="","",IF(N(P375)=0,"*",ROUND(100*Q$373/(100*P375-40*INT(P375)),2)))</f>
        <v/>
      </c>
      <c r="R375" s="261"/>
      <c r="S375" s="245" t="str">
        <f>IF(R375="","",IF(N(R375)=0,"*",ROUND(100*S$373/(100*R375-40*INT(R375)),2)))</f>
        <v/>
      </c>
      <c r="T375" s="261"/>
      <c r="U375" s="245" t="str">
        <f>IF(T375="","",IF(N(T375)=0,"*",ROUND(100*U$373/(100*T375-40*INT(T375)),2)))</f>
        <v/>
      </c>
      <c r="V375" s="245">
        <f ca="1">SUM(Y375:AC375)</f>
        <v>166.87</v>
      </c>
      <c r="W375" s="225"/>
      <c r="X375" s="226">
        <v>0.9</v>
      </c>
      <c r="Y375" s="158">
        <f t="shared" ca="1" si="798"/>
        <v>58.51</v>
      </c>
      <c r="Z375" s="158">
        <f t="shared" ca="1" si="798"/>
        <v>57.72</v>
      </c>
      <c r="AA375" s="158">
        <f t="shared" ca="1" si="798"/>
        <v>50.64</v>
      </c>
      <c r="AB375" s="158">
        <f t="shared" ca="1" si="798"/>
        <v>0</v>
      </c>
      <c r="AC375" s="158">
        <f t="shared" ca="1" si="798"/>
        <v>0</v>
      </c>
      <c r="AE375" s="158">
        <f>N(E375)</f>
        <v>0</v>
      </c>
      <c r="AF375" s="158">
        <f>N(G375)</f>
        <v>0</v>
      </c>
      <c r="AG375" s="158">
        <f ca="1">N(I375)</f>
        <v>50.64</v>
      </c>
      <c r="AH375" s="158">
        <f ca="1">N(K375)</f>
        <v>58.51</v>
      </c>
      <c r="AI375" s="158">
        <f ca="1">N(M375)</f>
        <v>57.72</v>
      </c>
      <c r="AJ375" s="158">
        <f>N(O375)</f>
        <v>0</v>
      </c>
      <c r="AK375" s="158">
        <f>N(Q375)</f>
        <v>0</v>
      </c>
      <c r="AL375" s="158">
        <f>N(S375)</f>
        <v>0</v>
      </c>
      <c r="AM375" s="158">
        <f>N(U375)</f>
        <v>0</v>
      </c>
      <c r="AN375" s="159">
        <f t="shared" ca="1" si="799"/>
        <v>150.18</v>
      </c>
      <c r="AP375" s="227">
        <f t="shared" ca="1" si="800"/>
        <v>0</v>
      </c>
      <c r="AQ375" s="227">
        <f t="shared" ca="1" si="801"/>
        <v>0</v>
      </c>
      <c r="AR375" s="227">
        <f t="shared" ca="1" si="802"/>
        <v>0</v>
      </c>
      <c r="AS375" s="227">
        <f t="shared" ca="1" si="803"/>
        <v>0</v>
      </c>
      <c r="AT375" s="227">
        <f t="shared" ca="1" si="804"/>
        <v>0</v>
      </c>
      <c r="AU375" s="227">
        <f t="shared" ca="1" si="805"/>
        <v>0</v>
      </c>
      <c r="AV375" s="227">
        <f t="shared" ca="1" si="806"/>
        <v>0</v>
      </c>
      <c r="AW375" s="227">
        <f t="shared" ca="1" si="807"/>
        <v>0</v>
      </c>
      <c r="AX375" s="227">
        <f t="shared" ca="1" si="808"/>
        <v>150.18</v>
      </c>
      <c r="AY375" s="227">
        <f t="shared" ca="1" si="809"/>
        <v>0</v>
      </c>
      <c r="AZ375" s="227">
        <f t="shared" ca="1" si="810"/>
        <v>0</v>
      </c>
      <c r="BB375" s="227">
        <f>ROUND(N(E375)*$X375,2)</f>
        <v>0</v>
      </c>
      <c r="BC375" s="227">
        <f>ROUND(N(G375)*$X375,2)</f>
        <v>0</v>
      </c>
      <c r="BD375" s="227">
        <f ca="1">ROUND(N(I375)*$X375,2)</f>
        <v>45.58</v>
      </c>
      <c r="BE375" s="227">
        <f ca="1">ROUND(N(K375)*$X375,2)</f>
        <v>52.66</v>
      </c>
      <c r="BF375" s="227">
        <f ca="1">ROUND(N(M375)*$X375,2)</f>
        <v>51.95</v>
      </c>
      <c r="BG375" s="227">
        <f>ROUND(N(O375)*$X375,2)</f>
        <v>0</v>
      </c>
      <c r="BH375" s="227">
        <f>ROUND(N(Q375)*$X375,2)</f>
        <v>0</v>
      </c>
      <c r="BI375" s="227">
        <f>ROUND(N(S375)*$X375,2)</f>
        <v>0</v>
      </c>
      <c r="BJ375" s="227">
        <f>ROUND(N(U375)*$X375,2)</f>
        <v>0</v>
      </c>
    </row>
    <row r="376" spans="1:62" ht="13.5" thickBot="1" x14ac:dyDescent="0.25">
      <c r="A376" s="247" t="s">
        <v>5</v>
      </c>
      <c r="B376" s="248" t="s">
        <v>392</v>
      </c>
      <c r="C376" s="249" t="s">
        <v>126</v>
      </c>
      <c r="D376" s="265"/>
      <c r="E376" s="266" t="str">
        <f>IF(D376="","",IF(N(D376)=0,"*",ROUND(100*E$373/(100*D376-40*INT(D376)),2)))</f>
        <v/>
      </c>
      <c r="F376" s="265"/>
      <c r="G376" s="266" t="str">
        <f>IF(F376="","",IF(N(F376)=0,"*",ROUND(100*G$373/(100*F376-40*INT(F376)),2)))</f>
        <v/>
      </c>
      <c r="H376" s="265"/>
      <c r="I376" s="266" t="str">
        <f>IF(H376="","",IF(N(H376)=0,"*",ROUND(100*I$373/(100*H376-40*INT(H376)),2)))</f>
        <v/>
      </c>
      <c r="J376" s="265"/>
      <c r="K376" s="266" t="str">
        <f>IF(J376="","",IF(N(J376)=0,"*",ROUND(100*K$373/(100*J376-40*INT(J376)),2)))</f>
        <v/>
      </c>
      <c r="L376" s="265"/>
      <c r="M376" s="266" t="str">
        <f>IF(L376="","",IF(N(L376)=0,"*",ROUND(100*M$373/(100*L376-40*INT(L376)),2)))</f>
        <v/>
      </c>
      <c r="N376" s="265"/>
      <c r="O376" s="266" t="str">
        <f>IF(N376="","",IF(N(N376)=0,"*",ROUND(100*O$373/(100*N376-40*INT(N376)),2)))</f>
        <v/>
      </c>
      <c r="P376" s="265"/>
      <c r="Q376" s="266" t="str">
        <f>IF(P376="","",IF(N(P376)=0,"*",ROUND(100*Q$373/(100*P376-40*INT(P376)),2)))</f>
        <v/>
      </c>
      <c r="R376" s="265" t="s">
        <v>112</v>
      </c>
      <c r="S376" s="266" t="str">
        <f>IF(R376="","",IF(N(R376)=0,"*",ROUND(100*S$373/(100*R376-40*INT(R376)),2)))</f>
        <v>*</v>
      </c>
      <c r="T376" s="265"/>
      <c r="U376" s="266" t="str">
        <f>IF(T376="","",IF(N(T376)=0,"*",ROUND(100*U$373/(100*T376-40*INT(T376)),2)))</f>
        <v/>
      </c>
      <c r="V376" s="266">
        <f>SUM(Y376:AC376)</f>
        <v>0</v>
      </c>
      <c r="W376" s="225"/>
      <c r="X376" s="226">
        <v>0.9</v>
      </c>
      <c r="Y376" s="158">
        <f t="shared" si="798"/>
        <v>0</v>
      </c>
      <c r="Z376" s="158">
        <f t="shared" si="798"/>
        <v>0</v>
      </c>
      <c r="AA376" s="158">
        <f t="shared" si="798"/>
        <v>0</v>
      </c>
      <c r="AB376" s="158">
        <f t="shared" si="798"/>
        <v>0</v>
      </c>
      <c r="AC376" s="158">
        <f t="shared" si="798"/>
        <v>0</v>
      </c>
      <c r="AE376" s="158">
        <f>N(E376)</f>
        <v>0</v>
      </c>
      <c r="AF376" s="158">
        <f>N(G376)</f>
        <v>0</v>
      </c>
      <c r="AG376" s="158">
        <f>N(I376)</f>
        <v>0</v>
      </c>
      <c r="AH376" s="158">
        <f>N(K376)</f>
        <v>0</v>
      </c>
      <c r="AI376" s="158">
        <f>N(M376)</f>
        <v>0</v>
      </c>
      <c r="AJ376" s="158">
        <f>N(O376)</f>
        <v>0</v>
      </c>
      <c r="AK376" s="158">
        <f>N(Q376)</f>
        <v>0</v>
      </c>
      <c r="AL376" s="158">
        <f>N(S376)</f>
        <v>0</v>
      </c>
      <c r="AM376" s="158">
        <f>N(U376)</f>
        <v>0</v>
      </c>
      <c r="AN376" s="159">
        <f t="shared" si="799"/>
        <v>0</v>
      </c>
      <c r="AP376" s="227">
        <f t="shared" si="800"/>
        <v>0</v>
      </c>
      <c r="AQ376" s="227">
        <f t="shared" si="801"/>
        <v>0</v>
      </c>
      <c r="AR376" s="227">
        <f t="shared" si="802"/>
        <v>0</v>
      </c>
      <c r="AS376" s="227">
        <f t="shared" si="803"/>
        <v>0</v>
      </c>
      <c r="AT376" s="227">
        <f t="shared" si="804"/>
        <v>0</v>
      </c>
      <c r="AU376" s="227">
        <f t="shared" si="805"/>
        <v>0</v>
      </c>
      <c r="AV376" s="227">
        <f t="shared" si="806"/>
        <v>0</v>
      </c>
      <c r="AW376" s="227">
        <f t="shared" si="807"/>
        <v>0</v>
      </c>
      <c r="AX376" s="227">
        <f t="shared" si="808"/>
        <v>0</v>
      </c>
      <c r="AY376" s="227">
        <f t="shared" si="809"/>
        <v>0</v>
      </c>
      <c r="AZ376" s="227">
        <f t="shared" si="810"/>
        <v>0</v>
      </c>
      <c r="BB376" s="227">
        <f>ROUND(N(E376)*$X376,2)</f>
        <v>0</v>
      </c>
      <c r="BC376" s="227">
        <f>ROUND(N(G376)*$X376,2)</f>
        <v>0</v>
      </c>
      <c r="BD376" s="227">
        <f>ROUND(N(I376)*$X376,2)</f>
        <v>0</v>
      </c>
      <c r="BE376" s="227">
        <f>ROUND(N(K376)*$X376,2)</f>
        <v>0</v>
      </c>
      <c r="BF376" s="227">
        <f>ROUND(N(M376)*$X376,2)</f>
        <v>0</v>
      </c>
      <c r="BG376" s="227">
        <f>ROUND(N(O376)*$X376,2)</f>
        <v>0</v>
      </c>
      <c r="BH376" s="227">
        <f>ROUND(N(Q376)*$X376,2)</f>
        <v>0</v>
      </c>
      <c r="BI376" s="227">
        <f>ROUND(N(S376)*$X376,2)</f>
        <v>0</v>
      </c>
      <c r="BJ376" s="227">
        <f>ROUND(N(U376)*$X376,2)</f>
        <v>0</v>
      </c>
    </row>
    <row r="377" spans="1:62" ht="13.5" thickBot="1" x14ac:dyDescent="0.25"/>
    <row r="378" spans="1:62" ht="13.5" customHeight="1" x14ac:dyDescent="0.25">
      <c r="A378" s="355"/>
      <c r="B378" s="358" t="s">
        <v>67</v>
      </c>
      <c r="C378" s="361" t="s">
        <v>2</v>
      </c>
      <c r="D378" s="349" t="s">
        <v>95</v>
      </c>
      <c r="E378" s="349"/>
      <c r="F378" s="349" t="s">
        <v>145</v>
      </c>
      <c r="G378" s="349"/>
      <c r="H378" s="349" t="s">
        <v>133</v>
      </c>
      <c r="I378" s="349"/>
      <c r="J378" s="349" t="s">
        <v>135</v>
      </c>
      <c r="K378" s="349"/>
      <c r="L378" s="349" t="s">
        <v>136</v>
      </c>
      <c r="M378" s="350"/>
      <c r="N378" s="349" t="s">
        <v>149</v>
      </c>
      <c r="O378" s="349"/>
      <c r="P378" s="349" t="s">
        <v>20</v>
      </c>
      <c r="Q378" s="349"/>
      <c r="R378" s="349" t="s">
        <v>153</v>
      </c>
      <c r="S378" s="350"/>
      <c r="T378" s="349" t="s">
        <v>381</v>
      </c>
      <c r="U378" s="350"/>
      <c r="V378" s="351" t="s">
        <v>93</v>
      </c>
      <c r="W378" s="354"/>
      <c r="X378" s="354"/>
      <c r="AP378" s="227"/>
      <c r="AQ378" s="227"/>
      <c r="AR378" s="227"/>
      <c r="AS378" s="227"/>
      <c r="AT378" s="227"/>
      <c r="AU378" s="227"/>
      <c r="AV378" s="227"/>
      <c r="AW378" s="227"/>
      <c r="AX378" s="227"/>
      <c r="AY378" s="227"/>
      <c r="AZ378" s="227"/>
    </row>
    <row r="379" spans="1:62" ht="13.5" x14ac:dyDescent="0.25">
      <c r="A379" s="356"/>
      <c r="B379" s="359"/>
      <c r="C379" s="362"/>
      <c r="D379" s="348" t="s">
        <v>144</v>
      </c>
      <c r="E379" s="348"/>
      <c r="F379" s="348" t="s">
        <v>146</v>
      </c>
      <c r="G379" s="348"/>
      <c r="H379" s="348" t="s">
        <v>146</v>
      </c>
      <c r="I379" s="348"/>
      <c r="J379" s="348" t="s">
        <v>147</v>
      </c>
      <c r="K379" s="348"/>
      <c r="L379" s="348" t="s">
        <v>148</v>
      </c>
      <c r="M379" s="348"/>
      <c r="N379" s="348" t="s">
        <v>151</v>
      </c>
      <c r="O379" s="348"/>
      <c r="P379" s="348" t="s">
        <v>152</v>
      </c>
      <c r="Q379" s="348"/>
      <c r="R379" s="348" t="s">
        <v>91</v>
      </c>
      <c r="S379" s="348"/>
      <c r="T379" s="348" t="s">
        <v>382</v>
      </c>
      <c r="U379" s="348"/>
      <c r="V379" s="352"/>
      <c r="W379" s="354"/>
      <c r="X379" s="354"/>
      <c r="AP379" s="227"/>
      <c r="AQ379" s="227"/>
      <c r="AR379" s="227"/>
      <c r="AS379" s="227"/>
      <c r="AT379" s="227"/>
      <c r="AU379" s="227"/>
      <c r="AV379" s="227"/>
      <c r="AW379" s="227"/>
      <c r="AX379" s="227"/>
      <c r="AY379" s="227"/>
      <c r="AZ379" s="227"/>
    </row>
    <row r="380" spans="1:62" ht="13.5" customHeight="1" thickBot="1" x14ac:dyDescent="0.25">
      <c r="A380" s="357"/>
      <c r="B380" s="360"/>
      <c r="C380" s="363"/>
      <c r="D380" s="203" t="s">
        <v>0</v>
      </c>
      <c r="E380" s="204" t="s">
        <v>1</v>
      </c>
      <c r="F380" s="203" t="s">
        <v>0</v>
      </c>
      <c r="G380" s="204" t="s">
        <v>1</v>
      </c>
      <c r="H380" s="203" t="s">
        <v>0</v>
      </c>
      <c r="I380" s="204" t="s">
        <v>1</v>
      </c>
      <c r="J380" s="203" t="s">
        <v>0</v>
      </c>
      <c r="K380" s="204" t="s">
        <v>1</v>
      </c>
      <c r="L380" s="203" t="s">
        <v>0</v>
      </c>
      <c r="M380" s="204" t="s">
        <v>1</v>
      </c>
      <c r="N380" s="203" t="s">
        <v>0</v>
      </c>
      <c r="O380" s="204" t="s">
        <v>1</v>
      </c>
      <c r="P380" s="203" t="s">
        <v>0</v>
      </c>
      <c r="Q380" s="204" t="s">
        <v>1</v>
      </c>
      <c r="R380" s="203" t="s">
        <v>0</v>
      </c>
      <c r="S380" s="204" t="s">
        <v>1</v>
      </c>
      <c r="T380" s="203" t="s">
        <v>0</v>
      </c>
      <c r="U380" s="204" t="s">
        <v>1</v>
      </c>
      <c r="V380" s="353"/>
      <c r="W380" s="259"/>
      <c r="X380" s="206"/>
      <c r="AP380" s="227"/>
      <c r="AQ380" s="227"/>
      <c r="AR380" s="227"/>
      <c r="AS380" s="227"/>
      <c r="AT380" s="227"/>
      <c r="AU380" s="227"/>
      <c r="AV380" s="227"/>
      <c r="AW380" s="227"/>
      <c r="AX380" s="227"/>
      <c r="AY380" s="227"/>
      <c r="AZ380" s="227"/>
    </row>
    <row r="381" spans="1:62" s="215" customFormat="1" ht="13.5" hidden="1" outlineLevel="1" thickBot="1" x14ac:dyDescent="0.25">
      <c r="A381" s="209"/>
      <c r="B381" s="210">
        <f>ROW()+1</f>
        <v>382</v>
      </c>
      <c r="C381" s="211" cm="1">
        <f t="array" ref="C381">MATCH(TRUE,ISBLANK(C382:C517),0)+ROW()-1</f>
        <v>391</v>
      </c>
      <c r="D381" s="257">
        <f ca="1">MIN(INDIRECT(ADDRESS($B381,COLUMN())&amp;":"&amp;ADDRESS($C381,COLUMN())))</f>
        <v>49.22</v>
      </c>
      <c r="E381" s="326">
        <f ca="1">100*D381-40*INT(D381)</f>
        <v>2962</v>
      </c>
      <c r="F381" s="257">
        <f ca="1">MIN(INDIRECT(ADDRESS($B381,COLUMN())&amp;":"&amp;ADDRESS($C381,COLUMN())))</f>
        <v>25.07</v>
      </c>
      <c r="G381" s="326">
        <f t="shared" ref="G381" ca="1" si="811">F381*100-40*INT(F381)</f>
        <v>1507</v>
      </c>
      <c r="H381" s="257">
        <f ca="1">MIN(INDIRECT(ADDRESS($B381,COLUMN())&amp;":"&amp;ADDRESS($C381,COLUMN())))</f>
        <v>23.03</v>
      </c>
      <c r="I381" s="326">
        <f t="shared" ref="I381" ca="1" si="812">H381*100-40*INT(H381)</f>
        <v>1383</v>
      </c>
      <c r="J381" s="257">
        <f ca="1">MIN(INDIRECT(ADDRESS($B381,COLUMN())&amp;":"&amp;ADDRESS($C381,COLUMN())))</f>
        <v>26.27</v>
      </c>
      <c r="K381" s="326">
        <f t="shared" ref="K381" ca="1" si="813">J381*100-40*INT(J381)</f>
        <v>1587</v>
      </c>
      <c r="L381" s="257">
        <f ca="1">MIN(INDIRECT(ADDRESS($B381,COLUMN())&amp;":"&amp;ADDRESS($C381,COLUMN())))</f>
        <v>26.5</v>
      </c>
      <c r="M381" s="326">
        <f t="shared" ref="M381" ca="1" si="814">L381*100-40*INT(L381)</f>
        <v>1610</v>
      </c>
      <c r="N381" s="257">
        <f ca="1">MIN(INDIRECT(ADDRESS($B381,COLUMN())&amp;":"&amp;ADDRESS($C381,COLUMN())))</f>
        <v>32.28</v>
      </c>
      <c r="O381" s="326">
        <f t="shared" ref="O381" ca="1" si="815">N381*100-40*INT(N381)</f>
        <v>1948</v>
      </c>
      <c r="P381" s="257">
        <f ca="1">MIN(INDIRECT(ADDRESS($B381,COLUMN())&amp;":"&amp;ADDRESS($C381,COLUMN())))</f>
        <v>19.329999999999998</v>
      </c>
      <c r="Q381" s="326">
        <f t="shared" ref="Q381" ca="1" si="816">P381*100-40*INT(P381)</f>
        <v>1172.9999999999998</v>
      </c>
      <c r="R381" s="257">
        <f ca="1">MIN(INDIRECT(ADDRESS($B381,COLUMN())&amp;":"&amp;ADDRESS($C381,COLUMN())))</f>
        <v>51.2</v>
      </c>
      <c r="S381" s="326">
        <f t="shared" ref="S381" ca="1" si="817">R381*100-40*INT(R381)</f>
        <v>3080</v>
      </c>
      <c r="T381" s="257">
        <f ca="1">MIN(INDIRECT(ADDRESS($B381,COLUMN())&amp;":"&amp;ADDRESS($C381,COLUMN())))</f>
        <v>26.53</v>
      </c>
      <c r="U381" s="326">
        <f t="shared" ref="U381" ca="1" si="818">T381*100-40*INT(T381)</f>
        <v>1613</v>
      </c>
      <c r="V381" s="257"/>
      <c r="W381" s="214"/>
      <c r="X381" s="214"/>
      <c r="AN381" s="216"/>
      <c r="AP381" s="217"/>
      <c r="AQ381" s="217"/>
      <c r="AR381" s="217"/>
      <c r="AS381" s="217"/>
      <c r="AT381" s="217"/>
      <c r="AU381" s="217"/>
      <c r="AV381" s="217"/>
      <c r="AW381" s="217"/>
      <c r="AX381" s="217"/>
      <c r="AY381" s="217"/>
      <c r="AZ381" s="217"/>
    </row>
    <row r="382" spans="1:62" collapsed="1" x14ac:dyDescent="0.2">
      <c r="A382" s="218" t="s">
        <v>3</v>
      </c>
      <c r="B382" s="279" t="s">
        <v>306</v>
      </c>
      <c r="C382" s="220" t="s">
        <v>126</v>
      </c>
      <c r="D382" s="268"/>
      <c r="E382" s="327" t="str">
        <f t="shared" ref="E382:E391" si="819">IF(D382="","",IF(N(D382)=0,"*",ROUND(100*E$381/(100*D382-40*INT(D382)),2)))</f>
        <v/>
      </c>
      <c r="F382" s="268">
        <v>25.07</v>
      </c>
      <c r="G382" s="327">
        <f t="shared" ref="G382:G391" ca="1" si="820">IF(F382="","",IF(N(F382)=0,"*",ROUND(100*G$381/(100*F382-40*INT(F382)),2)))</f>
        <v>100</v>
      </c>
      <c r="H382" s="268">
        <v>23.03</v>
      </c>
      <c r="I382" s="327">
        <f t="shared" ref="I382:I391" ca="1" si="821">IF(H382="","",IF(N(H382)=0,"*",ROUND(100*I$381/(100*H382-40*INT(H382)),2)))</f>
        <v>100</v>
      </c>
      <c r="J382" s="268">
        <v>26.27</v>
      </c>
      <c r="K382" s="327">
        <f t="shared" ref="K382:K391" ca="1" si="822">IF(J382="","",IF(N(J382)=0,"*",ROUND(100*K$381/(100*J382-40*INT(J382)),2)))</f>
        <v>100</v>
      </c>
      <c r="L382" s="268"/>
      <c r="M382" s="327" t="str">
        <f t="shared" ref="M382:M391" si="823">IF(L382="","",IF(N(L382)=0,"*",ROUND(100*M$381/(100*L382-40*INT(L382)),2)))</f>
        <v/>
      </c>
      <c r="N382" s="268">
        <v>32.29</v>
      </c>
      <c r="O382" s="281">
        <f t="shared" ref="O382:O391" ca="1" si="824">IF(N382="","",IF(N(N382)=0,"*",ROUND(100*O$381/(100*N382-40*INT(N382)),2)))</f>
        <v>99.95</v>
      </c>
      <c r="P382" s="268">
        <v>19.329999999999998</v>
      </c>
      <c r="Q382" s="327">
        <f t="shared" ref="Q382:Q391" ca="1" si="825">IF(P382="","",IF(N(P382)=0,"*",ROUND(100*Q$381/(100*P382-40*INT(P382)),2)))</f>
        <v>100</v>
      </c>
      <c r="R382" s="268">
        <v>51.2</v>
      </c>
      <c r="S382" s="327">
        <f t="shared" ref="S382:S391" ca="1" si="826">IF(R382="","",IF(N(R382)=0,"*",ROUND(100*S$381/(100*R382-40*INT(R382)),2)))</f>
        <v>100</v>
      </c>
      <c r="T382" s="268">
        <v>26.53</v>
      </c>
      <c r="U382" s="327">
        <f t="shared" ref="U382:U391" ca="1" si="827">IF(T382="","",IF(N(T382)=0,"*",ROUND(100*U$381/(100*T382-40*INT(T382)),2)))</f>
        <v>100</v>
      </c>
      <c r="V382" s="327">
        <f t="shared" ref="V382:V391" ca="1" si="828">SUM(Y382:AC382)</f>
        <v>500</v>
      </c>
      <c r="W382" s="285"/>
      <c r="X382" s="226">
        <v>0.8</v>
      </c>
      <c r="Y382" s="158">
        <f t="shared" ref="Y382:AC391" ca="1" si="829">LARGE($AE382:$AM382,Y$34)</f>
        <v>100</v>
      </c>
      <c r="Z382" s="158">
        <f t="shared" ca="1" si="829"/>
        <v>100</v>
      </c>
      <c r="AA382" s="158">
        <f t="shared" ca="1" si="829"/>
        <v>100</v>
      </c>
      <c r="AB382" s="158">
        <f t="shared" ca="1" si="829"/>
        <v>100</v>
      </c>
      <c r="AC382" s="158">
        <f t="shared" ca="1" si="829"/>
        <v>100</v>
      </c>
      <c r="AE382" s="158">
        <f t="shared" ref="AE382:AE391" si="830">N(E382)</f>
        <v>0</v>
      </c>
      <c r="AF382" s="158">
        <f t="shared" ref="AF382:AF391" ca="1" si="831">N(G382)</f>
        <v>100</v>
      </c>
      <c r="AG382" s="158">
        <f t="shared" ref="AG382:AG391" ca="1" si="832">N(I382)</f>
        <v>100</v>
      </c>
      <c r="AH382" s="158">
        <f t="shared" ref="AH382:AH391" ca="1" si="833">N(K382)</f>
        <v>100</v>
      </c>
      <c r="AI382" s="158">
        <f t="shared" ref="AI382:AI391" si="834">N(M382)</f>
        <v>0</v>
      </c>
      <c r="AJ382" s="158">
        <f t="shared" ref="AJ382:AJ391" ca="1" si="835">N(O382)</f>
        <v>99.95</v>
      </c>
      <c r="AK382" s="158">
        <f t="shared" ref="AK382:AK391" ca="1" si="836">N(Q382)</f>
        <v>100</v>
      </c>
      <c r="AL382" s="158">
        <f t="shared" ref="AL382:AL391" ca="1" si="837">N(S382)</f>
        <v>100</v>
      </c>
      <c r="AM382" s="158">
        <f t="shared" ref="AM382:AM391" ca="1" si="838">N(U382)</f>
        <v>100</v>
      </c>
      <c r="AN382" s="159">
        <f t="shared" ref="AN382:AN391" ca="1" si="839">ROUND(X382*SUM(E382,G382,I382,K382,M382,O382,Q382,S382,U382),2)</f>
        <v>559.96</v>
      </c>
      <c r="AP382" s="227">
        <f t="shared" ref="AP382:AP391" ca="1" si="840">IF(C382="Vihor",1,0)*AN382</f>
        <v>0</v>
      </c>
      <c r="AQ382" s="227">
        <f t="shared" ref="AQ382:AQ391" ca="1" si="841">IF(C382="Maksimir",1,0)*AN382</f>
        <v>0</v>
      </c>
      <c r="AR382" s="227">
        <f t="shared" ref="AR382:AR391" ca="1" si="842">IF(C382="Japetić",1,0)*AN382</f>
        <v>0</v>
      </c>
      <c r="AS382" s="227">
        <f t="shared" ref="AS382:AS391" ca="1" si="843">IF(C382="Bjelovar",1,0)*AN382</f>
        <v>0</v>
      </c>
      <c r="AT382" s="227">
        <f t="shared" ref="AT382:AT391" ca="1" si="844">IF(C382="Međimurje",1,0)*AN382</f>
        <v>0</v>
      </c>
      <c r="AU382" s="227">
        <f t="shared" ref="AU382:AU391" ca="1" si="845">IF(C382="Sova",1,0)*AN382</f>
        <v>0</v>
      </c>
      <c r="AV382" s="227">
        <f t="shared" ref="AV382:AV391" ca="1" si="846">IF(C382="Orion",1,0)*AN382</f>
        <v>0</v>
      </c>
      <c r="AW382" s="227">
        <f t="shared" ref="AW382:AW391" ca="1" si="847">IF(C382="Kapela",1,0)*AN382</f>
        <v>0</v>
      </c>
      <c r="AX382" s="227">
        <f t="shared" ref="AX382:AX391" ca="1" si="848">IF(C382="Jelen",1,0)*AN382</f>
        <v>0</v>
      </c>
      <c r="AY382" s="227">
        <f t="shared" ref="AY382:AY391" ca="1" si="849">IF(C382="Varaždin",1,0)*AN382</f>
        <v>0</v>
      </c>
      <c r="AZ382" s="227">
        <f t="shared" ref="AZ382:AZ391" ca="1" si="850">IF(C382="Ivan Merz",1,0)*AN382</f>
        <v>559.96</v>
      </c>
      <c r="BB382" s="227">
        <f t="shared" ref="BB382:BB391" si="851">ROUND(N(E382)*$X382,2)</f>
        <v>0</v>
      </c>
      <c r="BC382" s="227">
        <f t="shared" ref="BC382:BC391" ca="1" si="852">ROUND(N(G382)*$X382,2)</f>
        <v>80</v>
      </c>
      <c r="BD382" s="227">
        <f t="shared" ref="BD382:BD391" ca="1" si="853">ROUND(N(I382)*$X382,2)</f>
        <v>80</v>
      </c>
      <c r="BE382" s="227">
        <f t="shared" ref="BE382:BE391" ca="1" si="854">ROUND(N(K382)*$X382,2)</f>
        <v>80</v>
      </c>
      <c r="BF382" s="227">
        <f t="shared" ref="BF382:BF391" si="855">ROUND(N(M382)*$X382,2)</f>
        <v>0</v>
      </c>
      <c r="BG382" s="227">
        <f t="shared" ref="BG382:BG391" ca="1" si="856">ROUND(N(O382)*$X382,2)</f>
        <v>79.959999999999994</v>
      </c>
      <c r="BH382" s="227">
        <f t="shared" ref="BH382:BH391" ca="1" si="857">ROUND(N(Q382)*$X382,2)</f>
        <v>80</v>
      </c>
      <c r="BI382" s="227">
        <f t="shared" ref="BI382:BI391" ca="1" si="858">ROUND(N(S382)*$X382,2)</f>
        <v>80</v>
      </c>
      <c r="BJ382" s="227">
        <f t="shared" ref="BJ382:BJ391" ca="1" si="859">ROUND(N(U382)*$X382,2)</f>
        <v>80</v>
      </c>
    </row>
    <row r="383" spans="1:62" x14ac:dyDescent="0.2">
      <c r="A383" s="228" t="s">
        <v>4</v>
      </c>
      <c r="B383" s="229" t="s">
        <v>236</v>
      </c>
      <c r="C383" s="230" t="s">
        <v>80</v>
      </c>
      <c r="D383" s="261">
        <v>49.22</v>
      </c>
      <c r="E383" s="245">
        <f t="shared" ca="1" si="819"/>
        <v>100</v>
      </c>
      <c r="F383" s="261">
        <v>29.55</v>
      </c>
      <c r="G383" s="245">
        <f t="shared" ca="1" si="820"/>
        <v>83.96</v>
      </c>
      <c r="H383" s="261">
        <v>33.17</v>
      </c>
      <c r="I383" s="235">
        <f t="shared" ca="1" si="821"/>
        <v>69.25</v>
      </c>
      <c r="J383" s="261">
        <v>30.46</v>
      </c>
      <c r="K383" s="245">
        <f t="shared" ca="1" si="822"/>
        <v>85.97</v>
      </c>
      <c r="L383" s="261">
        <v>36.53</v>
      </c>
      <c r="M383" s="245">
        <f t="shared" ca="1" si="823"/>
        <v>72.75</v>
      </c>
      <c r="N383" s="261">
        <v>32.28</v>
      </c>
      <c r="O383" s="245">
        <f t="shared" ca="1" si="824"/>
        <v>100</v>
      </c>
      <c r="P383" s="261">
        <v>27.08</v>
      </c>
      <c r="Q383" s="235">
        <f t="shared" ca="1" si="825"/>
        <v>72.05</v>
      </c>
      <c r="R383" s="261"/>
      <c r="S383" s="245" t="str">
        <f t="shared" si="826"/>
        <v/>
      </c>
      <c r="T383" s="261"/>
      <c r="U383" s="245" t="str">
        <f t="shared" si="827"/>
        <v/>
      </c>
      <c r="V383" s="245">
        <f t="shared" ca="1" si="828"/>
        <v>442.68</v>
      </c>
      <c r="W383" s="285"/>
      <c r="X383" s="226">
        <v>0.8</v>
      </c>
      <c r="Y383" s="158">
        <f t="shared" ca="1" si="829"/>
        <v>100</v>
      </c>
      <c r="Z383" s="158">
        <f t="shared" ca="1" si="829"/>
        <v>100</v>
      </c>
      <c r="AA383" s="158">
        <f t="shared" ca="1" si="829"/>
        <v>85.97</v>
      </c>
      <c r="AB383" s="158">
        <f t="shared" ca="1" si="829"/>
        <v>83.96</v>
      </c>
      <c r="AC383" s="158">
        <f t="shared" ca="1" si="829"/>
        <v>72.75</v>
      </c>
      <c r="AE383" s="158">
        <f t="shared" ca="1" si="830"/>
        <v>100</v>
      </c>
      <c r="AF383" s="158">
        <f t="shared" ca="1" si="831"/>
        <v>83.96</v>
      </c>
      <c r="AG383" s="158">
        <f t="shared" ca="1" si="832"/>
        <v>69.25</v>
      </c>
      <c r="AH383" s="158">
        <f t="shared" ca="1" si="833"/>
        <v>85.97</v>
      </c>
      <c r="AI383" s="158">
        <f t="shared" ca="1" si="834"/>
        <v>72.75</v>
      </c>
      <c r="AJ383" s="158">
        <f t="shared" ca="1" si="835"/>
        <v>100</v>
      </c>
      <c r="AK383" s="158">
        <f t="shared" ca="1" si="836"/>
        <v>72.05</v>
      </c>
      <c r="AL383" s="158">
        <f t="shared" si="837"/>
        <v>0</v>
      </c>
      <c r="AM383" s="158">
        <f t="shared" si="838"/>
        <v>0</v>
      </c>
      <c r="AN383" s="159">
        <f t="shared" ca="1" si="839"/>
        <v>467.18</v>
      </c>
      <c r="AP383" s="227">
        <f t="shared" ca="1" si="840"/>
        <v>0</v>
      </c>
      <c r="AQ383" s="227">
        <f t="shared" ca="1" si="841"/>
        <v>467.18</v>
      </c>
      <c r="AR383" s="227">
        <f t="shared" ca="1" si="842"/>
        <v>0</v>
      </c>
      <c r="AS383" s="227">
        <f t="shared" ca="1" si="843"/>
        <v>0</v>
      </c>
      <c r="AT383" s="227">
        <f t="shared" ca="1" si="844"/>
        <v>0</v>
      </c>
      <c r="AU383" s="227">
        <f t="shared" ca="1" si="845"/>
        <v>0</v>
      </c>
      <c r="AV383" s="227">
        <f t="shared" ca="1" si="846"/>
        <v>0</v>
      </c>
      <c r="AW383" s="227">
        <f t="shared" ca="1" si="847"/>
        <v>0</v>
      </c>
      <c r="AX383" s="227">
        <f t="shared" ca="1" si="848"/>
        <v>0</v>
      </c>
      <c r="AY383" s="227">
        <f t="shared" ca="1" si="849"/>
        <v>0</v>
      </c>
      <c r="AZ383" s="227">
        <f t="shared" ca="1" si="850"/>
        <v>0</v>
      </c>
      <c r="BB383" s="227">
        <f t="shared" ca="1" si="851"/>
        <v>80</v>
      </c>
      <c r="BC383" s="227">
        <f t="shared" ca="1" si="852"/>
        <v>67.17</v>
      </c>
      <c r="BD383" s="227">
        <f t="shared" ca="1" si="853"/>
        <v>55.4</v>
      </c>
      <c r="BE383" s="227">
        <f t="shared" ca="1" si="854"/>
        <v>68.78</v>
      </c>
      <c r="BF383" s="227">
        <f t="shared" ca="1" si="855"/>
        <v>58.2</v>
      </c>
      <c r="BG383" s="227">
        <f t="shared" ca="1" si="856"/>
        <v>80</v>
      </c>
      <c r="BH383" s="227">
        <f t="shared" ca="1" si="857"/>
        <v>57.64</v>
      </c>
      <c r="BI383" s="227">
        <f t="shared" si="858"/>
        <v>0</v>
      </c>
      <c r="BJ383" s="227">
        <f t="shared" si="859"/>
        <v>0</v>
      </c>
    </row>
    <row r="384" spans="1:62" x14ac:dyDescent="0.2">
      <c r="A384" s="228" t="s">
        <v>5</v>
      </c>
      <c r="B384" s="238" t="s">
        <v>241</v>
      </c>
      <c r="C384" s="230" t="s">
        <v>84</v>
      </c>
      <c r="D384" s="261" t="s">
        <v>88</v>
      </c>
      <c r="E384" s="245" t="str">
        <f t="shared" si="819"/>
        <v>*</v>
      </c>
      <c r="F384" s="261">
        <v>48.55</v>
      </c>
      <c r="G384" s="245">
        <f t="shared" ca="1" si="820"/>
        <v>51.35</v>
      </c>
      <c r="H384" s="261">
        <v>43.26</v>
      </c>
      <c r="I384" s="245">
        <f t="shared" ca="1" si="821"/>
        <v>53.07</v>
      </c>
      <c r="J384" s="261">
        <v>53.15</v>
      </c>
      <c r="K384" s="235">
        <f t="shared" ca="1" si="822"/>
        <v>49.67</v>
      </c>
      <c r="L384" s="261">
        <v>33.049999999999997</v>
      </c>
      <c r="M384" s="245">
        <f t="shared" ca="1" si="823"/>
        <v>81.11</v>
      </c>
      <c r="N384" s="261">
        <v>45.57</v>
      </c>
      <c r="O384" s="245">
        <f t="shared" ca="1" si="824"/>
        <v>70.66</v>
      </c>
      <c r="P384" s="261">
        <v>29.43</v>
      </c>
      <c r="Q384" s="245">
        <f t="shared" ca="1" si="825"/>
        <v>65.790000000000006</v>
      </c>
      <c r="R384" s="261"/>
      <c r="S384" s="245" t="str">
        <f t="shared" si="826"/>
        <v/>
      </c>
      <c r="T384" s="261">
        <v>63.19</v>
      </c>
      <c r="U384" s="235">
        <f t="shared" ca="1" si="827"/>
        <v>42.46</v>
      </c>
      <c r="V384" s="245">
        <f t="shared" ca="1" si="828"/>
        <v>321.98</v>
      </c>
      <c r="W384" s="285"/>
      <c r="X384" s="226">
        <v>0.8</v>
      </c>
      <c r="Y384" s="158">
        <f t="shared" ca="1" si="829"/>
        <v>81.11</v>
      </c>
      <c r="Z384" s="158">
        <f t="shared" ca="1" si="829"/>
        <v>70.66</v>
      </c>
      <c r="AA384" s="158">
        <f t="shared" ca="1" si="829"/>
        <v>65.790000000000006</v>
      </c>
      <c r="AB384" s="158">
        <f t="shared" ca="1" si="829"/>
        <v>53.07</v>
      </c>
      <c r="AC384" s="158">
        <f t="shared" ca="1" si="829"/>
        <v>51.35</v>
      </c>
      <c r="AE384" s="158">
        <f t="shared" si="830"/>
        <v>0</v>
      </c>
      <c r="AF384" s="158">
        <f t="shared" ca="1" si="831"/>
        <v>51.35</v>
      </c>
      <c r="AG384" s="158">
        <f t="shared" ca="1" si="832"/>
        <v>53.07</v>
      </c>
      <c r="AH384" s="158">
        <f t="shared" ca="1" si="833"/>
        <v>49.67</v>
      </c>
      <c r="AI384" s="158">
        <f t="shared" ca="1" si="834"/>
        <v>81.11</v>
      </c>
      <c r="AJ384" s="158">
        <f t="shared" ca="1" si="835"/>
        <v>70.66</v>
      </c>
      <c r="AK384" s="158">
        <f t="shared" ca="1" si="836"/>
        <v>65.790000000000006</v>
      </c>
      <c r="AL384" s="158">
        <f t="shared" si="837"/>
        <v>0</v>
      </c>
      <c r="AM384" s="158">
        <f t="shared" ca="1" si="838"/>
        <v>42.46</v>
      </c>
      <c r="AN384" s="159">
        <f t="shared" ca="1" si="839"/>
        <v>331.29</v>
      </c>
      <c r="AP384" s="227">
        <f t="shared" ca="1" si="840"/>
        <v>0</v>
      </c>
      <c r="AQ384" s="227">
        <f t="shared" ca="1" si="841"/>
        <v>0</v>
      </c>
      <c r="AR384" s="227">
        <f t="shared" ca="1" si="842"/>
        <v>0</v>
      </c>
      <c r="AS384" s="227">
        <f t="shared" ca="1" si="843"/>
        <v>0</v>
      </c>
      <c r="AT384" s="227">
        <f t="shared" ca="1" si="844"/>
        <v>0</v>
      </c>
      <c r="AU384" s="227">
        <f t="shared" ca="1" si="845"/>
        <v>0</v>
      </c>
      <c r="AV384" s="227">
        <f t="shared" ca="1" si="846"/>
        <v>0</v>
      </c>
      <c r="AW384" s="227">
        <f t="shared" ca="1" si="847"/>
        <v>331.29</v>
      </c>
      <c r="AX384" s="227">
        <f t="shared" ca="1" si="848"/>
        <v>0</v>
      </c>
      <c r="AY384" s="227">
        <f t="shared" ca="1" si="849"/>
        <v>0</v>
      </c>
      <c r="AZ384" s="227">
        <f t="shared" ca="1" si="850"/>
        <v>0</v>
      </c>
      <c r="BB384" s="227">
        <f t="shared" si="851"/>
        <v>0</v>
      </c>
      <c r="BC384" s="227">
        <f t="shared" ca="1" si="852"/>
        <v>41.08</v>
      </c>
      <c r="BD384" s="227">
        <f t="shared" ca="1" si="853"/>
        <v>42.46</v>
      </c>
      <c r="BE384" s="227">
        <f t="shared" ca="1" si="854"/>
        <v>39.74</v>
      </c>
      <c r="BF384" s="227">
        <f t="shared" ca="1" si="855"/>
        <v>64.89</v>
      </c>
      <c r="BG384" s="227">
        <f t="shared" ca="1" si="856"/>
        <v>56.53</v>
      </c>
      <c r="BH384" s="227">
        <f t="shared" ca="1" si="857"/>
        <v>52.63</v>
      </c>
      <c r="BI384" s="227">
        <f t="shared" si="858"/>
        <v>0</v>
      </c>
      <c r="BJ384" s="227">
        <f t="shared" ca="1" si="859"/>
        <v>33.97</v>
      </c>
    </row>
    <row r="385" spans="1:62" x14ac:dyDescent="0.2">
      <c r="A385" s="228" t="s">
        <v>6</v>
      </c>
      <c r="B385" s="238" t="s">
        <v>238</v>
      </c>
      <c r="C385" s="230" t="s">
        <v>73</v>
      </c>
      <c r="D385" s="261">
        <v>95.28</v>
      </c>
      <c r="E385" s="245">
        <f t="shared" ca="1" si="819"/>
        <v>51.71</v>
      </c>
      <c r="F385" s="261">
        <v>46.57</v>
      </c>
      <c r="G385" s="245">
        <f t="shared" ca="1" si="820"/>
        <v>53.5</v>
      </c>
      <c r="H385" s="261">
        <v>46.48</v>
      </c>
      <c r="I385" s="245">
        <f t="shared" ca="1" si="821"/>
        <v>49.25</v>
      </c>
      <c r="J385" s="261">
        <v>58.04</v>
      </c>
      <c r="K385" s="235">
        <f t="shared" ca="1" si="822"/>
        <v>45.55</v>
      </c>
      <c r="L385" s="261">
        <v>26.5</v>
      </c>
      <c r="M385" s="245">
        <f t="shared" ca="1" si="823"/>
        <v>100</v>
      </c>
      <c r="N385" s="261"/>
      <c r="O385" s="245" t="str">
        <f t="shared" si="824"/>
        <v/>
      </c>
      <c r="P385" s="261"/>
      <c r="Q385" s="245" t="str">
        <f t="shared" si="825"/>
        <v/>
      </c>
      <c r="R385" s="261"/>
      <c r="S385" s="245" t="str">
        <f t="shared" si="826"/>
        <v/>
      </c>
      <c r="T385" s="261">
        <v>54.07</v>
      </c>
      <c r="U385" s="245">
        <f t="shared" ca="1" si="827"/>
        <v>49.68</v>
      </c>
      <c r="V385" s="245">
        <f t="shared" ca="1" si="828"/>
        <v>304.14</v>
      </c>
      <c r="W385" s="285"/>
      <c r="X385" s="226">
        <v>0.8</v>
      </c>
      <c r="Y385" s="158">
        <f t="shared" ca="1" si="829"/>
        <v>100</v>
      </c>
      <c r="Z385" s="158">
        <f t="shared" ca="1" si="829"/>
        <v>53.5</v>
      </c>
      <c r="AA385" s="158">
        <f t="shared" ca="1" si="829"/>
        <v>51.71</v>
      </c>
      <c r="AB385" s="158">
        <f t="shared" ca="1" si="829"/>
        <v>49.68</v>
      </c>
      <c r="AC385" s="158">
        <f t="shared" ca="1" si="829"/>
        <v>49.25</v>
      </c>
      <c r="AE385" s="158">
        <f t="shared" ca="1" si="830"/>
        <v>51.71</v>
      </c>
      <c r="AF385" s="158">
        <f t="shared" ca="1" si="831"/>
        <v>53.5</v>
      </c>
      <c r="AG385" s="158">
        <f t="shared" ca="1" si="832"/>
        <v>49.25</v>
      </c>
      <c r="AH385" s="158">
        <f t="shared" ca="1" si="833"/>
        <v>45.55</v>
      </c>
      <c r="AI385" s="158">
        <f t="shared" ca="1" si="834"/>
        <v>100</v>
      </c>
      <c r="AJ385" s="158">
        <f t="shared" si="835"/>
        <v>0</v>
      </c>
      <c r="AK385" s="158">
        <f t="shared" si="836"/>
        <v>0</v>
      </c>
      <c r="AL385" s="158">
        <f t="shared" si="837"/>
        <v>0</v>
      </c>
      <c r="AM385" s="158">
        <f t="shared" ca="1" si="838"/>
        <v>49.68</v>
      </c>
      <c r="AN385" s="159">
        <f t="shared" ca="1" si="839"/>
        <v>279.75</v>
      </c>
      <c r="AP385" s="227">
        <f t="shared" ca="1" si="840"/>
        <v>279.75</v>
      </c>
      <c r="AQ385" s="227">
        <f t="shared" ca="1" si="841"/>
        <v>0</v>
      </c>
      <c r="AR385" s="227">
        <f t="shared" ca="1" si="842"/>
        <v>0</v>
      </c>
      <c r="AS385" s="227">
        <f t="shared" ca="1" si="843"/>
        <v>0</v>
      </c>
      <c r="AT385" s="227">
        <f t="shared" ca="1" si="844"/>
        <v>0</v>
      </c>
      <c r="AU385" s="227">
        <f t="shared" ca="1" si="845"/>
        <v>0</v>
      </c>
      <c r="AV385" s="227">
        <f t="shared" ca="1" si="846"/>
        <v>0</v>
      </c>
      <c r="AW385" s="227">
        <f t="shared" ca="1" si="847"/>
        <v>0</v>
      </c>
      <c r="AX385" s="227">
        <f t="shared" ca="1" si="848"/>
        <v>0</v>
      </c>
      <c r="AY385" s="227">
        <f t="shared" ca="1" si="849"/>
        <v>0</v>
      </c>
      <c r="AZ385" s="227">
        <f t="shared" ca="1" si="850"/>
        <v>0</v>
      </c>
      <c r="BB385" s="227">
        <f t="shared" ca="1" si="851"/>
        <v>41.37</v>
      </c>
      <c r="BC385" s="227">
        <f t="shared" ca="1" si="852"/>
        <v>42.8</v>
      </c>
      <c r="BD385" s="227">
        <f t="shared" ca="1" si="853"/>
        <v>39.4</v>
      </c>
      <c r="BE385" s="227">
        <f t="shared" ca="1" si="854"/>
        <v>36.44</v>
      </c>
      <c r="BF385" s="227">
        <f t="shared" ca="1" si="855"/>
        <v>80</v>
      </c>
      <c r="BG385" s="227">
        <f t="shared" si="856"/>
        <v>0</v>
      </c>
      <c r="BH385" s="227">
        <f t="shared" si="857"/>
        <v>0</v>
      </c>
      <c r="BI385" s="227">
        <f t="shared" si="858"/>
        <v>0</v>
      </c>
      <c r="BJ385" s="227">
        <f t="shared" ca="1" si="859"/>
        <v>39.74</v>
      </c>
    </row>
    <row r="386" spans="1:62" x14ac:dyDescent="0.2">
      <c r="A386" s="228" t="s">
        <v>7</v>
      </c>
      <c r="B386" s="229" t="s">
        <v>237</v>
      </c>
      <c r="C386" s="230" t="s">
        <v>73</v>
      </c>
      <c r="D386" s="328">
        <v>83.31</v>
      </c>
      <c r="E386" s="245">
        <f t="shared" ca="1" si="819"/>
        <v>59.11</v>
      </c>
      <c r="F386" s="261"/>
      <c r="G386" s="245" t="str">
        <f t="shared" si="820"/>
        <v/>
      </c>
      <c r="H386" s="261">
        <v>47.31</v>
      </c>
      <c r="I386" s="245">
        <f t="shared" ca="1" si="821"/>
        <v>48.51</v>
      </c>
      <c r="J386" s="261">
        <v>60.08</v>
      </c>
      <c r="K386" s="245">
        <f t="shared" ca="1" si="822"/>
        <v>43.99</v>
      </c>
      <c r="L386" s="261">
        <v>35.35</v>
      </c>
      <c r="M386" s="245">
        <f t="shared" ca="1" si="823"/>
        <v>75.41</v>
      </c>
      <c r="N386" s="261"/>
      <c r="O386" s="245" t="str">
        <f t="shared" si="824"/>
        <v/>
      </c>
      <c r="P386" s="261">
        <v>30.57</v>
      </c>
      <c r="Q386" s="245">
        <f t="shared" ca="1" si="825"/>
        <v>63.17</v>
      </c>
      <c r="R386" s="261"/>
      <c r="S386" s="245" t="str">
        <f t="shared" si="826"/>
        <v/>
      </c>
      <c r="T386" s="261"/>
      <c r="U386" s="245" t="str">
        <f t="shared" si="827"/>
        <v/>
      </c>
      <c r="V386" s="245">
        <f t="shared" ca="1" si="828"/>
        <v>290.19</v>
      </c>
      <c r="W386" s="285"/>
      <c r="X386" s="226">
        <v>0.8</v>
      </c>
      <c r="Y386" s="158">
        <f t="shared" ca="1" si="829"/>
        <v>75.41</v>
      </c>
      <c r="Z386" s="158">
        <f t="shared" ca="1" si="829"/>
        <v>63.17</v>
      </c>
      <c r="AA386" s="158">
        <f t="shared" ca="1" si="829"/>
        <v>59.11</v>
      </c>
      <c r="AB386" s="158">
        <f t="shared" ca="1" si="829"/>
        <v>48.51</v>
      </c>
      <c r="AC386" s="158">
        <f t="shared" ca="1" si="829"/>
        <v>43.99</v>
      </c>
      <c r="AE386" s="158">
        <f t="shared" ca="1" si="830"/>
        <v>59.11</v>
      </c>
      <c r="AF386" s="158">
        <f t="shared" si="831"/>
        <v>0</v>
      </c>
      <c r="AG386" s="158">
        <f t="shared" ca="1" si="832"/>
        <v>48.51</v>
      </c>
      <c r="AH386" s="158">
        <f t="shared" ca="1" si="833"/>
        <v>43.99</v>
      </c>
      <c r="AI386" s="158">
        <f t="shared" ca="1" si="834"/>
        <v>75.41</v>
      </c>
      <c r="AJ386" s="158">
        <f t="shared" si="835"/>
        <v>0</v>
      </c>
      <c r="AK386" s="158">
        <f t="shared" ca="1" si="836"/>
        <v>63.17</v>
      </c>
      <c r="AL386" s="158">
        <f t="shared" si="837"/>
        <v>0</v>
      </c>
      <c r="AM386" s="158">
        <f t="shared" si="838"/>
        <v>0</v>
      </c>
      <c r="AN386" s="159">
        <f t="shared" ca="1" si="839"/>
        <v>232.15</v>
      </c>
      <c r="AP386" s="227">
        <f t="shared" ca="1" si="840"/>
        <v>232.15</v>
      </c>
      <c r="AQ386" s="227">
        <f t="shared" ca="1" si="841"/>
        <v>0</v>
      </c>
      <c r="AR386" s="227">
        <f t="shared" ca="1" si="842"/>
        <v>0</v>
      </c>
      <c r="AS386" s="227">
        <f t="shared" ca="1" si="843"/>
        <v>0</v>
      </c>
      <c r="AT386" s="227">
        <f t="shared" ca="1" si="844"/>
        <v>0</v>
      </c>
      <c r="AU386" s="227">
        <f t="shared" ca="1" si="845"/>
        <v>0</v>
      </c>
      <c r="AV386" s="227">
        <f t="shared" ca="1" si="846"/>
        <v>0</v>
      </c>
      <c r="AW386" s="227">
        <f t="shared" ca="1" si="847"/>
        <v>0</v>
      </c>
      <c r="AX386" s="227">
        <f t="shared" ca="1" si="848"/>
        <v>0</v>
      </c>
      <c r="AY386" s="227">
        <f t="shared" ca="1" si="849"/>
        <v>0</v>
      </c>
      <c r="AZ386" s="227">
        <f t="shared" ca="1" si="850"/>
        <v>0</v>
      </c>
      <c r="BB386" s="227">
        <f t="shared" ca="1" si="851"/>
        <v>47.29</v>
      </c>
      <c r="BC386" s="227">
        <f t="shared" si="852"/>
        <v>0</v>
      </c>
      <c r="BD386" s="227">
        <f t="shared" ca="1" si="853"/>
        <v>38.81</v>
      </c>
      <c r="BE386" s="227">
        <f t="shared" ca="1" si="854"/>
        <v>35.19</v>
      </c>
      <c r="BF386" s="227">
        <f t="shared" ca="1" si="855"/>
        <v>60.33</v>
      </c>
      <c r="BG386" s="227">
        <f t="shared" si="856"/>
        <v>0</v>
      </c>
      <c r="BH386" s="227">
        <f t="shared" ca="1" si="857"/>
        <v>50.54</v>
      </c>
      <c r="BI386" s="227">
        <f t="shared" si="858"/>
        <v>0</v>
      </c>
      <c r="BJ386" s="227">
        <f t="shared" si="859"/>
        <v>0</v>
      </c>
    </row>
    <row r="387" spans="1:62" x14ac:dyDescent="0.2">
      <c r="A387" s="228" t="s">
        <v>8</v>
      </c>
      <c r="B387" s="238" t="s">
        <v>239</v>
      </c>
      <c r="C387" s="230" t="s">
        <v>73</v>
      </c>
      <c r="D387" s="261" t="s">
        <v>88</v>
      </c>
      <c r="E387" s="245" t="str">
        <f t="shared" si="819"/>
        <v>*</v>
      </c>
      <c r="F387" s="261">
        <v>56.38</v>
      </c>
      <c r="G387" s="245">
        <f t="shared" ca="1" si="820"/>
        <v>44.35</v>
      </c>
      <c r="H387" s="261">
        <v>53.31</v>
      </c>
      <c r="I387" s="245">
        <f t="shared" ca="1" si="821"/>
        <v>43.07</v>
      </c>
      <c r="J387" s="261">
        <v>79.28</v>
      </c>
      <c r="K387" s="245">
        <f t="shared" ca="1" si="822"/>
        <v>33.28</v>
      </c>
      <c r="L387" s="261">
        <v>35.340000000000003</v>
      </c>
      <c r="M387" s="245">
        <f t="shared" ca="1" si="823"/>
        <v>75.45</v>
      </c>
      <c r="N387" s="261" t="s">
        <v>88</v>
      </c>
      <c r="O387" s="245" t="str">
        <f t="shared" si="824"/>
        <v>*</v>
      </c>
      <c r="P387" s="261"/>
      <c r="Q387" s="245" t="str">
        <f t="shared" si="825"/>
        <v/>
      </c>
      <c r="R387" s="261"/>
      <c r="S387" s="245" t="str">
        <f t="shared" si="826"/>
        <v/>
      </c>
      <c r="T387" s="261">
        <v>60.21</v>
      </c>
      <c r="U387" s="245">
        <f t="shared" ca="1" si="827"/>
        <v>44.55</v>
      </c>
      <c r="V387" s="245">
        <f t="shared" ca="1" si="828"/>
        <v>240.7</v>
      </c>
      <c r="W387" s="285"/>
      <c r="X387" s="226">
        <v>0.8</v>
      </c>
      <c r="Y387" s="158">
        <f t="shared" ca="1" si="829"/>
        <v>75.45</v>
      </c>
      <c r="Z387" s="158">
        <f t="shared" ca="1" si="829"/>
        <v>44.55</v>
      </c>
      <c r="AA387" s="158">
        <f t="shared" ca="1" si="829"/>
        <v>44.35</v>
      </c>
      <c r="AB387" s="158">
        <f t="shared" ca="1" si="829"/>
        <v>43.07</v>
      </c>
      <c r="AC387" s="158">
        <f t="shared" ca="1" si="829"/>
        <v>33.28</v>
      </c>
      <c r="AE387" s="158">
        <f t="shared" si="830"/>
        <v>0</v>
      </c>
      <c r="AF387" s="158">
        <f t="shared" ca="1" si="831"/>
        <v>44.35</v>
      </c>
      <c r="AG387" s="158">
        <f t="shared" ca="1" si="832"/>
        <v>43.07</v>
      </c>
      <c r="AH387" s="158">
        <f t="shared" ca="1" si="833"/>
        <v>33.28</v>
      </c>
      <c r="AI387" s="158">
        <f t="shared" ca="1" si="834"/>
        <v>75.45</v>
      </c>
      <c r="AJ387" s="158">
        <f t="shared" si="835"/>
        <v>0</v>
      </c>
      <c r="AK387" s="158">
        <f t="shared" si="836"/>
        <v>0</v>
      </c>
      <c r="AL387" s="158">
        <f t="shared" si="837"/>
        <v>0</v>
      </c>
      <c r="AM387" s="158">
        <f t="shared" ca="1" si="838"/>
        <v>44.55</v>
      </c>
      <c r="AN387" s="159">
        <f t="shared" ca="1" si="839"/>
        <v>192.56</v>
      </c>
      <c r="AP387" s="227">
        <f t="shared" ca="1" si="840"/>
        <v>192.56</v>
      </c>
      <c r="AQ387" s="227">
        <f t="shared" ca="1" si="841"/>
        <v>0</v>
      </c>
      <c r="AR387" s="227">
        <f t="shared" ca="1" si="842"/>
        <v>0</v>
      </c>
      <c r="AS387" s="227">
        <f t="shared" ca="1" si="843"/>
        <v>0</v>
      </c>
      <c r="AT387" s="227">
        <f t="shared" ca="1" si="844"/>
        <v>0</v>
      </c>
      <c r="AU387" s="227">
        <f t="shared" ca="1" si="845"/>
        <v>0</v>
      </c>
      <c r="AV387" s="227">
        <f t="shared" ca="1" si="846"/>
        <v>0</v>
      </c>
      <c r="AW387" s="227">
        <f t="shared" ca="1" si="847"/>
        <v>0</v>
      </c>
      <c r="AX387" s="227">
        <f t="shared" ca="1" si="848"/>
        <v>0</v>
      </c>
      <c r="AY387" s="227">
        <f t="shared" ca="1" si="849"/>
        <v>0</v>
      </c>
      <c r="AZ387" s="227">
        <f t="shared" ca="1" si="850"/>
        <v>0</v>
      </c>
      <c r="BB387" s="227">
        <f t="shared" si="851"/>
        <v>0</v>
      </c>
      <c r="BC387" s="227">
        <f t="shared" ca="1" si="852"/>
        <v>35.479999999999997</v>
      </c>
      <c r="BD387" s="227">
        <f t="shared" ca="1" si="853"/>
        <v>34.46</v>
      </c>
      <c r="BE387" s="227">
        <f t="shared" ca="1" si="854"/>
        <v>26.62</v>
      </c>
      <c r="BF387" s="227">
        <f t="shared" ca="1" si="855"/>
        <v>60.36</v>
      </c>
      <c r="BG387" s="227">
        <f t="shared" si="856"/>
        <v>0</v>
      </c>
      <c r="BH387" s="227">
        <f t="shared" si="857"/>
        <v>0</v>
      </c>
      <c r="BI387" s="227">
        <f t="shared" si="858"/>
        <v>0</v>
      </c>
      <c r="BJ387" s="227">
        <f t="shared" ca="1" si="859"/>
        <v>35.64</v>
      </c>
    </row>
    <row r="388" spans="1:62" x14ac:dyDescent="0.2">
      <c r="A388" s="228" t="s">
        <v>9</v>
      </c>
      <c r="B388" s="238" t="s">
        <v>333</v>
      </c>
      <c r="C388" s="230" t="s">
        <v>84</v>
      </c>
      <c r="D388" s="261"/>
      <c r="E388" s="245" t="str">
        <f t="shared" si="819"/>
        <v/>
      </c>
      <c r="F388" s="261"/>
      <c r="G388" s="245" t="str">
        <f t="shared" si="820"/>
        <v/>
      </c>
      <c r="H388" s="261"/>
      <c r="I388" s="245" t="str">
        <f t="shared" si="821"/>
        <v/>
      </c>
      <c r="J388" s="261" t="s">
        <v>404</v>
      </c>
      <c r="K388" s="245" t="str">
        <f t="shared" si="822"/>
        <v>*</v>
      </c>
      <c r="L388" s="261"/>
      <c r="M388" s="245" t="str">
        <f t="shared" si="823"/>
        <v/>
      </c>
      <c r="N388" s="261">
        <v>79.2</v>
      </c>
      <c r="O388" s="245">
        <f t="shared" ca="1" si="824"/>
        <v>40.92</v>
      </c>
      <c r="P388" s="261">
        <v>68.12</v>
      </c>
      <c r="Q388" s="245">
        <f t="shared" ca="1" si="825"/>
        <v>28.67</v>
      </c>
      <c r="R388" s="261">
        <v>161.58000000000001</v>
      </c>
      <c r="S388" s="245">
        <f t="shared" ca="1" si="826"/>
        <v>31.69</v>
      </c>
      <c r="T388" s="261">
        <v>82.31</v>
      </c>
      <c r="U388" s="245">
        <f t="shared" ca="1" si="827"/>
        <v>32.58</v>
      </c>
      <c r="V388" s="245">
        <f t="shared" ca="1" si="828"/>
        <v>133.86000000000001</v>
      </c>
      <c r="W388" s="285"/>
      <c r="X388" s="226">
        <v>0.8</v>
      </c>
      <c r="Y388" s="158">
        <f t="shared" ca="1" si="829"/>
        <v>40.92</v>
      </c>
      <c r="Z388" s="158">
        <f t="shared" ca="1" si="829"/>
        <v>32.58</v>
      </c>
      <c r="AA388" s="158">
        <f t="shared" ca="1" si="829"/>
        <v>31.69</v>
      </c>
      <c r="AB388" s="158">
        <f t="shared" ca="1" si="829"/>
        <v>28.67</v>
      </c>
      <c r="AC388" s="158">
        <f t="shared" ca="1" si="829"/>
        <v>0</v>
      </c>
      <c r="AE388" s="158">
        <f t="shared" si="830"/>
        <v>0</v>
      </c>
      <c r="AF388" s="158">
        <f t="shared" si="831"/>
        <v>0</v>
      </c>
      <c r="AG388" s="158">
        <f t="shared" si="832"/>
        <v>0</v>
      </c>
      <c r="AH388" s="158">
        <f t="shared" si="833"/>
        <v>0</v>
      </c>
      <c r="AI388" s="158">
        <f t="shared" si="834"/>
        <v>0</v>
      </c>
      <c r="AJ388" s="158">
        <f t="shared" ca="1" si="835"/>
        <v>40.92</v>
      </c>
      <c r="AK388" s="158">
        <f t="shared" ca="1" si="836"/>
        <v>28.67</v>
      </c>
      <c r="AL388" s="158">
        <f t="shared" ca="1" si="837"/>
        <v>31.69</v>
      </c>
      <c r="AM388" s="158">
        <f t="shared" ca="1" si="838"/>
        <v>32.58</v>
      </c>
      <c r="AN388" s="159">
        <f t="shared" ca="1" si="839"/>
        <v>107.09</v>
      </c>
      <c r="AP388" s="227">
        <f t="shared" ca="1" si="840"/>
        <v>0</v>
      </c>
      <c r="AQ388" s="227">
        <f t="shared" ca="1" si="841"/>
        <v>0</v>
      </c>
      <c r="AR388" s="227">
        <f t="shared" ca="1" si="842"/>
        <v>0</v>
      </c>
      <c r="AS388" s="227">
        <f t="shared" ca="1" si="843"/>
        <v>0</v>
      </c>
      <c r="AT388" s="227">
        <f t="shared" ca="1" si="844"/>
        <v>0</v>
      </c>
      <c r="AU388" s="227">
        <f t="shared" ca="1" si="845"/>
        <v>0</v>
      </c>
      <c r="AV388" s="227">
        <f t="shared" ca="1" si="846"/>
        <v>0</v>
      </c>
      <c r="AW388" s="227">
        <f t="shared" ca="1" si="847"/>
        <v>107.09</v>
      </c>
      <c r="AX388" s="227">
        <f t="shared" ca="1" si="848"/>
        <v>0</v>
      </c>
      <c r="AY388" s="227">
        <f t="shared" ca="1" si="849"/>
        <v>0</v>
      </c>
      <c r="AZ388" s="227">
        <f t="shared" ca="1" si="850"/>
        <v>0</v>
      </c>
      <c r="BB388" s="227">
        <f t="shared" si="851"/>
        <v>0</v>
      </c>
      <c r="BC388" s="227">
        <f t="shared" si="852"/>
        <v>0</v>
      </c>
      <c r="BD388" s="227">
        <f t="shared" si="853"/>
        <v>0</v>
      </c>
      <c r="BE388" s="227">
        <f t="shared" si="854"/>
        <v>0</v>
      </c>
      <c r="BF388" s="227">
        <f t="shared" si="855"/>
        <v>0</v>
      </c>
      <c r="BG388" s="227">
        <f t="shared" ca="1" si="856"/>
        <v>32.74</v>
      </c>
      <c r="BH388" s="227">
        <f t="shared" ca="1" si="857"/>
        <v>22.94</v>
      </c>
      <c r="BI388" s="227">
        <f t="shared" ca="1" si="858"/>
        <v>25.35</v>
      </c>
      <c r="BJ388" s="227">
        <f t="shared" ca="1" si="859"/>
        <v>26.06</v>
      </c>
    </row>
    <row r="389" spans="1:62" x14ac:dyDescent="0.2">
      <c r="A389" s="228" t="s">
        <v>10</v>
      </c>
      <c r="B389" s="238" t="s">
        <v>369</v>
      </c>
      <c r="C389" s="230" t="s">
        <v>73</v>
      </c>
      <c r="D389" s="261"/>
      <c r="E389" s="245" t="str">
        <f t="shared" si="819"/>
        <v/>
      </c>
      <c r="F389" s="261"/>
      <c r="G389" s="245" t="str">
        <f t="shared" si="820"/>
        <v/>
      </c>
      <c r="H389" s="261"/>
      <c r="I389" s="245" t="str">
        <f t="shared" si="821"/>
        <v/>
      </c>
      <c r="J389" s="261"/>
      <c r="K389" s="245" t="str">
        <f t="shared" si="822"/>
        <v/>
      </c>
      <c r="L389" s="261"/>
      <c r="M389" s="245" t="str">
        <f t="shared" si="823"/>
        <v/>
      </c>
      <c r="N389" s="261">
        <v>93.3</v>
      </c>
      <c r="O389" s="245">
        <f t="shared" ca="1" si="824"/>
        <v>34.72</v>
      </c>
      <c r="P389" s="261">
        <v>46.52</v>
      </c>
      <c r="Q389" s="245">
        <f t="shared" ca="1" si="825"/>
        <v>41.71</v>
      </c>
      <c r="R389" s="261" t="s">
        <v>404</v>
      </c>
      <c r="S389" s="245" t="str">
        <f t="shared" si="826"/>
        <v>*</v>
      </c>
      <c r="T389" s="261"/>
      <c r="U389" s="245" t="str">
        <f t="shared" si="827"/>
        <v/>
      </c>
      <c r="V389" s="245">
        <f t="shared" ca="1" si="828"/>
        <v>76.430000000000007</v>
      </c>
      <c r="W389" s="285"/>
      <c r="X389" s="226">
        <v>0.8</v>
      </c>
      <c r="Y389" s="158">
        <f t="shared" ca="1" si="829"/>
        <v>41.71</v>
      </c>
      <c r="Z389" s="158">
        <f t="shared" ca="1" si="829"/>
        <v>34.72</v>
      </c>
      <c r="AA389" s="158">
        <f t="shared" ca="1" si="829"/>
        <v>0</v>
      </c>
      <c r="AB389" s="158">
        <f t="shared" ca="1" si="829"/>
        <v>0</v>
      </c>
      <c r="AC389" s="158">
        <f t="shared" ca="1" si="829"/>
        <v>0</v>
      </c>
      <c r="AE389" s="158">
        <f t="shared" si="830"/>
        <v>0</v>
      </c>
      <c r="AF389" s="158">
        <f t="shared" si="831"/>
        <v>0</v>
      </c>
      <c r="AG389" s="158">
        <f t="shared" si="832"/>
        <v>0</v>
      </c>
      <c r="AH389" s="158">
        <f t="shared" si="833"/>
        <v>0</v>
      </c>
      <c r="AI389" s="158">
        <f t="shared" si="834"/>
        <v>0</v>
      </c>
      <c r="AJ389" s="158">
        <f t="shared" ca="1" si="835"/>
        <v>34.72</v>
      </c>
      <c r="AK389" s="158">
        <f t="shared" ca="1" si="836"/>
        <v>41.71</v>
      </c>
      <c r="AL389" s="158">
        <f t="shared" si="837"/>
        <v>0</v>
      </c>
      <c r="AM389" s="158">
        <f t="shared" si="838"/>
        <v>0</v>
      </c>
      <c r="AN389" s="159">
        <f t="shared" ca="1" si="839"/>
        <v>61.14</v>
      </c>
      <c r="AP389" s="227">
        <f t="shared" ca="1" si="840"/>
        <v>61.14</v>
      </c>
      <c r="AQ389" s="227">
        <f t="shared" ca="1" si="841"/>
        <v>0</v>
      </c>
      <c r="AR389" s="227">
        <f t="shared" ca="1" si="842"/>
        <v>0</v>
      </c>
      <c r="AS389" s="227">
        <f t="shared" ca="1" si="843"/>
        <v>0</v>
      </c>
      <c r="AT389" s="227">
        <f t="shared" ca="1" si="844"/>
        <v>0</v>
      </c>
      <c r="AU389" s="227">
        <f t="shared" ca="1" si="845"/>
        <v>0</v>
      </c>
      <c r="AV389" s="227">
        <f t="shared" ca="1" si="846"/>
        <v>0</v>
      </c>
      <c r="AW389" s="227">
        <f t="shared" ca="1" si="847"/>
        <v>0</v>
      </c>
      <c r="AX389" s="227">
        <f t="shared" ca="1" si="848"/>
        <v>0</v>
      </c>
      <c r="AY389" s="227">
        <f t="shared" ca="1" si="849"/>
        <v>0</v>
      </c>
      <c r="AZ389" s="227">
        <f t="shared" ca="1" si="850"/>
        <v>0</v>
      </c>
      <c r="BB389" s="227">
        <f t="shared" si="851"/>
        <v>0</v>
      </c>
      <c r="BC389" s="227">
        <f t="shared" si="852"/>
        <v>0</v>
      </c>
      <c r="BD389" s="227">
        <f t="shared" si="853"/>
        <v>0</v>
      </c>
      <c r="BE389" s="227">
        <f t="shared" si="854"/>
        <v>0</v>
      </c>
      <c r="BF389" s="227">
        <f t="shared" si="855"/>
        <v>0</v>
      </c>
      <c r="BG389" s="227">
        <f t="shared" ca="1" si="856"/>
        <v>27.78</v>
      </c>
      <c r="BH389" s="227">
        <f t="shared" ca="1" si="857"/>
        <v>33.369999999999997</v>
      </c>
      <c r="BI389" s="227">
        <f t="shared" si="858"/>
        <v>0</v>
      </c>
      <c r="BJ389" s="227">
        <f t="shared" si="859"/>
        <v>0</v>
      </c>
    </row>
    <row r="390" spans="1:62" x14ac:dyDescent="0.2">
      <c r="A390" s="228" t="s">
        <v>11</v>
      </c>
      <c r="B390" s="238" t="s">
        <v>350</v>
      </c>
      <c r="C390" s="230" t="s">
        <v>73</v>
      </c>
      <c r="D390" s="261"/>
      <c r="E390" s="245" t="str">
        <f t="shared" si="819"/>
        <v/>
      </c>
      <c r="F390" s="261"/>
      <c r="G390" s="245" t="str">
        <f t="shared" si="820"/>
        <v/>
      </c>
      <c r="H390" s="261"/>
      <c r="I390" s="245" t="str">
        <f t="shared" si="821"/>
        <v/>
      </c>
      <c r="J390" s="261"/>
      <c r="K390" s="245" t="str">
        <f t="shared" si="822"/>
        <v/>
      </c>
      <c r="L390" s="261">
        <v>31.01</v>
      </c>
      <c r="M390" s="245">
        <f t="shared" ca="1" si="823"/>
        <v>86.51</v>
      </c>
      <c r="N390" s="261"/>
      <c r="O390" s="245" t="str">
        <f t="shared" si="824"/>
        <v/>
      </c>
      <c r="P390" s="261"/>
      <c r="Q390" s="245" t="str">
        <f t="shared" si="825"/>
        <v/>
      </c>
      <c r="R390" s="261"/>
      <c r="S390" s="245" t="str">
        <f t="shared" si="826"/>
        <v/>
      </c>
      <c r="T390" s="261"/>
      <c r="U390" s="245" t="str">
        <f t="shared" si="827"/>
        <v/>
      </c>
      <c r="V390" s="245">
        <f t="shared" ca="1" si="828"/>
        <v>86.51</v>
      </c>
      <c r="W390" s="285"/>
      <c r="X390" s="226">
        <v>0.8</v>
      </c>
      <c r="Y390" s="158">
        <f t="shared" ca="1" si="829"/>
        <v>86.51</v>
      </c>
      <c r="Z390" s="158">
        <f t="shared" ca="1" si="829"/>
        <v>0</v>
      </c>
      <c r="AA390" s="158">
        <f t="shared" ca="1" si="829"/>
        <v>0</v>
      </c>
      <c r="AB390" s="158">
        <f t="shared" ca="1" si="829"/>
        <v>0</v>
      </c>
      <c r="AC390" s="158">
        <f t="shared" ca="1" si="829"/>
        <v>0</v>
      </c>
      <c r="AE390" s="158">
        <f t="shared" si="830"/>
        <v>0</v>
      </c>
      <c r="AF390" s="158">
        <f t="shared" si="831"/>
        <v>0</v>
      </c>
      <c r="AG390" s="158">
        <f t="shared" si="832"/>
        <v>0</v>
      </c>
      <c r="AH390" s="158">
        <f t="shared" si="833"/>
        <v>0</v>
      </c>
      <c r="AI390" s="158">
        <f t="shared" ca="1" si="834"/>
        <v>86.51</v>
      </c>
      <c r="AJ390" s="158">
        <f t="shared" si="835"/>
        <v>0</v>
      </c>
      <c r="AK390" s="158">
        <f t="shared" si="836"/>
        <v>0</v>
      </c>
      <c r="AL390" s="158">
        <f t="shared" si="837"/>
        <v>0</v>
      </c>
      <c r="AM390" s="158">
        <f t="shared" si="838"/>
        <v>0</v>
      </c>
      <c r="AN390" s="159">
        <f t="shared" ca="1" si="839"/>
        <v>69.209999999999994</v>
      </c>
      <c r="AP390" s="227">
        <f t="shared" ca="1" si="840"/>
        <v>69.209999999999994</v>
      </c>
      <c r="AQ390" s="227">
        <f t="shared" ca="1" si="841"/>
        <v>0</v>
      </c>
      <c r="AR390" s="227">
        <f t="shared" ca="1" si="842"/>
        <v>0</v>
      </c>
      <c r="AS390" s="227">
        <f t="shared" ca="1" si="843"/>
        <v>0</v>
      </c>
      <c r="AT390" s="227">
        <f t="shared" ca="1" si="844"/>
        <v>0</v>
      </c>
      <c r="AU390" s="227">
        <f t="shared" ca="1" si="845"/>
        <v>0</v>
      </c>
      <c r="AV390" s="227">
        <f t="shared" ca="1" si="846"/>
        <v>0</v>
      </c>
      <c r="AW390" s="227">
        <f t="shared" ca="1" si="847"/>
        <v>0</v>
      </c>
      <c r="AX390" s="227">
        <f t="shared" ca="1" si="848"/>
        <v>0</v>
      </c>
      <c r="AY390" s="227">
        <f t="shared" ca="1" si="849"/>
        <v>0</v>
      </c>
      <c r="AZ390" s="227">
        <f t="shared" ca="1" si="850"/>
        <v>0</v>
      </c>
      <c r="BB390" s="227">
        <f t="shared" si="851"/>
        <v>0</v>
      </c>
      <c r="BC390" s="227">
        <f t="shared" si="852"/>
        <v>0</v>
      </c>
      <c r="BD390" s="227">
        <f t="shared" si="853"/>
        <v>0</v>
      </c>
      <c r="BE390" s="227">
        <f t="shared" si="854"/>
        <v>0</v>
      </c>
      <c r="BF390" s="227">
        <f t="shared" ca="1" si="855"/>
        <v>69.209999999999994</v>
      </c>
      <c r="BG390" s="227">
        <f t="shared" si="856"/>
        <v>0</v>
      </c>
      <c r="BH390" s="227">
        <f t="shared" si="857"/>
        <v>0</v>
      </c>
      <c r="BI390" s="227">
        <f t="shared" si="858"/>
        <v>0</v>
      </c>
      <c r="BJ390" s="227">
        <f t="shared" si="859"/>
        <v>0</v>
      </c>
    </row>
    <row r="391" spans="1:62" ht="13.5" thickBot="1" x14ac:dyDescent="0.25">
      <c r="A391" s="287" t="s">
        <v>12</v>
      </c>
      <c r="B391" s="286" t="s">
        <v>240</v>
      </c>
      <c r="C391" s="249" t="s">
        <v>73</v>
      </c>
      <c r="D391" s="265" t="s">
        <v>112</v>
      </c>
      <c r="E391" s="266" t="str">
        <f t="shared" si="819"/>
        <v>*</v>
      </c>
      <c r="F391" s="265"/>
      <c r="G391" s="266" t="str">
        <f t="shared" si="820"/>
        <v/>
      </c>
      <c r="H391" s="265"/>
      <c r="I391" s="266" t="str">
        <f t="shared" si="821"/>
        <v/>
      </c>
      <c r="J391" s="265"/>
      <c r="K391" s="266" t="str">
        <f t="shared" si="822"/>
        <v/>
      </c>
      <c r="L391" s="265"/>
      <c r="M391" s="266" t="str">
        <f t="shared" si="823"/>
        <v/>
      </c>
      <c r="N391" s="265"/>
      <c r="O391" s="266" t="str">
        <f t="shared" si="824"/>
        <v/>
      </c>
      <c r="P391" s="265"/>
      <c r="Q391" s="266" t="str">
        <f t="shared" si="825"/>
        <v/>
      </c>
      <c r="R391" s="265"/>
      <c r="S391" s="266" t="str">
        <f t="shared" si="826"/>
        <v/>
      </c>
      <c r="T391" s="265"/>
      <c r="U391" s="266" t="str">
        <f t="shared" si="827"/>
        <v/>
      </c>
      <c r="V391" s="266">
        <f t="shared" si="828"/>
        <v>0</v>
      </c>
      <c r="W391" s="285"/>
      <c r="X391" s="226">
        <v>0.8</v>
      </c>
      <c r="Y391" s="158">
        <f t="shared" si="829"/>
        <v>0</v>
      </c>
      <c r="Z391" s="158">
        <f t="shared" si="829"/>
        <v>0</v>
      </c>
      <c r="AA391" s="158">
        <f t="shared" si="829"/>
        <v>0</v>
      </c>
      <c r="AB391" s="158">
        <f t="shared" si="829"/>
        <v>0</v>
      </c>
      <c r="AC391" s="158">
        <f t="shared" si="829"/>
        <v>0</v>
      </c>
      <c r="AE391" s="158">
        <f t="shared" si="830"/>
        <v>0</v>
      </c>
      <c r="AF391" s="158">
        <f t="shared" si="831"/>
        <v>0</v>
      </c>
      <c r="AG391" s="158">
        <f t="shared" si="832"/>
        <v>0</v>
      </c>
      <c r="AH391" s="158">
        <f t="shared" si="833"/>
        <v>0</v>
      </c>
      <c r="AI391" s="158">
        <f t="shared" si="834"/>
        <v>0</v>
      </c>
      <c r="AJ391" s="158">
        <f t="shared" si="835"/>
        <v>0</v>
      </c>
      <c r="AK391" s="158">
        <f t="shared" si="836"/>
        <v>0</v>
      </c>
      <c r="AL391" s="158">
        <f t="shared" si="837"/>
        <v>0</v>
      </c>
      <c r="AM391" s="158">
        <f t="shared" si="838"/>
        <v>0</v>
      </c>
      <c r="AN391" s="159">
        <f t="shared" si="839"/>
        <v>0</v>
      </c>
      <c r="AP391" s="227">
        <f t="shared" si="840"/>
        <v>0</v>
      </c>
      <c r="AQ391" s="227">
        <f t="shared" si="841"/>
        <v>0</v>
      </c>
      <c r="AR391" s="227">
        <f t="shared" si="842"/>
        <v>0</v>
      </c>
      <c r="AS391" s="227">
        <f t="shared" si="843"/>
        <v>0</v>
      </c>
      <c r="AT391" s="227">
        <f t="shared" si="844"/>
        <v>0</v>
      </c>
      <c r="AU391" s="227">
        <f t="shared" si="845"/>
        <v>0</v>
      </c>
      <c r="AV391" s="227">
        <f t="shared" si="846"/>
        <v>0</v>
      </c>
      <c r="AW391" s="227">
        <f t="shared" si="847"/>
        <v>0</v>
      </c>
      <c r="AX391" s="227">
        <f t="shared" si="848"/>
        <v>0</v>
      </c>
      <c r="AY391" s="227">
        <f t="shared" si="849"/>
        <v>0</v>
      </c>
      <c r="AZ391" s="227">
        <f t="shared" si="850"/>
        <v>0</v>
      </c>
      <c r="BB391" s="227">
        <f t="shared" si="851"/>
        <v>0</v>
      </c>
      <c r="BC391" s="227">
        <f t="shared" si="852"/>
        <v>0</v>
      </c>
      <c r="BD391" s="227">
        <f t="shared" si="853"/>
        <v>0</v>
      </c>
      <c r="BE391" s="227">
        <f t="shared" si="854"/>
        <v>0</v>
      </c>
      <c r="BF391" s="227">
        <f t="shared" si="855"/>
        <v>0</v>
      </c>
      <c r="BG391" s="227">
        <f t="shared" si="856"/>
        <v>0</v>
      </c>
      <c r="BH391" s="227">
        <f t="shared" si="857"/>
        <v>0</v>
      </c>
      <c r="BI391" s="227">
        <f t="shared" si="858"/>
        <v>0</v>
      </c>
      <c r="BJ391" s="227">
        <f t="shared" si="859"/>
        <v>0</v>
      </c>
    </row>
    <row r="392" spans="1:62" ht="13.5" thickBot="1" x14ac:dyDescent="0.25"/>
    <row r="393" spans="1:62" ht="13.5" customHeight="1" x14ac:dyDescent="0.25">
      <c r="A393" s="355"/>
      <c r="B393" s="358" t="s">
        <v>69</v>
      </c>
      <c r="C393" s="361" t="s">
        <v>2</v>
      </c>
      <c r="D393" s="349" t="s">
        <v>95</v>
      </c>
      <c r="E393" s="349"/>
      <c r="F393" s="349" t="s">
        <v>145</v>
      </c>
      <c r="G393" s="349"/>
      <c r="H393" s="349" t="s">
        <v>133</v>
      </c>
      <c r="I393" s="349"/>
      <c r="J393" s="349" t="s">
        <v>135</v>
      </c>
      <c r="K393" s="349"/>
      <c r="L393" s="349" t="s">
        <v>136</v>
      </c>
      <c r="M393" s="350"/>
      <c r="N393" s="349" t="s">
        <v>149</v>
      </c>
      <c r="O393" s="349"/>
      <c r="P393" s="349" t="s">
        <v>20</v>
      </c>
      <c r="Q393" s="349"/>
      <c r="R393" s="349" t="s">
        <v>153</v>
      </c>
      <c r="S393" s="350"/>
      <c r="T393" s="349" t="s">
        <v>381</v>
      </c>
      <c r="U393" s="350"/>
      <c r="V393" s="351" t="s">
        <v>93</v>
      </c>
      <c r="W393" s="354"/>
      <c r="X393" s="354"/>
      <c r="AP393" s="227"/>
      <c r="AQ393" s="227"/>
      <c r="AR393" s="227"/>
      <c r="AS393" s="227"/>
      <c r="AT393" s="227"/>
      <c r="AU393" s="227"/>
      <c r="AV393" s="227"/>
      <c r="AW393" s="227"/>
      <c r="AX393" s="227"/>
      <c r="AY393" s="227"/>
      <c r="AZ393" s="227"/>
    </row>
    <row r="394" spans="1:62" ht="13.5" x14ac:dyDescent="0.25">
      <c r="A394" s="356"/>
      <c r="B394" s="359"/>
      <c r="C394" s="362"/>
      <c r="D394" s="348" t="s">
        <v>144</v>
      </c>
      <c r="E394" s="348"/>
      <c r="F394" s="348" t="s">
        <v>146</v>
      </c>
      <c r="G394" s="348"/>
      <c r="H394" s="348" t="s">
        <v>146</v>
      </c>
      <c r="I394" s="348"/>
      <c r="J394" s="348" t="s">
        <v>147</v>
      </c>
      <c r="K394" s="348"/>
      <c r="L394" s="348" t="s">
        <v>148</v>
      </c>
      <c r="M394" s="348"/>
      <c r="N394" s="348" t="s">
        <v>151</v>
      </c>
      <c r="O394" s="348"/>
      <c r="P394" s="348" t="s">
        <v>152</v>
      </c>
      <c r="Q394" s="348"/>
      <c r="R394" s="348" t="s">
        <v>91</v>
      </c>
      <c r="S394" s="348"/>
      <c r="T394" s="348" t="s">
        <v>382</v>
      </c>
      <c r="U394" s="348"/>
      <c r="V394" s="352"/>
      <c r="W394" s="354"/>
      <c r="X394" s="354"/>
      <c r="AP394" s="227"/>
      <c r="AQ394" s="227"/>
      <c r="AR394" s="227"/>
      <c r="AS394" s="227"/>
      <c r="AT394" s="227"/>
      <c r="AU394" s="227"/>
      <c r="AV394" s="227"/>
      <c r="AW394" s="227"/>
      <c r="AX394" s="227"/>
      <c r="AY394" s="227"/>
      <c r="AZ394" s="227"/>
    </row>
    <row r="395" spans="1:62" ht="13.5" customHeight="1" thickBot="1" x14ac:dyDescent="0.25">
      <c r="A395" s="357"/>
      <c r="B395" s="360"/>
      <c r="C395" s="363"/>
      <c r="D395" s="203" t="s">
        <v>0</v>
      </c>
      <c r="E395" s="204" t="s">
        <v>1</v>
      </c>
      <c r="F395" s="203" t="s">
        <v>0</v>
      </c>
      <c r="G395" s="204" t="s">
        <v>1</v>
      </c>
      <c r="H395" s="203" t="s">
        <v>0</v>
      </c>
      <c r="I395" s="204" t="s">
        <v>1</v>
      </c>
      <c r="J395" s="203" t="s">
        <v>0</v>
      </c>
      <c r="K395" s="204" t="s">
        <v>1</v>
      </c>
      <c r="L395" s="203" t="s">
        <v>0</v>
      </c>
      <c r="M395" s="204" t="s">
        <v>1</v>
      </c>
      <c r="N395" s="203" t="s">
        <v>0</v>
      </c>
      <c r="O395" s="204" t="s">
        <v>1</v>
      </c>
      <c r="P395" s="203" t="s">
        <v>0</v>
      </c>
      <c r="Q395" s="204" t="s">
        <v>1</v>
      </c>
      <c r="R395" s="203" t="s">
        <v>0</v>
      </c>
      <c r="S395" s="204" t="s">
        <v>1</v>
      </c>
      <c r="T395" s="203" t="s">
        <v>0</v>
      </c>
      <c r="U395" s="204" t="s">
        <v>1</v>
      </c>
      <c r="V395" s="353"/>
      <c r="W395" s="259"/>
      <c r="X395" s="206"/>
      <c r="AP395" s="227"/>
      <c r="AQ395" s="227"/>
      <c r="AR395" s="227"/>
      <c r="AS395" s="227"/>
      <c r="AT395" s="227"/>
      <c r="AU395" s="227"/>
      <c r="AV395" s="227"/>
      <c r="AW395" s="227"/>
      <c r="AX395" s="227"/>
      <c r="AY395" s="227"/>
      <c r="AZ395" s="227"/>
    </row>
    <row r="396" spans="1:62" s="215" customFormat="1" ht="13.5" hidden="1" outlineLevel="1" thickBot="1" x14ac:dyDescent="0.25">
      <c r="A396" s="209"/>
      <c r="B396" s="210">
        <f>ROW()+1</f>
        <v>397</v>
      </c>
      <c r="C396" s="211" cm="1">
        <f t="array" ref="C396">MATCH(TRUE,ISBLANK(C397:C504),0)+ROW()-1</f>
        <v>404</v>
      </c>
      <c r="D396" s="257">
        <f ca="1">MIN(INDIRECT(ADDRESS($B396,COLUMN())&amp;":"&amp;ADDRESS($C396,COLUMN())))</f>
        <v>48.21</v>
      </c>
      <c r="E396" s="326">
        <f ca="1">100*D396-40*INT(D396)</f>
        <v>2901</v>
      </c>
      <c r="F396" s="257">
        <f ca="1">MIN(INDIRECT(ADDRESS($B396,COLUMN())&amp;":"&amp;ADDRESS($C396,COLUMN())))</f>
        <v>25.59</v>
      </c>
      <c r="G396" s="326">
        <f t="shared" ref="G396" ca="1" si="860">F396*100-40*INT(F396)</f>
        <v>1559</v>
      </c>
      <c r="H396" s="257">
        <f ca="1">MIN(INDIRECT(ADDRESS($B396,COLUMN())&amp;":"&amp;ADDRESS($C396,COLUMN())))</f>
        <v>24.26</v>
      </c>
      <c r="I396" s="326">
        <f t="shared" ref="I396" ca="1" si="861">H396*100-40*INT(H396)</f>
        <v>1466</v>
      </c>
      <c r="J396" s="257">
        <f ca="1">MIN(INDIRECT(ADDRESS($B396,COLUMN())&amp;":"&amp;ADDRESS($C396,COLUMN())))</f>
        <v>25.4</v>
      </c>
      <c r="K396" s="326">
        <f t="shared" ref="K396" ca="1" si="862">J396*100-40*INT(J396)</f>
        <v>1540</v>
      </c>
      <c r="L396" s="257">
        <f ca="1">MIN(INDIRECT(ADDRESS($B396,COLUMN())&amp;":"&amp;ADDRESS($C396,COLUMN())))</f>
        <v>15.56</v>
      </c>
      <c r="M396" s="326">
        <f t="shared" ref="M396" ca="1" si="863">L396*100-40*INT(L396)</f>
        <v>956</v>
      </c>
      <c r="N396" s="257">
        <f ca="1">MIN(INDIRECT(ADDRESS($B396,COLUMN())&amp;":"&amp;ADDRESS($C396,COLUMN())))</f>
        <v>24.17</v>
      </c>
      <c r="O396" s="326">
        <f t="shared" ref="O396" ca="1" si="864">N396*100-40*INT(N396)</f>
        <v>1457</v>
      </c>
      <c r="P396" s="257">
        <f ca="1">MIN(INDIRECT(ADDRESS($B396,COLUMN())&amp;":"&amp;ADDRESS($C396,COLUMN())))</f>
        <v>27.4</v>
      </c>
      <c r="Q396" s="326">
        <f t="shared" ref="Q396" ca="1" si="865">P396*100-40*INT(P396)</f>
        <v>1660</v>
      </c>
      <c r="R396" s="257">
        <f ca="1">MIN(INDIRECT(ADDRESS($B396,COLUMN())&amp;":"&amp;ADDRESS($C396,COLUMN())))</f>
        <v>35.590000000000003</v>
      </c>
      <c r="S396" s="326">
        <f t="shared" ref="S396" ca="1" si="866">R396*100-40*INT(R396)</f>
        <v>2159.0000000000005</v>
      </c>
      <c r="T396" s="257">
        <f ca="1">MIN(INDIRECT(ADDRESS($B396,COLUMN())&amp;":"&amp;ADDRESS($C396,COLUMN())))</f>
        <v>24.16</v>
      </c>
      <c r="U396" s="326">
        <f t="shared" ref="U396" ca="1" si="867">T396*100-40*INT(T396)</f>
        <v>1456</v>
      </c>
      <c r="V396" s="257"/>
      <c r="W396" s="214"/>
      <c r="X396" s="214"/>
      <c r="AN396" s="216"/>
      <c r="AP396" s="217"/>
      <c r="AQ396" s="217"/>
      <c r="AR396" s="217"/>
      <c r="AS396" s="217"/>
      <c r="AT396" s="217"/>
      <c r="AU396" s="217"/>
      <c r="AV396" s="217"/>
      <c r="AW396" s="217"/>
      <c r="AX396" s="217"/>
      <c r="AY396" s="217"/>
      <c r="AZ396" s="217"/>
    </row>
    <row r="397" spans="1:62" collapsed="1" x14ac:dyDescent="0.2">
      <c r="A397" s="218" t="s">
        <v>3</v>
      </c>
      <c r="B397" s="219" t="s">
        <v>232</v>
      </c>
      <c r="C397" s="220" t="s">
        <v>84</v>
      </c>
      <c r="D397" s="268">
        <v>48.53</v>
      </c>
      <c r="E397" s="327">
        <f t="shared" ref="E397:E404" ca="1" si="868">IF(D397="","",IF(N(D397)=0,"*",ROUND(100*E$396/(100*D397-40*INT(D397)),2)))</f>
        <v>98.91</v>
      </c>
      <c r="F397" s="268">
        <v>25.59</v>
      </c>
      <c r="G397" s="327">
        <f t="shared" ref="G397:G404" ca="1" si="869">IF(F397="","",IF(N(F397)=0,"*",ROUND(100*G$396/(100*F397-40*INT(F397)),2)))</f>
        <v>100</v>
      </c>
      <c r="H397" s="268">
        <v>24.26</v>
      </c>
      <c r="I397" s="327">
        <f t="shared" ref="I397:I404" ca="1" si="870">IF(H397="","",IF(N(H397)=0,"*",ROUND(100*I$396/(100*H397-40*INT(H397)),2)))</f>
        <v>100</v>
      </c>
      <c r="J397" s="268">
        <v>25.4</v>
      </c>
      <c r="K397" s="327">
        <f t="shared" ref="K397:K404" ca="1" si="871">IF(J397="","",IF(N(J397)=0,"*",ROUND(100*K$396/(100*J397-40*INT(J397)),2)))</f>
        <v>100</v>
      </c>
      <c r="L397" s="268">
        <v>21.44</v>
      </c>
      <c r="M397" s="281">
        <f t="shared" ref="M397:M404" ca="1" si="872">IF(L397="","",IF(N(L397)=0,"*",ROUND(100*M$396/(100*L397-40*INT(L397)),2)))</f>
        <v>73.31</v>
      </c>
      <c r="N397" s="268">
        <v>32.450000000000003</v>
      </c>
      <c r="O397" s="281">
        <f t="shared" ref="O397:O404" ca="1" si="873">IF(N397="","",IF(N(N397)=0,"*",ROUND(100*O$396/(100*N397-40*INT(N397)),2)))</f>
        <v>74.150000000000006</v>
      </c>
      <c r="P397" s="268">
        <v>31.51</v>
      </c>
      <c r="Q397" s="327">
        <f t="shared" ref="Q397:Q404" ca="1" si="874">IF(P397="","",IF(N(P397)=0,"*",ROUND(100*Q$396/(100*P397-40*INT(P397)),2)))</f>
        <v>86.87</v>
      </c>
      <c r="R397" s="268">
        <v>45.11</v>
      </c>
      <c r="S397" s="281">
        <f t="shared" ref="S397:S404" ca="1" si="875">IF(R397="","",IF(N(R397)=0,"*",ROUND(100*S$396/(100*R397-40*INT(R397)),2)))</f>
        <v>79.64</v>
      </c>
      <c r="T397" s="268">
        <v>30.38</v>
      </c>
      <c r="U397" s="281">
        <f t="shared" ref="U397:U404" ca="1" si="876">IF(T397="","",IF(N(T397)=0,"*",ROUND(100*U$396/(100*T397-40*INT(T397)),2)))</f>
        <v>79.22</v>
      </c>
      <c r="V397" s="327">
        <f t="shared" ref="V397:V404" ca="1" si="877">SUM(Y397:AC397)</f>
        <v>485.78</v>
      </c>
      <c r="W397" s="225"/>
      <c r="X397" s="226">
        <v>0.7</v>
      </c>
      <c r="Y397" s="158">
        <f t="shared" ref="Y397:AC404" ca="1" si="878">LARGE($AE397:$AM397,Y$34)</f>
        <v>100</v>
      </c>
      <c r="Z397" s="158">
        <f t="shared" ca="1" si="878"/>
        <v>100</v>
      </c>
      <c r="AA397" s="158">
        <f t="shared" ca="1" si="878"/>
        <v>100</v>
      </c>
      <c r="AB397" s="158">
        <f t="shared" ca="1" si="878"/>
        <v>98.91</v>
      </c>
      <c r="AC397" s="158">
        <f t="shared" ca="1" si="878"/>
        <v>86.87</v>
      </c>
      <c r="AE397" s="158">
        <f t="shared" ref="AE397:AE404" ca="1" si="879">N(E397)</f>
        <v>98.91</v>
      </c>
      <c r="AF397" s="158">
        <f t="shared" ref="AF397:AF404" ca="1" si="880">N(G397)</f>
        <v>100</v>
      </c>
      <c r="AG397" s="158">
        <f t="shared" ref="AG397:AG404" ca="1" si="881">N(I397)</f>
        <v>100</v>
      </c>
      <c r="AH397" s="158">
        <f t="shared" ref="AH397:AH404" ca="1" si="882">N(K397)</f>
        <v>100</v>
      </c>
      <c r="AI397" s="158">
        <f t="shared" ref="AI397:AI404" ca="1" si="883">N(M397)</f>
        <v>73.31</v>
      </c>
      <c r="AJ397" s="158">
        <f t="shared" ref="AJ397:AJ404" ca="1" si="884">N(O397)</f>
        <v>74.150000000000006</v>
      </c>
      <c r="AK397" s="158">
        <f t="shared" ref="AK397:AK404" ca="1" si="885">N(Q397)</f>
        <v>86.87</v>
      </c>
      <c r="AL397" s="158">
        <f t="shared" ref="AL397:AL404" ca="1" si="886">N(S397)</f>
        <v>79.64</v>
      </c>
      <c r="AM397" s="158">
        <f t="shared" ref="AM397:AM404" ca="1" si="887">N(U397)</f>
        <v>79.22</v>
      </c>
      <c r="AN397" s="159">
        <f t="shared" ref="AN397:AN404" ca="1" si="888">ROUND(X397*SUM(E397,G397,I397,K397,M397,O397,Q397,S397,U397),2)</f>
        <v>554.47</v>
      </c>
      <c r="AP397" s="227">
        <f t="shared" ref="AP397:AP404" ca="1" si="889">IF(C397="Vihor",1,0)*AN397</f>
        <v>0</v>
      </c>
      <c r="AQ397" s="227">
        <f t="shared" ref="AQ397:AQ404" ca="1" si="890">IF(C397="Maksimir",1,0)*AN397</f>
        <v>0</v>
      </c>
      <c r="AR397" s="227">
        <f t="shared" ref="AR397:AR404" ca="1" si="891">IF(C397="Japetić",1,0)*AN397</f>
        <v>0</v>
      </c>
      <c r="AS397" s="227">
        <f t="shared" ref="AS397:AS404" ca="1" si="892">IF(C397="Bjelovar",1,0)*AN397</f>
        <v>0</v>
      </c>
      <c r="AT397" s="227">
        <f t="shared" ref="AT397:AT404" ca="1" si="893">IF(C397="Međimurje",1,0)*AN397</f>
        <v>0</v>
      </c>
      <c r="AU397" s="227">
        <f t="shared" ref="AU397:AU404" ca="1" si="894">IF(C397="Sova",1,0)*AN397</f>
        <v>0</v>
      </c>
      <c r="AV397" s="227">
        <f t="shared" ref="AV397:AV404" ca="1" si="895">IF(C397="Orion",1,0)*AN397</f>
        <v>0</v>
      </c>
      <c r="AW397" s="227">
        <f t="shared" ref="AW397:AW404" ca="1" si="896">IF(C397="Kapela",1,0)*AN397</f>
        <v>554.47</v>
      </c>
      <c r="AX397" s="227">
        <f t="shared" ref="AX397:AX404" ca="1" si="897">IF(C397="Jelen",1,0)*AN397</f>
        <v>0</v>
      </c>
      <c r="AY397" s="227">
        <f t="shared" ref="AY397:AY404" ca="1" si="898">IF(C397="Varaždin",1,0)*AN397</f>
        <v>0</v>
      </c>
      <c r="AZ397" s="227">
        <f t="shared" ref="AZ397:AZ404" ca="1" si="899">IF(C397="Ivan Merz",1,0)*AN397</f>
        <v>0</v>
      </c>
      <c r="BB397" s="227">
        <f t="shared" ref="BB397:BB404" ca="1" si="900">ROUND(N(E397)*$X397,2)</f>
        <v>69.239999999999995</v>
      </c>
      <c r="BC397" s="227">
        <f t="shared" ref="BC397:BC404" ca="1" si="901">ROUND(N(G397)*$X397,2)</f>
        <v>70</v>
      </c>
      <c r="BD397" s="227">
        <f t="shared" ref="BD397:BD404" ca="1" si="902">ROUND(N(I397)*$X397,2)</f>
        <v>70</v>
      </c>
      <c r="BE397" s="227">
        <f t="shared" ref="BE397:BE404" ca="1" si="903">ROUND(N(K397)*$X397,2)</f>
        <v>70</v>
      </c>
      <c r="BF397" s="227">
        <f t="shared" ref="BF397:BF404" ca="1" si="904">ROUND(N(M397)*$X397,2)</f>
        <v>51.32</v>
      </c>
      <c r="BG397" s="227">
        <f t="shared" ref="BG397:BG404" ca="1" si="905">ROUND(N(O397)*$X397,2)</f>
        <v>51.91</v>
      </c>
      <c r="BH397" s="227">
        <f t="shared" ref="BH397:BH404" ca="1" si="906">ROUND(N(Q397)*$X397,2)</f>
        <v>60.81</v>
      </c>
      <c r="BI397" s="227">
        <f t="shared" ref="BI397:BI404" ca="1" si="907">ROUND(N(S397)*$X397,2)</f>
        <v>55.75</v>
      </c>
      <c r="BJ397" s="227">
        <f t="shared" ref="BJ397:BJ404" ca="1" si="908">ROUND(N(U397)*$X397,2)</f>
        <v>55.45</v>
      </c>
    </row>
    <row r="398" spans="1:62" x14ac:dyDescent="0.2">
      <c r="A398" s="228" t="s">
        <v>4</v>
      </c>
      <c r="B398" s="246" t="s">
        <v>233</v>
      </c>
      <c r="C398" s="230" t="s">
        <v>73</v>
      </c>
      <c r="D398" s="261">
        <v>52.34</v>
      </c>
      <c r="E398" s="245">
        <f t="shared" ca="1" si="868"/>
        <v>91.98</v>
      </c>
      <c r="F398" s="261">
        <v>35.409999999999997</v>
      </c>
      <c r="G398" s="235">
        <f t="shared" ca="1" si="869"/>
        <v>72.819999999999993</v>
      </c>
      <c r="H398" s="261">
        <v>32.21</v>
      </c>
      <c r="I398" s="235">
        <f t="shared" ca="1" si="870"/>
        <v>75.53</v>
      </c>
      <c r="J398" s="261">
        <v>31.16</v>
      </c>
      <c r="K398" s="235">
        <f t="shared" ca="1" si="871"/>
        <v>82.09</v>
      </c>
      <c r="L398" s="261">
        <v>15.56</v>
      </c>
      <c r="M398" s="245">
        <f t="shared" ca="1" si="872"/>
        <v>100</v>
      </c>
      <c r="N398" s="261">
        <v>27.46</v>
      </c>
      <c r="O398" s="235">
        <f t="shared" ca="1" si="873"/>
        <v>87.45</v>
      </c>
      <c r="P398" s="261">
        <v>29.07</v>
      </c>
      <c r="Q398" s="245">
        <f t="shared" ca="1" si="874"/>
        <v>95.02</v>
      </c>
      <c r="R398" s="261">
        <v>40.4</v>
      </c>
      <c r="S398" s="245">
        <f t="shared" ca="1" si="875"/>
        <v>88.48</v>
      </c>
      <c r="T398" s="261">
        <v>24.16</v>
      </c>
      <c r="U398" s="245">
        <f t="shared" ca="1" si="876"/>
        <v>100</v>
      </c>
      <c r="V398" s="245">
        <f t="shared" ca="1" si="877"/>
        <v>475.48</v>
      </c>
      <c r="W398" s="225"/>
      <c r="X398" s="226">
        <v>0.7</v>
      </c>
      <c r="Y398" s="158">
        <f t="shared" ca="1" si="878"/>
        <v>100</v>
      </c>
      <c r="Z398" s="158">
        <f t="shared" ca="1" si="878"/>
        <v>100</v>
      </c>
      <c r="AA398" s="158">
        <f t="shared" ca="1" si="878"/>
        <v>95.02</v>
      </c>
      <c r="AB398" s="158">
        <f t="shared" ca="1" si="878"/>
        <v>91.98</v>
      </c>
      <c r="AC398" s="158">
        <f t="shared" ca="1" si="878"/>
        <v>88.48</v>
      </c>
      <c r="AE398" s="158">
        <f t="shared" ca="1" si="879"/>
        <v>91.98</v>
      </c>
      <c r="AF398" s="158">
        <f t="shared" ca="1" si="880"/>
        <v>72.819999999999993</v>
      </c>
      <c r="AG398" s="158">
        <f t="shared" ca="1" si="881"/>
        <v>75.53</v>
      </c>
      <c r="AH398" s="158">
        <f t="shared" ca="1" si="882"/>
        <v>82.09</v>
      </c>
      <c r="AI398" s="158">
        <f t="shared" ca="1" si="883"/>
        <v>100</v>
      </c>
      <c r="AJ398" s="158">
        <f t="shared" ca="1" si="884"/>
        <v>87.45</v>
      </c>
      <c r="AK398" s="158">
        <f t="shared" ca="1" si="885"/>
        <v>95.02</v>
      </c>
      <c r="AL398" s="158">
        <f t="shared" ca="1" si="886"/>
        <v>88.48</v>
      </c>
      <c r="AM398" s="158">
        <f t="shared" ca="1" si="887"/>
        <v>100</v>
      </c>
      <c r="AN398" s="159">
        <f t="shared" ca="1" si="888"/>
        <v>555.36</v>
      </c>
      <c r="AP398" s="227">
        <f t="shared" ca="1" si="889"/>
        <v>555.36</v>
      </c>
      <c r="AQ398" s="227">
        <f t="shared" ca="1" si="890"/>
        <v>0</v>
      </c>
      <c r="AR398" s="227">
        <f t="shared" ca="1" si="891"/>
        <v>0</v>
      </c>
      <c r="AS398" s="227">
        <f t="shared" ca="1" si="892"/>
        <v>0</v>
      </c>
      <c r="AT398" s="227">
        <f t="shared" ca="1" si="893"/>
        <v>0</v>
      </c>
      <c r="AU398" s="227">
        <f t="shared" ca="1" si="894"/>
        <v>0</v>
      </c>
      <c r="AV398" s="227">
        <f t="shared" ca="1" si="895"/>
        <v>0</v>
      </c>
      <c r="AW398" s="227">
        <f t="shared" ca="1" si="896"/>
        <v>0</v>
      </c>
      <c r="AX398" s="227">
        <f t="shared" ca="1" si="897"/>
        <v>0</v>
      </c>
      <c r="AY398" s="227">
        <f t="shared" ca="1" si="898"/>
        <v>0</v>
      </c>
      <c r="AZ398" s="227">
        <f t="shared" ca="1" si="899"/>
        <v>0</v>
      </c>
      <c r="BB398" s="227">
        <f t="shared" ca="1" si="900"/>
        <v>64.39</v>
      </c>
      <c r="BC398" s="227">
        <f t="shared" ca="1" si="901"/>
        <v>50.97</v>
      </c>
      <c r="BD398" s="227">
        <f t="shared" ca="1" si="902"/>
        <v>52.87</v>
      </c>
      <c r="BE398" s="227">
        <f t="shared" ca="1" si="903"/>
        <v>57.46</v>
      </c>
      <c r="BF398" s="227">
        <f t="shared" ca="1" si="904"/>
        <v>70</v>
      </c>
      <c r="BG398" s="227">
        <f t="shared" ca="1" si="905"/>
        <v>61.22</v>
      </c>
      <c r="BH398" s="227">
        <f t="shared" ca="1" si="906"/>
        <v>66.510000000000005</v>
      </c>
      <c r="BI398" s="227">
        <f t="shared" ca="1" si="907"/>
        <v>61.94</v>
      </c>
      <c r="BJ398" s="227">
        <f t="shared" ca="1" si="908"/>
        <v>70</v>
      </c>
    </row>
    <row r="399" spans="1:62" x14ac:dyDescent="0.2">
      <c r="A399" s="228" t="s">
        <v>5</v>
      </c>
      <c r="B399" s="229" t="s">
        <v>305</v>
      </c>
      <c r="C399" s="230" t="s">
        <v>73</v>
      </c>
      <c r="D399" s="261"/>
      <c r="E399" s="245" t="str">
        <f t="shared" si="868"/>
        <v/>
      </c>
      <c r="F399" s="261">
        <v>46.05</v>
      </c>
      <c r="G399" s="235">
        <f t="shared" ca="1" si="869"/>
        <v>56.38</v>
      </c>
      <c r="H399" s="261">
        <v>27.11</v>
      </c>
      <c r="I399" s="245">
        <f t="shared" ca="1" si="870"/>
        <v>89.88</v>
      </c>
      <c r="J399" s="261" t="s">
        <v>112</v>
      </c>
      <c r="K399" s="235" t="str">
        <f t="shared" si="871"/>
        <v>*</v>
      </c>
      <c r="L399" s="261">
        <v>20.51</v>
      </c>
      <c r="M399" s="245">
        <f t="shared" ca="1" si="872"/>
        <v>76.42</v>
      </c>
      <c r="N399" s="261">
        <v>24.17</v>
      </c>
      <c r="O399" s="245">
        <f t="shared" ca="1" si="873"/>
        <v>100</v>
      </c>
      <c r="P399" s="261">
        <v>27.4</v>
      </c>
      <c r="Q399" s="245">
        <f t="shared" ca="1" si="874"/>
        <v>100</v>
      </c>
      <c r="R399" s="261">
        <v>35.590000000000003</v>
      </c>
      <c r="S399" s="245">
        <f t="shared" ca="1" si="875"/>
        <v>100</v>
      </c>
      <c r="T399" s="261"/>
      <c r="U399" s="245" t="str">
        <f t="shared" si="876"/>
        <v/>
      </c>
      <c r="V399" s="245">
        <f t="shared" ca="1" si="877"/>
        <v>466.3</v>
      </c>
      <c r="W399" s="285"/>
      <c r="X399" s="226">
        <v>0.7</v>
      </c>
      <c r="Y399" s="158">
        <f t="shared" ca="1" si="878"/>
        <v>100</v>
      </c>
      <c r="Z399" s="158">
        <f t="shared" ca="1" si="878"/>
        <v>100</v>
      </c>
      <c r="AA399" s="158">
        <f t="shared" ca="1" si="878"/>
        <v>100</v>
      </c>
      <c r="AB399" s="158">
        <f t="shared" ca="1" si="878"/>
        <v>89.88</v>
      </c>
      <c r="AC399" s="158">
        <f t="shared" ca="1" si="878"/>
        <v>76.42</v>
      </c>
      <c r="AE399" s="158">
        <f t="shared" si="879"/>
        <v>0</v>
      </c>
      <c r="AF399" s="158">
        <f t="shared" ca="1" si="880"/>
        <v>56.38</v>
      </c>
      <c r="AG399" s="158">
        <f t="shared" ca="1" si="881"/>
        <v>89.88</v>
      </c>
      <c r="AH399" s="158">
        <f t="shared" si="882"/>
        <v>0</v>
      </c>
      <c r="AI399" s="158">
        <f t="shared" ca="1" si="883"/>
        <v>76.42</v>
      </c>
      <c r="AJ399" s="158">
        <f t="shared" ca="1" si="884"/>
        <v>100</v>
      </c>
      <c r="AK399" s="158">
        <f t="shared" ca="1" si="885"/>
        <v>100</v>
      </c>
      <c r="AL399" s="158">
        <f t="shared" ca="1" si="886"/>
        <v>100</v>
      </c>
      <c r="AM399" s="158">
        <f t="shared" si="887"/>
        <v>0</v>
      </c>
      <c r="AN399" s="159">
        <f t="shared" ca="1" si="888"/>
        <v>365.88</v>
      </c>
      <c r="AP399" s="227">
        <f t="shared" ca="1" si="889"/>
        <v>365.88</v>
      </c>
      <c r="AQ399" s="227">
        <f t="shared" ca="1" si="890"/>
        <v>0</v>
      </c>
      <c r="AR399" s="227">
        <f t="shared" ca="1" si="891"/>
        <v>0</v>
      </c>
      <c r="AS399" s="227">
        <f t="shared" ca="1" si="892"/>
        <v>0</v>
      </c>
      <c r="AT399" s="227">
        <f t="shared" ca="1" si="893"/>
        <v>0</v>
      </c>
      <c r="AU399" s="227">
        <f t="shared" ca="1" si="894"/>
        <v>0</v>
      </c>
      <c r="AV399" s="227">
        <f t="shared" ca="1" si="895"/>
        <v>0</v>
      </c>
      <c r="AW399" s="227">
        <f t="shared" ca="1" si="896"/>
        <v>0</v>
      </c>
      <c r="AX399" s="227">
        <f t="shared" ca="1" si="897"/>
        <v>0</v>
      </c>
      <c r="AY399" s="227">
        <f t="shared" ca="1" si="898"/>
        <v>0</v>
      </c>
      <c r="AZ399" s="227">
        <f t="shared" ca="1" si="899"/>
        <v>0</v>
      </c>
      <c r="BB399" s="227">
        <f t="shared" si="900"/>
        <v>0</v>
      </c>
      <c r="BC399" s="227">
        <f t="shared" ca="1" si="901"/>
        <v>39.47</v>
      </c>
      <c r="BD399" s="227">
        <f t="shared" ca="1" si="902"/>
        <v>62.92</v>
      </c>
      <c r="BE399" s="227">
        <f t="shared" si="903"/>
        <v>0</v>
      </c>
      <c r="BF399" s="227">
        <f t="shared" ca="1" si="904"/>
        <v>53.49</v>
      </c>
      <c r="BG399" s="227">
        <f t="shared" ca="1" si="905"/>
        <v>70</v>
      </c>
      <c r="BH399" s="227">
        <f t="shared" ca="1" si="906"/>
        <v>70</v>
      </c>
      <c r="BI399" s="227">
        <f t="shared" ca="1" si="907"/>
        <v>70</v>
      </c>
      <c r="BJ399" s="227">
        <f t="shared" si="908"/>
        <v>0</v>
      </c>
    </row>
    <row r="400" spans="1:62" x14ac:dyDescent="0.2">
      <c r="A400" s="228" t="s">
        <v>6</v>
      </c>
      <c r="B400" s="229" t="s">
        <v>235</v>
      </c>
      <c r="C400" s="230" t="s">
        <v>84</v>
      </c>
      <c r="D400" s="328">
        <v>56.56</v>
      </c>
      <c r="E400" s="245">
        <f t="shared" ca="1" si="868"/>
        <v>84.92</v>
      </c>
      <c r="F400" s="261" t="s">
        <v>112</v>
      </c>
      <c r="G400" s="245" t="str">
        <f t="shared" si="869"/>
        <v>*</v>
      </c>
      <c r="H400" s="261">
        <v>43</v>
      </c>
      <c r="I400" s="235">
        <f t="shared" ca="1" si="870"/>
        <v>56.82</v>
      </c>
      <c r="J400" s="261">
        <v>27.44</v>
      </c>
      <c r="K400" s="245">
        <f t="shared" ca="1" si="871"/>
        <v>92.55</v>
      </c>
      <c r="L400" s="261">
        <v>21.42</v>
      </c>
      <c r="M400" s="235">
        <f t="shared" ca="1" si="872"/>
        <v>73.430000000000007</v>
      </c>
      <c r="N400" s="261">
        <v>26.31</v>
      </c>
      <c r="O400" s="245">
        <f t="shared" ca="1" si="873"/>
        <v>91.58</v>
      </c>
      <c r="P400" s="261">
        <v>30.57</v>
      </c>
      <c r="Q400" s="245">
        <f t="shared" ca="1" si="874"/>
        <v>89.39</v>
      </c>
      <c r="R400" s="261">
        <v>40.01</v>
      </c>
      <c r="S400" s="245">
        <f t="shared" ca="1" si="875"/>
        <v>89.92</v>
      </c>
      <c r="T400" s="261">
        <v>42.31</v>
      </c>
      <c r="U400" s="235">
        <f t="shared" ca="1" si="876"/>
        <v>57.08</v>
      </c>
      <c r="V400" s="245">
        <f t="shared" ca="1" si="877"/>
        <v>448.36</v>
      </c>
      <c r="W400" s="225"/>
      <c r="X400" s="226">
        <v>0.7</v>
      </c>
      <c r="Y400" s="158">
        <f t="shared" ca="1" si="878"/>
        <v>92.55</v>
      </c>
      <c r="Z400" s="158">
        <f t="shared" ca="1" si="878"/>
        <v>91.58</v>
      </c>
      <c r="AA400" s="158">
        <f t="shared" ca="1" si="878"/>
        <v>89.92</v>
      </c>
      <c r="AB400" s="158">
        <f t="shared" ca="1" si="878"/>
        <v>89.39</v>
      </c>
      <c r="AC400" s="158">
        <f t="shared" ca="1" si="878"/>
        <v>84.92</v>
      </c>
      <c r="AE400" s="158">
        <f t="shared" ca="1" si="879"/>
        <v>84.92</v>
      </c>
      <c r="AF400" s="158">
        <f t="shared" si="880"/>
        <v>0</v>
      </c>
      <c r="AG400" s="158">
        <f t="shared" ca="1" si="881"/>
        <v>56.82</v>
      </c>
      <c r="AH400" s="158">
        <f t="shared" ca="1" si="882"/>
        <v>92.55</v>
      </c>
      <c r="AI400" s="158">
        <f t="shared" ca="1" si="883"/>
        <v>73.430000000000007</v>
      </c>
      <c r="AJ400" s="158">
        <f t="shared" ca="1" si="884"/>
        <v>91.58</v>
      </c>
      <c r="AK400" s="158">
        <f t="shared" ca="1" si="885"/>
        <v>89.39</v>
      </c>
      <c r="AL400" s="158">
        <f t="shared" ca="1" si="886"/>
        <v>89.92</v>
      </c>
      <c r="AM400" s="158">
        <f t="shared" ca="1" si="887"/>
        <v>57.08</v>
      </c>
      <c r="AN400" s="159">
        <f t="shared" ca="1" si="888"/>
        <v>444.98</v>
      </c>
      <c r="AP400" s="227">
        <f t="shared" ca="1" si="889"/>
        <v>0</v>
      </c>
      <c r="AQ400" s="227">
        <f t="shared" ca="1" si="890"/>
        <v>0</v>
      </c>
      <c r="AR400" s="227">
        <f t="shared" ca="1" si="891"/>
        <v>0</v>
      </c>
      <c r="AS400" s="227">
        <f t="shared" ca="1" si="892"/>
        <v>0</v>
      </c>
      <c r="AT400" s="227">
        <f t="shared" ca="1" si="893"/>
        <v>0</v>
      </c>
      <c r="AU400" s="227">
        <f t="shared" ca="1" si="894"/>
        <v>0</v>
      </c>
      <c r="AV400" s="227">
        <f t="shared" ca="1" si="895"/>
        <v>0</v>
      </c>
      <c r="AW400" s="227">
        <f t="shared" ca="1" si="896"/>
        <v>444.98</v>
      </c>
      <c r="AX400" s="227">
        <f t="shared" ca="1" si="897"/>
        <v>0</v>
      </c>
      <c r="AY400" s="227">
        <f t="shared" ca="1" si="898"/>
        <v>0</v>
      </c>
      <c r="AZ400" s="227">
        <f t="shared" ca="1" si="899"/>
        <v>0</v>
      </c>
      <c r="BB400" s="227">
        <f t="shared" ca="1" si="900"/>
        <v>59.44</v>
      </c>
      <c r="BC400" s="227">
        <f t="shared" si="901"/>
        <v>0</v>
      </c>
      <c r="BD400" s="227">
        <f t="shared" ca="1" si="902"/>
        <v>39.770000000000003</v>
      </c>
      <c r="BE400" s="227">
        <f t="shared" ca="1" si="903"/>
        <v>64.790000000000006</v>
      </c>
      <c r="BF400" s="227">
        <f t="shared" ca="1" si="904"/>
        <v>51.4</v>
      </c>
      <c r="BG400" s="227">
        <f t="shared" ca="1" si="905"/>
        <v>64.11</v>
      </c>
      <c r="BH400" s="227">
        <f t="shared" ca="1" si="906"/>
        <v>62.57</v>
      </c>
      <c r="BI400" s="227">
        <f t="shared" ca="1" si="907"/>
        <v>62.94</v>
      </c>
      <c r="BJ400" s="227">
        <f t="shared" ca="1" si="908"/>
        <v>39.96</v>
      </c>
    </row>
    <row r="401" spans="1:62" x14ac:dyDescent="0.2">
      <c r="A401" s="228" t="s">
        <v>7</v>
      </c>
      <c r="B401" s="229" t="s">
        <v>234</v>
      </c>
      <c r="C401" s="230" t="s">
        <v>84</v>
      </c>
      <c r="D401" s="261">
        <v>53.1</v>
      </c>
      <c r="E401" s="245">
        <f t="shared" ca="1" si="868"/>
        <v>90.94</v>
      </c>
      <c r="F401" s="261">
        <v>38.22</v>
      </c>
      <c r="G401" s="235">
        <f t="shared" ca="1" si="869"/>
        <v>67.72</v>
      </c>
      <c r="H401" s="261">
        <v>30.29</v>
      </c>
      <c r="I401" s="245">
        <f t="shared" ca="1" si="870"/>
        <v>80.150000000000006</v>
      </c>
      <c r="J401" s="261" t="s">
        <v>112</v>
      </c>
      <c r="K401" s="245" t="str">
        <f t="shared" si="871"/>
        <v>*</v>
      </c>
      <c r="L401" s="261">
        <v>23.01</v>
      </c>
      <c r="M401" s="235">
        <f t="shared" ca="1" si="872"/>
        <v>69.23</v>
      </c>
      <c r="N401" s="261">
        <v>34.29</v>
      </c>
      <c r="O401" s="245">
        <f t="shared" ca="1" si="873"/>
        <v>70.42</v>
      </c>
      <c r="P401" s="261">
        <v>32.57</v>
      </c>
      <c r="Q401" s="245">
        <f t="shared" ca="1" si="874"/>
        <v>83.97</v>
      </c>
      <c r="R401" s="261">
        <v>47.57</v>
      </c>
      <c r="S401" s="245">
        <f t="shared" ca="1" si="875"/>
        <v>75.040000000000006</v>
      </c>
      <c r="T401" s="261">
        <v>41.56</v>
      </c>
      <c r="U401" s="235">
        <f t="shared" ca="1" si="876"/>
        <v>57.87</v>
      </c>
      <c r="V401" s="245">
        <f t="shared" ca="1" si="877"/>
        <v>400.52000000000004</v>
      </c>
      <c r="W401" s="225"/>
      <c r="X401" s="226">
        <v>0.7</v>
      </c>
      <c r="Y401" s="158">
        <f t="shared" ca="1" si="878"/>
        <v>90.94</v>
      </c>
      <c r="Z401" s="158">
        <f t="shared" ca="1" si="878"/>
        <v>83.97</v>
      </c>
      <c r="AA401" s="158">
        <f t="shared" ca="1" si="878"/>
        <v>80.150000000000006</v>
      </c>
      <c r="AB401" s="158">
        <f t="shared" ca="1" si="878"/>
        <v>75.040000000000006</v>
      </c>
      <c r="AC401" s="158">
        <f t="shared" ca="1" si="878"/>
        <v>70.42</v>
      </c>
      <c r="AE401" s="158">
        <f t="shared" ca="1" si="879"/>
        <v>90.94</v>
      </c>
      <c r="AF401" s="158">
        <f t="shared" ca="1" si="880"/>
        <v>67.72</v>
      </c>
      <c r="AG401" s="158">
        <f t="shared" ca="1" si="881"/>
        <v>80.150000000000006</v>
      </c>
      <c r="AH401" s="158">
        <f t="shared" si="882"/>
        <v>0</v>
      </c>
      <c r="AI401" s="158">
        <f t="shared" ca="1" si="883"/>
        <v>69.23</v>
      </c>
      <c r="AJ401" s="158">
        <f t="shared" ca="1" si="884"/>
        <v>70.42</v>
      </c>
      <c r="AK401" s="158">
        <f t="shared" ca="1" si="885"/>
        <v>83.97</v>
      </c>
      <c r="AL401" s="158">
        <f t="shared" ca="1" si="886"/>
        <v>75.040000000000006</v>
      </c>
      <c r="AM401" s="158">
        <f t="shared" ca="1" si="887"/>
        <v>57.87</v>
      </c>
      <c r="AN401" s="159">
        <f t="shared" ca="1" si="888"/>
        <v>416.74</v>
      </c>
      <c r="AP401" s="227">
        <f t="shared" ca="1" si="889"/>
        <v>0</v>
      </c>
      <c r="AQ401" s="227">
        <f t="shared" ca="1" si="890"/>
        <v>0</v>
      </c>
      <c r="AR401" s="227">
        <f t="shared" ca="1" si="891"/>
        <v>0</v>
      </c>
      <c r="AS401" s="227">
        <f t="shared" ca="1" si="892"/>
        <v>0</v>
      </c>
      <c r="AT401" s="227">
        <f t="shared" ca="1" si="893"/>
        <v>0</v>
      </c>
      <c r="AU401" s="227">
        <f t="shared" ca="1" si="894"/>
        <v>0</v>
      </c>
      <c r="AV401" s="227">
        <f t="shared" ca="1" si="895"/>
        <v>0</v>
      </c>
      <c r="AW401" s="227">
        <f t="shared" ca="1" si="896"/>
        <v>416.74</v>
      </c>
      <c r="AX401" s="227">
        <f t="shared" ca="1" si="897"/>
        <v>0</v>
      </c>
      <c r="AY401" s="227">
        <f t="shared" ca="1" si="898"/>
        <v>0</v>
      </c>
      <c r="AZ401" s="227">
        <f t="shared" ca="1" si="899"/>
        <v>0</v>
      </c>
      <c r="BB401" s="227">
        <f t="shared" ca="1" si="900"/>
        <v>63.66</v>
      </c>
      <c r="BC401" s="227">
        <f t="shared" ca="1" si="901"/>
        <v>47.4</v>
      </c>
      <c r="BD401" s="227">
        <f t="shared" ca="1" si="902"/>
        <v>56.11</v>
      </c>
      <c r="BE401" s="227">
        <f t="shared" si="903"/>
        <v>0</v>
      </c>
      <c r="BF401" s="227">
        <f t="shared" ca="1" si="904"/>
        <v>48.46</v>
      </c>
      <c r="BG401" s="227">
        <f t="shared" ca="1" si="905"/>
        <v>49.29</v>
      </c>
      <c r="BH401" s="227">
        <f t="shared" ca="1" si="906"/>
        <v>58.78</v>
      </c>
      <c r="BI401" s="227">
        <f t="shared" ca="1" si="907"/>
        <v>52.53</v>
      </c>
      <c r="BJ401" s="227">
        <f t="shared" ca="1" si="908"/>
        <v>40.51</v>
      </c>
    </row>
    <row r="402" spans="1:62" x14ac:dyDescent="0.2">
      <c r="A402" s="228" t="s">
        <v>8</v>
      </c>
      <c r="B402" s="238" t="s">
        <v>231</v>
      </c>
      <c r="C402" s="230" t="s">
        <v>84</v>
      </c>
      <c r="D402" s="261">
        <v>48.21</v>
      </c>
      <c r="E402" s="245">
        <f t="shared" ca="1" si="868"/>
        <v>100</v>
      </c>
      <c r="F402" s="261">
        <v>42.26</v>
      </c>
      <c r="G402" s="245">
        <f t="shared" ca="1" si="869"/>
        <v>61.23</v>
      </c>
      <c r="H402" s="261">
        <v>29.21</v>
      </c>
      <c r="I402" s="245">
        <f t="shared" ca="1" si="870"/>
        <v>83.25</v>
      </c>
      <c r="J402" s="261">
        <v>48.43</v>
      </c>
      <c r="K402" s="235">
        <f t="shared" ca="1" si="871"/>
        <v>52.69</v>
      </c>
      <c r="L402" s="261">
        <v>37.340000000000003</v>
      </c>
      <c r="M402" s="235">
        <f t="shared" ca="1" si="872"/>
        <v>42.41</v>
      </c>
      <c r="N402" s="261"/>
      <c r="O402" s="235" t="str">
        <f t="shared" si="873"/>
        <v/>
      </c>
      <c r="P402" s="261">
        <v>36.58</v>
      </c>
      <c r="Q402" s="245">
        <f t="shared" ca="1" si="874"/>
        <v>74.84</v>
      </c>
      <c r="R402" s="261">
        <v>60.27</v>
      </c>
      <c r="S402" s="235">
        <f t="shared" ca="1" si="875"/>
        <v>59.53</v>
      </c>
      <c r="T402" s="261">
        <v>35.58</v>
      </c>
      <c r="U402" s="245">
        <f t="shared" ca="1" si="876"/>
        <v>67.47</v>
      </c>
      <c r="V402" s="245">
        <f t="shared" ca="1" si="877"/>
        <v>386.79000000000008</v>
      </c>
      <c r="W402" s="225"/>
      <c r="X402" s="226">
        <v>0.7</v>
      </c>
      <c r="Y402" s="158">
        <f t="shared" ca="1" si="878"/>
        <v>100</v>
      </c>
      <c r="Z402" s="158">
        <f t="shared" ca="1" si="878"/>
        <v>83.25</v>
      </c>
      <c r="AA402" s="158">
        <f t="shared" ca="1" si="878"/>
        <v>74.84</v>
      </c>
      <c r="AB402" s="158">
        <f t="shared" ca="1" si="878"/>
        <v>67.47</v>
      </c>
      <c r="AC402" s="158">
        <f t="shared" ca="1" si="878"/>
        <v>61.23</v>
      </c>
      <c r="AE402" s="158">
        <f t="shared" ca="1" si="879"/>
        <v>100</v>
      </c>
      <c r="AF402" s="158">
        <f t="shared" ca="1" si="880"/>
        <v>61.23</v>
      </c>
      <c r="AG402" s="158">
        <f t="shared" ca="1" si="881"/>
        <v>83.25</v>
      </c>
      <c r="AH402" s="158">
        <f t="shared" ca="1" si="882"/>
        <v>52.69</v>
      </c>
      <c r="AI402" s="158">
        <f t="shared" ca="1" si="883"/>
        <v>42.41</v>
      </c>
      <c r="AJ402" s="158">
        <f t="shared" si="884"/>
        <v>0</v>
      </c>
      <c r="AK402" s="158">
        <f t="shared" ca="1" si="885"/>
        <v>74.84</v>
      </c>
      <c r="AL402" s="158">
        <f t="shared" ca="1" si="886"/>
        <v>59.53</v>
      </c>
      <c r="AM402" s="158">
        <f t="shared" ca="1" si="887"/>
        <v>67.47</v>
      </c>
      <c r="AN402" s="159">
        <f t="shared" ca="1" si="888"/>
        <v>378.99</v>
      </c>
      <c r="AP402" s="227">
        <f t="shared" ca="1" si="889"/>
        <v>0</v>
      </c>
      <c r="AQ402" s="227">
        <f t="shared" ca="1" si="890"/>
        <v>0</v>
      </c>
      <c r="AR402" s="227">
        <f t="shared" ca="1" si="891"/>
        <v>0</v>
      </c>
      <c r="AS402" s="227">
        <f t="shared" ca="1" si="892"/>
        <v>0</v>
      </c>
      <c r="AT402" s="227">
        <f t="shared" ca="1" si="893"/>
        <v>0</v>
      </c>
      <c r="AU402" s="227">
        <f t="shared" ca="1" si="894"/>
        <v>0</v>
      </c>
      <c r="AV402" s="227">
        <f t="shared" ca="1" si="895"/>
        <v>0</v>
      </c>
      <c r="AW402" s="227">
        <f t="shared" ca="1" si="896"/>
        <v>378.99</v>
      </c>
      <c r="AX402" s="227">
        <f t="shared" ca="1" si="897"/>
        <v>0</v>
      </c>
      <c r="AY402" s="227">
        <f t="shared" ca="1" si="898"/>
        <v>0</v>
      </c>
      <c r="AZ402" s="227">
        <f t="shared" ca="1" si="899"/>
        <v>0</v>
      </c>
      <c r="BB402" s="227">
        <f t="shared" ca="1" si="900"/>
        <v>70</v>
      </c>
      <c r="BC402" s="227">
        <f t="shared" ca="1" si="901"/>
        <v>42.86</v>
      </c>
      <c r="BD402" s="227">
        <f t="shared" ca="1" si="902"/>
        <v>58.28</v>
      </c>
      <c r="BE402" s="227">
        <f t="shared" ca="1" si="903"/>
        <v>36.880000000000003</v>
      </c>
      <c r="BF402" s="227">
        <f t="shared" ca="1" si="904"/>
        <v>29.69</v>
      </c>
      <c r="BG402" s="227">
        <f t="shared" si="905"/>
        <v>0</v>
      </c>
      <c r="BH402" s="227">
        <f t="shared" ca="1" si="906"/>
        <v>52.39</v>
      </c>
      <c r="BI402" s="227">
        <f t="shared" ca="1" si="907"/>
        <v>41.67</v>
      </c>
      <c r="BJ402" s="227">
        <f t="shared" ca="1" si="908"/>
        <v>47.23</v>
      </c>
    </row>
    <row r="403" spans="1:62" x14ac:dyDescent="0.2">
      <c r="A403" s="228" t="s">
        <v>9</v>
      </c>
      <c r="B403" s="229" t="s">
        <v>368</v>
      </c>
      <c r="C403" s="230" t="s">
        <v>126</v>
      </c>
      <c r="D403" s="328"/>
      <c r="E403" s="245" t="str">
        <f t="shared" si="868"/>
        <v/>
      </c>
      <c r="F403" s="261" t="s">
        <v>88</v>
      </c>
      <c r="G403" s="245" t="str">
        <f t="shared" si="869"/>
        <v>*</v>
      </c>
      <c r="H403" s="261">
        <v>34.11</v>
      </c>
      <c r="I403" s="245">
        <f t="shared" ca="1" si="870"/>
        <v>71.48</v>
      </c>
      <c r="J403" s="261">
        <v>55.24</v>
      </c>
      <c r="K403" s="245">
        <f t="shared" ca="1" si="871"/>
        <v>46.33</v>
      </c>
      <c r="L403" s="261"/>
      <c r="M403" s="245" t="str">
        <f t="shared" si="872"/>
        <v/>
      </c>
      <c r="N403" s="261">
        <v>47.25</v>
      </c>
      <c r="O403" s="245">
        <f t="shared" ca="1" si="873"/>
        <v>51.21</v>
      </c>
      <c r="P403" s="261"/>
      <c r="Q403" s="245" t="str">
        <f t="shared" si="874"/>
        <v/>
      </c>
      <c r="R403" s="261"/>
      <c r="S403" s="245" t="str">
        <f t="shared" si="875"/>
        <v/>
      </c>
      <c r="T403" s="261">
        <v>63.08</v>
      </c>
      <c r="U403" s="245">
        <f t="shared" ca="1" si="876"/>
        <v>38.44</v>
      </c>
      <c r="V403" s="245">
        <f t="shared" ca="1" si="877"/>
        <v>207.45999999999998</v>
      </c>
      <c r="W403" s="225"/>
      <c r="X403" s="226">
        <v>0.7</v>
      </c>
      <c r="Y403" s="158">
        <f t="shared" ca="1" si="878"/>
        <v>71.48</v>
      </c>
      <c r="Z403" s="158">
        <f t="shared" ca="1" si="878"/>
        <v>51.21</v>
      </c>
      <c r="AA403" s="158">
        <f t="shared" ca="1" si="878"/>
        <v>46.33</v>
      </c>
      <c r="AB403" s="158">
        <f t="shared" ca="1" si="878"/>
        <v>38.44</v>
      </c>
      <c r="AC403" s="158">
        <f t="shared" ca="1" si="878"/>
        <v>0</v>
      </c>
      <c r="AE403" s="158">
        <f t="shared" si="879"/>
        <v>0</v>
      </c>
      <c r="AF403" s="158">
        <f t="shared" si="880"/>
        <v>0</v>
      </c>
      <c r="AG403" s="158">
        <f t="shared" ca="1" si="881"/>
        <v>71.48</v>
      </c>
      <c r="AH403" s="158">
        <f t="shared" ca="1" si="882"/>
        <v>46.33</v>
      </c>
      <c r="AI403" s="158">
        <f t="shared" si="883"/>
        <v>0</v>
      </c>
      <c r="AJ403" s="158">
        <f t="shared" ca="1" si="884"/>
        <v>51.21</v>
      </c>
      <c r="AK403" s="158">
        <f t="shared" si="885"/>
        <v>0</v>
      </c>
      <c r="AL403" s="158">
        <f t="shared" si="886"/>
        <v>0</v>
      </c>
      <c r="AM403" s="158">
        <f t="shared" ca="1" si="887"/>
        <v>38.44</v>
      </c>
      <c r="AN403" s="159">
        <f t="shared" ca="1" si="888"/>
        <v>145.22</v>
      </c>
      <c r="AP403" s="227">
        <f t="shared" ca="1" si="889"/>
        <v>0</v>
      </c>
      <c r="AQ403" s="227">
        <f t="shared" ca="1" si="890"/>
        <v>0</v>
      </c>
      <c r="AR403" s="227">
        <f t="shared" ca="1" si="891"/>
        <v>0</v>
      </c>
      <c r="AS403" s="227">
        <f t="shared" ca="1" si="892"/>
        <v>0</v>
      </c>
      <c r="AT403" s="227">
        <f t="shared" ca="1" si="893"/>
        <v>0</v>
      </c>
      <c r="AU403" s="227">
        <f t="shared" ca="1" si="894"/>
        <v>0</v>
      </c>
      <c r="AV403" s="227">
        <f t="shared" ca="1" si="895"/>
        <v>0</v>
      </c>
      <c r="AW403" s="227">
        <f t="shared" ca="1" si="896"/>
        <v>0</v>
      </c>
      <c r="AX403" s="227">
        <f t="shared" ca="1" si="897"/>
        <v>0</v>
      </c>
      <c r="AY403" s="227">
        <f t="shared" ca="1" si="898"/>
        <v>0</v>
      </c>
      <c r="AZ403" s="227">
        <f t="shared" ca="1" si="899"/>
        <v>145.22</v>
      </c>
      <c r="BB403" s="227">
        <f t="shared" si="900"/>
        <v>0</v>
      </c>
      <c r="BC403" s="227">
        <f t="shared" si="901"/>
        <v>0</v>
      </c>
      <c r="BD403" s="227">
        <f t="shared" ca="1" si="902"/>
        <v>50.04</v>
      </c>
      <c r="BE403" s="227">
        <f t="shared" ca="1" si="903"/>
        <v>32.43</v>
      </c>
      <c r="BF403" s="227">
        <f t="shared" si="904"/>
        <v>0</v>
      </c>
      <c r="BG403" s="227">
        <f t="shared" ca="1" si="905"/>
        <v>35.85</v>
      </c>
      <c r="BH403" s="227">
        <f t="shared" si="906"/>
        <v>0</v>
      </c>
      <c r="BI403" s="227">
        <f t="shared" si="907"/>
        <v>0</v>
      </c>
      <c r="BJ403" s="227">
        <f t="shared" ca="1" si="908"/>
        <v>26.91</v>
      </c>
    </row>
    <row r="404" spans="1:62" ht="13.5" thickBot="1" x14ac:dyDescent="0.25">
      <c r="A404" s="247" t="s">
        <v>10</v>
      </c>
      <c r="B404" s="286" t="s">
        <v>412</v>
      </c>
      <c r="C404" s="249" t="s">
        <v>126</v>
      </c>
      <c r="D404" s="265"/>
      <c r="E404" s="266" t="str">
        <f t="shared" si="868"/>
        <v/>
      </c>
      <c r="F404" s="265"/>
      <c r="G404" s="266" t="str">
        <f t="shared" si="869"/>
        <v/>
      </c>
      <c r="H404" s="265"/>
      <c r="I404" s="266" t="str">
        <f t="shared" si="870"/>
        <v/>
      </c>
      <c r="J404" s="265"/>
      <c r="K404" s="333" t="str">
        <f t="shared" si="871"/>
        <v/>
      </c>
      <c r="L404" s="265"/>
      <c r="M404" s="333" t="str">
        <f t="shared" si="872"/>
        <v/>
      </c>
      <c r="N404" s="265"/>
      <c r="O404" s="333" t="str">
        <f t="shared" si="873"/>
        <v/>
      </c>
      <c r="P404" s="265"/>
      <c r="Q404" s="266" t="str">
        <f t="shared" si="874"/>
        <v/>
      </c>
      <c r="R404" s="265"/>
      <c r="S404" s="333" t="str">
        <f t="shared" si="875"/>
        <v/>
      </c>
      <c r="T404" s="265">
        <v>58.3</v>
      </c>
      <c r="U404" s="266">
        <f t="shared" ca="1" si="876"/>
        <v>41.48</v>
      </c>
      <c r="V404" s="266">
        <f t="shared" ca="1" si="877"/>
        <v>41.48</v>
      </c>
      <c r="W404" s="225"/>
      <c r="X404" s="226">
        <v>0.7</v>
      </c>
      <c r="Y404" s="158">
        <f t="shared" ca="1" si="878"/>
        <v>41.48</v>
      </c>
      <c r="Z404" s="158">
        <f t="shared" ca="1" si="878"/>
        <v>0</v>
      </c>
      <c r="AA404" s="158">
        <f t="shared" ca="1" si="878"/>
        <v>0</v>
      </c>
      <c r="AB404" s="158">
        <f t="shared" ca="1" si="878"/>
        <v>0</v>
      </c>
      <c r="AC404" s="158">
        <f t="shared" ca="1" si="878"/>
        <v>0</v>
      </c>
      <c r="AE404" s="158">
        <f t="shared" si="879"/>
        <v>0</v>
      </c>
      <c r="AF404" s="158">
        <f t="shared" si="880"/>
        <v>0</v>
      </c>
      <c r="AG404" s="158">
        <f t="shared" si="881"/>
        <v>0</v>
      </c>
      <c r="AH404" s="158">
        <f t="shared" si="882"/>
        <v>0</v>
      </c>
      <c r="AI404" s="158">
        <f t="shared" si="883"/>
        <v>0</v>
      </c>
      <c r="AJ404" s="158">
        <f t="shared" si="884"/>
        <v>0</v>
      </c>
      <c r="AK404" s="158">
        <f t="shared" si="885"/>
        <v>0</v>
      </c>
      <c r="AL404" s="158">
        <f t="shared" si="886"/>
        <v>0</v>
      </c>
      <c r="AM404" s="158">
        <f t="shared" ca="1" si="887"/>
        <v>41.48</v>
      </c>
      <c r="AN404" s="159">
        <f t="shared" ca="1" si="888"/>
        <v>29.04</v>
      </c>
      <c r="AP404" s="227">
        <f t="shared" ca="1" si="889"/>
        <v>0</v>
      </c>
      <c r="AQ404" s="227">
        <f t="shared" ca="1" si="890"/>
        <v>0</v>
      </c>
      <c r="AR404" s="227">
        <f t="shared" ca="1" si="891"/>
        <v>0</v>
      </c>
      <c r="AS404" s="227">
        <f t="shared" ca="1" si="892"/>
        <v>0</v>
      </c>
      <c r="AT404" s="227">
        <f t="shared" ca="1" si="893"/>
        <v>0</v>
      </c>
      <c r="AU404" s="227">
        <f t="shared" ca="1" si="894"/>
        <v>0</v>
      </c>
      <c r="AV404" s="227">
        <f t="shared" ca="1" si="895"/>
        <v>0</v>
      </c>
      <c r="AW404" s="227">
        <f t="shared" ca="1" si="896"/>
        <v>0</v>
      </c>
      <c r="AX404" s="227">
        <f t="shared" ca="1" si="897"/>
        <v>0</v>
      </c>
      <c r="AY404" s="227">
        <f t="shared" ca="1" si="898"/>
        <v>0</v>
      </c>
      <c r="AZ404" s="227">
        <f t="shared" ca="1" si="899"/>
        <v>29.04</v>
      </c>
      <c r="BB404" s="227">
        <f t="shared" si="900"/>
        <v>0</v>
      </c>
      <c r="BC404" s="227">
        <f t="shared" si="901"/>
        <v>0</v>
      </c>
      <c r="BD404" s="227">
        <f t="shared" si="902"/>
        <v>0</v>
      </c>
      <c r="BE404" s="227">
        <f t="shared" si="903"/>
        <v>0</v>
      </c>
      <c r="BF404" s="227">
        <f t="shared" si="904"/>
        <v>0</v>
      </c>
      <c r="BG404" s="227">
        <f t="shared" si="905"/>
        <v>0</v>
      </c>
      <c r="BH404" s="227">
        <f t="shared" si="906"/>
        <v>0</v>
      </c>
      <c r="BI404" s="227">
        <f t="shared" si="907"/>
        <v>0</v>
      </c>
      <c r="BJ404" s="227">
        <f t="shared" ca="1" si="908"/>
        <v>29.04</v>
      </c>
    </row>
    <row r="405" spans="1:62" ht="13.5" thickBot="1" x14ac:dyDescent="0.25">
      <c r="A405" s="179"/>
      <c r="E405" s="319"/>
      <c r="R405" s="332"/>
      <c r="AP405" s="227"/>
      <c r="AQ405" s="227"/>
      <c r="AR405" s="227"/>
      <c r="AS405" s="227"/>
      <c r="AT405" s="227"/>
      <c r="AU405" s="227"/>
      <c r="AV405" s="227"/>
      <c r="AW405" s="227"/>
      <c r="AX405" s="227"/>
      <c r="AY405" s="227"/>
      <c r="AZ405" s="227"/>
    </row>
    <row r="406" spans="1:62" ht="13.5" x14ac:dyDescent="0.25">
      <c r="A406" s="355"/>
      <c r="B406" s="358" t="s">
        <v>70</v>
      </c>
      <c r="C406" s="361" t="s">
        <v>2</v>
      </c>
      <c r="D406" s="349" t="s">
        <v>95</v>
      </c>
      <c r="E406" s="349"/>
      <c r="F406" s="349" t="s">
        <v>145</v>
      </c>
      <c r="G406" s="349"/>
      <c r="H406" s="349" t="s">
        <v>133</v>
      </c>
      <c r="I406" s="349"/>
      <c r="J406" s="349" t="s">
        <v>135</v>
      </c>
      <c r="K406" s="349"/>
      <c r="L406" s="349" t="s">
        <v>136</v>
      </c>
      <c r="M406" s="350"/>
      <c r="N406" s="349" t="s">
        <v>149</v>
      </c>
      <c r="O406" s="349"/>
      <c r="P406" s="349" t="s">
        <v>20</v>
      </c>
      <c r="Q406" s="349"/>
      <c r="R406" s="349" t="s">
        <v>153</v>
      </c>
      <c r="S406" s="350"/>
      <c r="T406" s="349" t="s">
        <v>381</v>
      </c>
      <c r="U406" s="350"/>
      <c r="V406" s="351" t="s">
        <v>93</v>
      </c>
      <c r="W406" s="354"/>
      <c r="X406" s="354"/>
      <c r="AP406" s="227"/>
      <c r="AQ406" s="227"/>
      <c r="AR406" s="227"/>
      <c r="AS406" s="227"/>
      <c r="AT406" s="227"/>
      <c r="AU406" s="227"/>
      <c r="AV406" s="227"/>
      <c r="AW406" s="227"/>
      <c r="AX406" s="227"/>
      <c r="AY406" s="227"/>
      <c r="AZ406" s="227"/>
    </row>
    <row r="407" spans="1:62" ht="13.5" customHeight="1" x14ac:dyDescent="0.25">
      <c r="A407" s="356"/>
      <c r="B407" s="359"/>
      <c r="C407" s="362"/>
      <c r="D407" s="348" t="s">
        <v>144</v>
      </c>
      <c r="E407" s="348"/>
      <c r="F407" s="348" t="s">
        <v>146</v>
      </c>
      <c r="G407" s="348"/>
      <c r="H407" s="348" t="s">
        <v>146</v>
      </c>
      <c r="I407" s="348"/>
      <c r="J407" s="348" t="s">
        <v>147</v>
      </c>
      <c r="K407" s="348"/>
      <c r="L407" s="348" t="s">
        <v>148</v>
      </c>
      <c r="M407" s="348"/>
      <c r="N407" s="348" t="s">
        <v>151</v>
      </c>
      <c r="O407" s="348"/>
      <c r="P407" s="348" t="s">
        <v>152</v>
      </c>
      <c r="Q407" s="348"/>
      <c r="R407" s="348" t="s">
        <v>91</v>
      </c>
      <c r="S407" s="348"/>
      <c r="T407" s="348" t="s">
        <v>382</v>
      </c>
      <c r="U407" s="348"/>
      <c r="V407" s="352"/>
      <c r="W407" s="259"/>
      <c r="X407" s="206"/>
      <c r="AP407" s="227"/>
      <c r="AQ407" s="227"/>
      <c r="AR407" s="227"/>
      <c r="AS407" s="227"/>
      <c r="AT407" s="227"/>
      <c r="AU407" s="227"/>
      <c r="AV407" s="227"/>
      <c r="AW407" s="227"/>
      <c r="AX407" s="227"/>
      <c r="AY407" s="227"/>
      <c r="AZ407" s="227"/>
    </row>
    <row r="408" spans="1:62" ht="13.5" thickBot="1" x14ac:dyDescent="0.25">
      <c r="A408" s="357"/>
      <c r="B408" s="360"/>
      <c r="C408" s="363"/>
      <c r="D408" s="203" t="s">
        <v>0</v>
      </c>
      <c r="E408" s="204" t="s">
        <v>1</v>
      </c>
      <c r="F408" s="203" t="s">
        <v>0</v>
      </c>
      <c r="G408" s="204" t="s">
        <v>1</v>
      </c>
      <c r="H408" s="203" t="s">
        <v>0</v>
      </c>
      <c r="I408" s="204" t="s">
        <v>1</v>
      </c>
      <c r="J408" s="203" t="s">
        <v>0</v>
      </c>
      <c r="K408" s="204" t="s">
        <v>1</v>
      </c>
      <c r="L408" s="203" t="s">
        <v>0</v>
      </c>
      <c r="M408" s="204" t="s">
        <v>1</v>
      </c>
      <c r="N408" s="203" t="s">
        <v>0</v>
      </c>
      <c r="O408" s="204" t="s">
        <v>1</v>
      </c>
      <c r="P408" s="203" t="s">
        <v>0</v>
      </c>
      <c r="Q408" s="204" t="s">
        <v>1</v>
      </c>
      <c r="R408" s="203" t="s">
        <v>0</v>
      </c>
      <c r="S408" s="204" t="s">
        <v>1</v>
      </c>
      <c r="T408" s="203" t="s">
        <v>0</v>
      </c>
      <c r="U408" s="204" t="s">
        <v>1</v>
      </c>
      <c r="V408" s="353"/>
      <c r="W408" s="225"/>
      <c r="X408" s="226"/>
      <c r="AP408" s="227"/>
      <c r="AQ408" s="227"/>
      <c r="AR408" s="227"/>
      <c r="AS408" s="227"/>
      <c r="AT408" s="227"/>
      <c r="AU408" s="227"/>
      <c r="AV408" s="227"/>
      <c r="AW408" s="227"/>
      <c r="AX408" s="227"/>
      <c r="AY408" s="227"/>
      <c r="AZ408" s="227"/>
    </row>
    <row r="409" spans="1:62" s="215" customFormat="1" ht="13.5" hidden="1" outlineLevel="1" thickBot="1" x14ac:dyDescent="0.25">
      <c r="A409" s="209"/>
      <c r="B409" s="210">
        <f>ROW()+1</f>
        <v>410</v>
      </c>
      <c r="C409" s="211" cm="1">
        <f t="array" ref="C409">MATCH(TRUE,ISBLANK(C410:C485),0)+ROW()-1</f>
        <v>423</v>
      </c>
      <c r="D409" s="257">
        <f ca="1">MIN(INDIRECT(ADDRESS($B409,COLUMN())&amp;":"&amp;ADDRESS($C409,COLUMN())))</f>
        <v>37.229999999999997</v>
      </c>
      <c r="E409" s="326">
        <f ca="1">100*D409-40*INT(D409)</f>
        <v>2242.9999999999995</v>
      </c>
      <c r="F409" s="257">
        <f ca="1">MIN(INDIRECT(ADDRESS($B409,COLUMN())&amp;":"&amp;ADDRESS($C409,COLUMN())))</f>
        <v>31.29</v>
      </c>
      <c r="G409" s="326">
        <f t="shared" ref="G409" ca="1" si="909">F409*100-40*INT(F409)</f>
        <v>1889</v>
      </c>
      <c r="H409" s="257">
        <f ca="1">MIN(INDIRECT(ADDRESS($B409,COLUMN())&amp;":"&amp;ADDRESS($C409,COLUMN())))</f>
        <v>24.24</v>
      </c>
      <c r="I409" s="326">
        <f t="shared" ref="I409" ca="1" si="910">H409*100-40*INT(H409)</f>
        <v>1464</v>
      </c>
      <c r="J409" s="257">
        <f ca="1">MIN(INDIRECT(ADDRESS($B409,COLUMN())&amp;":"&amp;ADDRESS($C409,COLUMN())))</f>
        <v>19.34</v>
      </c>
      <c r="K409" s="326">
        <f t="shared" ref="K409" ca="1" si="911">J409*100-40*INT(J409)</f>
        <v>1174</v>
      </c>
      <c r="L409" s="257">
        <f ca="1">MIN(INDIRECT(ADDRESS($B409,COLUMN())&amp;":"&amp;ADDRESS($C409,COLUMN())))</f>
        <v>15.1</v>
      </c>
      <c r="M409" s="326">
        <f t="shared" ref="M409" ca="1" si="912">L409*100-40*INT(L409)</f>
        <v>910</v>
      </c>
      <c r="N409" s="257">
        <f ca="1">MIN(INDIRECT(ADDRESS($B409,COLUMN())&amp;":"&amp;ADDRESS($C409,COLUMN())))</f>
        <v>12.41</v>
      </c>
      <c r="O409" s="326">
        <f t="shared" ref="O409" ca="1" si="913">N409*100-40*INT(N409)</f>
        <v>761</v>
      </c>
      <c r="P409" s="257">
        <f ca="1">MIN(INDIRECT(ADDRESS($B409,COLUMN())&amp;":"&amp;ADDRESS($C409,COLUMN())))</f>
        <v>14.38</v>
      </c>
      <c r="Q409" s="326">
        <f t="shared" ref="Q409" ca="1" si="914">P409*100-40*INT(P409)</f>
        <v>878</v>
      </c>
      <c r="R409" s="257">
        <f ca="1">MIN(INDIRECT(ADDRESS($B409,COLUMN())&amp;":"&amp;ADDRESS($C409,COLUMN())))</f>
        <v>36.479999999999997</v>
      </c>
      <c r="S409" s="326">
        <f t="shared" ref="S409" ca="1" si="915">R409*100-40*INT(R409)</f>
        <v>2207.9999999999995</v>
      </c>
      <c r="T409" s="257">
        <f ca="1">MIN(INDIRECT(ADDRESS($B409,COLUMN())&amp;":"&amp;ADDRESS($C409,COLUMN())))</f>
        <v>27.26</v>
      </c>
      <c r="U409" s="326">
        <f t="shared" ref="U409" ca="1" si="916">T409*100-40*INT(T409)</f>
        <v>1646</v>
      </c>
      <c r="V409" s="257"/>
      <c r="W409" s="214"/>
      <c r="X409" s="214"/>
      <c r="AN409" s="216"/>
      <c r="AP409" s="217"/>
      <c r="AQ409" s="217"/>
      <c r="AR409" s="217"/>
      <c r="AS409" s="217"/>
      <c r="AT409" s="217"/>
      <c r="AU409" s="217"/>
      <c r="AV409" s="217"/>
      <c r="AW409" s="217"/>
      <c r="AX409" s="217"/>
      <c r="AY409" s="217"/>
      <c r="AZ409" s="217"/>
    </row>
    <row r="410" spans="1:62" collapsed="1" x14ac:dyDescent="0.2">
      <c r="A410" s="218" t="s">
        <v>3</v>
      </c>
      <c r="B410" s="219" t="s">
        <v>223</v>
      </c>
      <c r="C410" s="220" t="s">
        <v>156</v>
      </c>
      <c r="D410" s="268">
        <v>37.229999999999997</v>
      </c>
      <c r="E410" s="327">
        <f t="shared" ref="E410:E423" ca="1" si="917">IF(D410="","",IF(N(D410)=0,"*",ROUND(100*E$409/(100*D410-40*INT(D410)),2)))</f>
        <v>100</v>
      </c>
      <c r="F410" s="268">
        <v>31.29</v>
      </c>
      <c r="G410" s="327">
        <f t="shared" ref="G410:G423" ca="1" si="918">IF(F410="","",IF(N(F410)=0,"*",ROUND(100*G$409/(100*F410-40*INT(F410)),2)))</f>
        <v>100</v>
      </c>
      <c r="H410" s="268" t="s">
        <v>88</v>
      </c>
      <c r="I410" s="281" t="str">
        <f t="shared" ref="I410:I423" si="919">IF(H410="","",IF(N(H410)=0,"*",ROUND(100*I$409/(100*H410-40*INT(H410)),2)))</f>
        <v>*</v>
      </c>
      <c r="J410" s="344">
        <v>27.22</v>
      </c>
      <c r="K410" s="281">
        <f t="shared" ref="K410:K423" ca="1" si="920">IF(J410="","",IF(N(J410)=0,"*",ROUND(100*K$409/(100*J410-40*INT(J410)),2)))</f>
        <v>71.5</v>
      </c>
      <c r="L410" s="268">
        <v>15.1</v>
      </c>
      <c r="M410" s="327">
        <f t="shared" ref="M410:M423" ca="1" si="921">IF(L410="","",IF(N(L410)=0,"*",ROUND(100*M$409/(100*L410-40*INT(L410)),2)))</f>
        <v>100</v>
      </c>
      <c r="N410" s="268">
        <v>12.41</v>
      </c>
      <c r="O410" s="327">
        <f t="shared" ref="O410:O423" ca="1" si="922">IF(N410="","",IF(N(N410)=0,"*",ROUND(100*O$409/(100*N410-40*INT(N410)),2)))</f>
        <v>100</v>
      </c>
      <c r="P410" s="268">
        <v>15.32</v>
      </c>
      <c r="Q410" s="327">
        <f t="shared" ref="Q410:Q423" ca="1" si="923">IF(P410="","",IF(N(P410)=0,"*",ROUND(100*Q$409/(100*P410-40*INT(P410)),2)))</f>
        <v>94.21</v>
      </c>
      <c r="R410" s="268">
        <v>41.42</v>
      </c>
      <c r="S410" s="281">
        <f t="shared" ref="S410:S423" ca="1" si="924">IF(R410="","",IF(N(R410)=0,"*",ROUND(100*S$409/(100*R410-40*INT(R410)),2)))</f>
        <v>88.25</v>
      </c>
      <c r="T410" s="268">
        <v>32.18</v>
      </c>
      <c r="U410" s="281">
        <f t="shared" ref="U410:U423" ca="1" si="925">IF(T410="","",IF(N(T410)=0,"*",ROUND(100*U$409/(100*T410-40*INT(T410)),2)))</f>
        <v>84.93</v>
      </c>
      <c r="V410" s="327">
        <f t="shared" ref="V410:V423" ca="1" si="926">SUM(Y410:AC410)</f>
        <v>494.21</v>
      </c>
      <c r="W410" s="225"/>
      <c r="X410" s="226">
        <v>0.7</v>
      </c>
      <c r="Y410" s="158">
        <f t="shared" ref="Y410:AC423" ca="1" si="927">LARGE($AE410:$AM410,Y$34)</f>
        <v>100</v>
      </c>
      <c r="Z410" s="158">
        <f t="shared" ca="1" si="927"/>
        <v>100</v>
      </c>
      <c r="AA410" s="158">
        <f t="shared" ca="1" si="927"/>
        <v>100</v>
      </c>
      <c r="AB410" s="158">
        <f t="shared" ca="1" si="927"/>
        <v>100</v>
      </c>
      <c r="AC410" s="158">
        <f t="shared" ca="1" si="927"/>
        <v>94.21</v>
      </c>
      <c r="AE410" s="158">
        <f t="shared" ref="AE410:AE423" ca="1" si="928">N(E410)</f>
        <v>100</v>
      </c>
      <c r="AF410" s="158">
        <f t="shared" ref="AF410:AF423" ca="1" si="929">N(G410)</f>
        <v>100</v>
      </c>
      <c r="AG410" s="158">
        <f t="shared" ref="AG410:AG423" si="930">N(I410)</f>
        <v>0</v>
      </c>
      <c r="AH410" s="158">
        <f t="shared" ref="AH410:AH423" ca="1" si="931">N(K410)</f>
        <v>71.5</v>
      </c>
      <c r="AI410" s="158">
        <f t="shared" ref="AI410:AI423" ca="1" si="932">N(M410)</f>
        <v>100</v>
      </c>
      <c r="AJ410" s="158">
        <f t="shared" ref="AJ410:AJ423" ca="1" si="933">N(O410)</f>
        <v>100</v>
      </c>
      <c r="AK410" s="158">
        <f t="shared" ref="AK410:AK423" ca="1" si="934">N(Q410)</f>
        <v>94.21</v>
      </c>
      <c r="AL410" s="158">
        <f t="shared" ref="AL410:AL423" ca="1" si="935">N(S410)</f>
        <v>88.25</v>
      </c>
      <c r="AM410" s="158">
        <f t="shared" ref="AM410:AM423" ca="1" si="936">N(U410)</f>
        <v>84.93</v>
      </c>
      <c r="AN410" s="159">
        <f t="shared" ref="AN410:AN423" ca="1" si="937">ROUND(X410*SUM(E410,G410,I410,K410,M410,O410,Q410,S410,U410),2)</f>
        <v>517.22</v>
      </c>
      <c r="AP410" s="227">
        <f t="shared" ref="AP410:AP423" ca="1" si="938">IF(C410="Vihor",1,0)*AN410</f>
        <v>0</v>
      </c>
      <c r="AQ410" s="227">
        <f t="shared" ref="AQ410:AQ423" ca="1" si="939">IF(C410="Maksimir",1,0)*AN410</f>
        <v>0</v>
      </c>
      <c r="AR410" s="227">
        <f t="shared" ref="AR410:AR423" ca="1" si="940">IF(C410="Japetić",1,0)*AN410</f>
        <v>0</v>
      </c>
      <c r="AS410" s="227">
        <f t="shared" ref="AS410:AS423" ca="1" si="941">IF(C410="Bjelovar",1,0)*AN410</f>
        <v>0</v>
      </c>
      <c r="AT410" s="227">
        <f t="shared" ref="AT410:AT423" ca="1" si="942">IF(C410="Međimurje",1,0)*AN410</f>
        <v>0</v>
      </c>
      <c r="AU410" s="227">
        <f t="shared" ref="AU410:AU423" ca="1" si="943">IF(C410="Sova",1,0)*AN410</f>
        <v>0</v>
      </c>
      <c r="AV410" s="227">
        <f t="shared" ref="AV410:AV423" ca="1" si="944">IF(C410="Orion",1,0)*AN410</f>
        <v>0</v>
      </c>
      <c r="AW410" s="227">
        <f t="shared" ref="AW410:AW423" ca="1" si="945">IF(C410="Kapela",1,0)*AN410</f>
        <v>0</v>
      </c>
      <c r="AX410" s="227">
        <f t="shared" ref="AX410:AX423" ca="1" si="946">IF(C410="Jelen",1,0)*AN410</f>
        <v>517.22</v>
      </c>
      <c r="AY410" s="227">
        <f t="shared" ref="AY410:AY423" ca="1" si="947">IF(C410="Varaždin",1,0)*AN410</f>
        <v>0</v>
      </c>
      <c r="AZ410" s="227">
        <f t="shared" ref="AZ410:AZ423" ca="1" si="948">IF(C410="Ivan Merz",1,0)*AN410</f>
        <v>0</v>
      </c>
      <c r="BB410" s="227">
        <f t="shared" ref="BB410:BB423" ca="1" si="949">ROUND(N(E410)*$X410,2)</f>
        <v>70</v>
      </c>
      <c r="BC410" s="227">
        <f t="shared" ref="BC410:BC423" ca="1" si="950">ROUND(N(G410)*$X410,2)</f>
        <v>70</v>
      </c>
      <c r="BD410" s="227">
        <f t="shared" ref="BD410:BD423" si="951">ROUND(N(I410)*$X410,2)</f>
        <v>0</v>
      </c>
      <c r="BE410" s="227">
        <f t="shared" ref="BE410:BE423" ca="1" si="952">ROUND(N(K410)*$X410,2)</f>
        <v>50.05</v>
      </c>
      <c r="BF410" s="227">
        <f t="shared" ref="BF410:BF423" ca="1" si="953">ROUND(N(M410)*$X410,2)</f>
        <v>70</v>
      </c>
      <c r="BG410" s="227">
        <f t="shared" ref="BG410:BG423" ca="1" si="954">ROUND(N(O410)*$X410,2)</f>
        <v>70</v>
      </c>
      <c r="BH410" s="227">
        <f t="shared" ref="BH410:BH423" ca="1" si="955">ROUND(N(Q410)*$X410,2)</f>
        <v>65.95</v>
      </c>
      <c r="BI410" s="227">
        <f t="shared" ref="BI410:BI423" ca="1" si="956">ROUND(N(S410)*$X410,2)</f>
        <v>61.78</v>
      </c>
      <c r="BJ410" s="227">
        <f t="shared" ref="BJ410:BJ423" ca="1" si="957">ROUND(N(U410)*$X410,2)</f>
        <v>59.45</v>
      </c>
    </row>
    <row r="411" spans="1:62" x14ac:dyDescent="0.2">
      <c r="A411" s="228" t="s">
        <v>4</v>
      </c>
      <c r="B411" s="229" t="s">
        <v>228</v>
      </c>
      <c r="C411" s="230" t="s">
        <v>82</v>
      </c>
      <c r="D411" s="261">
        <v>62.16</v>
      </c>
      <c r="E411" s="235">
        <f t="shared" ca="1" si="917"/>
        <v>60.04</v>
      </c>
      <c r="F411" s="261">
        <v>33.35</v>
      </c>
      <c r="G411" s="245">
        <f t="shared" ca="1" si="918"/>
        <v>93.75</v>
      </c>
      <c r="H411" s="261">
        <v>24.24</v>
      </c>
      <c r="I411" s="245">
        <f t="shared" ca="1" si="919"/>
        <v>100</v>
      </c>
      <c r="J411" s="345">
        <v>30.23</v>
      </c>
      <c r="K411" s="235">
        <f t="shared" ca="1" si="920"/>
        <v>64.400000000000006</v>
      </c>
      <c r="L411" s="261"/>
      <c r="M411" s="235" t="str">
        <f t="shared" si="921"/>
        <v/>
      </c>
      <c r="N411" s="261">
        <v>14.46</v>
      </c>
      <c r="O411" s="245">
        <f t="shared" ca="1" si="922"/>
        <v>85.89</v>
      </c>
      <c r="P411" s="261">
        <v>21.29</v>
      </c>
      <c r="Q411" s="235">
        <f t="shared" ca="1" si="923"/>
        <v>68.11</v>
      </c>
      <c r="R411" s="261">
        <v>36.479999999999997</v>
      </c>
      <c r="S411" s="245">
        <f t="shared" ca="1" si="924"/>
        <v>100</v>
      </c>
      <c r="T411" s="261">
        <v>27.26</v>
      </c>
      <c r="U411" s="245">
        <f t="shared" ca="1" si="925"/>
        <v>100</v>
      </c>
      <c r="V411" s="245">
        <f t="shared" ca="1" si="926"/>
        <v>479.64</v>
      </c>
      <c r="W411" s="225"/>
      <c r="X411" s="226">
        <v>0.7</v>
      </c>
      <c r="Y411" s="158">
        <f t="shared" ca="1" si="927"/>
        <v>100</v>
      </c>
      <c r="Z411" s="158">
        <f t="shared" ca="1" si="927"/>
        <v>100</v>
      </c>
      <c r="AA411" s="158">
        <f t="shared" ca="1" si="927"/>
        <v>100</v>
      </c>
      <c r="AB411" s="158">
        <f t="shared" ca="1" si="927"/>
        <v>93.75</v>
      </c>
      <c r="AC411" s="158">
        <f t="shared" ca="1" si="927"/>
        <v>85.89</v>
      </c>
      <c r="AE411" s="158">
        <f t="shared" ca="1" si="928"/>
        <v>60.04</v>
      </c>
      <c r="AF411" s="158">
        <f t="shared" ca="1" si="929"/>
        <v>93.75</v>
      </c>
      <c r="AG411" s="158">
        <f t="shared" ca="1" si="930"/>
        <v>100</v>
      </c>
      <c r="AH411" s="158">
        <f t="shared" ca="1" si="931"/>
        <v>64.400000000000006</v>
      </c>
      <c r="AI411" s="158">
        <f t="shared" si="932"/>
        <v>0</v>
      </c>
      <c r="AJ411" s="158">
        <f t="shared" ca="1" si="933"/>
        <v>85.89</v>
      </c>
      <c r="AK411" s="158">
        <f t="shared" ca="1" si="934"/>
        <v>68.11</v>
      </c>
      <c r="AL411" s="158">
        <f t="shared" ca="1" si="935"/>
        <v>100</v>
      </c>
      <c r="AM411" s="158">
        <f t="shared" ca="1" si="936"/>
        <v>100</v>
      </c>
      <c r="AN411" s="159">
        <f t="shared" ca="1" si="937"/>
        <v>470.53</v>
      </c>
      <c r="AP411" s="227">
        <f t="shared" ca="1" si="938"/>
        <v>0</v>
      </c>
      <c r="AQ411" s="227">
        <f t="shared" ca="1" si="939"/>
        <v>0</v>
      </c>
      <c r="AR411" s="227">
        <f t="shared" ca="1" si="940"/>
        <v>0</v>
      </c>
      <c r="AS411" s="227">
        <f t="shared" ca="1" si="941"/>
        <v>470.53</v>
      </c>
      <c r="AT411" s="227">
        <f t="shared" ca="1" si="942"/>
        <v>0</v>
      </c>
      <c r="AU411" s="227">
        <f t="shared" ca="1" si="943"/>
        <v>0</v>
      </c>
      <c r="AV411" s="227">
        <f t="shared" ca="1" si="944"/>
        <v>0</v>
      </c>
      <c r="AW411" s="227">
        <f t="shared" ca="1" si="945"/>
        <v>0</v>
      </c>
      <c r="AX411" s="227">
        <f t="shared" ca="1" si="946"/>
        <v>0</v>
      </c>
      <c r="AY411" s="227">
        <f t="shared" ca="1" si="947"/>
        <v>0</v>
      </c>
      <c r="AZ411" s="227">
        <f t="shared" ca="1" si="948"/>
        <v>0</v>
      </c>
      <c r="BB411" s="227">
        <f t="shared" ca="1" si="949"/>
        <v>42.03</v>
      </c>
      <c r="BC411" s="227">
        <f t="shared" ca="1" si="950"/>
        <v>65.63</v>
      </c>
      <c r="BD411" s="227">
        <f t="shared" ca="1" si="951"/>
        <v>70</v>
      </c>
      <c r="BE411" s="227">
        <f t="shared" ca="1" si="952"/>
        <v>45.08</v>
      </c>
      <c r="BF411" s="227">
        <f t="shared" si="953"/>
        <v>0</v>
      </c>
      <c r="BG411" s="227">
        <f t="shared" ca="1" si="954"/>
        <v>60.12</v>
      </c>
      <c r="BH411" s="227">
        <f t="shared" ca="1" si="955"/>
        <v>47.68</v>
      </c>
      <c r="BI411" s="227">
        <f t="shared" ca="1" si="956"/>
        <v>70</v>
      </c>
      <c r="BJ411" s="227">
        <f t="shared" ca="1" si="957"/>
        <v>70</v>
      </c>
    </row>
    <row r="412" spans="1:62" x14ac:dyDescent="0.2">
      <c r="A412" s="228" t="s">
        <v>5</v>
      </c>
      <c r="B412" s="229" t="s">
        <v>225</v>
      </c>
      <c r="C412" s="230" t="s">
        <v>156</v>
      </c>
      <c r="D412" s="261">
        <v>50.2</v>
      </c>
      <c r="E412" s="235">
        <f t="shared" ca="1" si="917"/>
        <v>74.27</v>
      </c>
      <c r="F412" s="261">
        <v>67.23</v>
      </c>
      <c r="G412" s="235">
        <f t="shared" ca="1" si="918"/>
        <v>46.72</v>
      </c>
      <c r="H412" s="261">
        <v>26.21</v>
      </c>
      <c r="I412" s="245">
        <f t="shared" ca="1" si="919"/>
        <v>92.6</v>
      </c>
      <c r="J412" s="345">
        <v>24.29</v>
      </c>
      <c r="K412" s="245">
        <f t="shared" ca="1" si="920"/>
        <v>79.92</v>
      </c>
      <c r="L412" s="261">
        <v>20.14</v>
      </c>
      <c r="M412" s="235">
        <f t="shared" ca="1" si="921"/>
        <v>74.959999999999994</v>
      </c>
      <c r="N412" s="261">
        <v>14.55</v>
      </c>
      <c r="O412" s="245">
        <f t="shared" ca="1" si="922"/>
        <v>85.03</v>
      </c>
      <c r="P412" s="261">
        <v>14.38</v>
      </c>
      <c r="Q412" s="245">
        <f t="shared" ca="1" si="923"/>
        <v>100</v>
      </c>
      <c r="R412" s="261">
        <v>85.11</v>
      </c>
      <c r="S412" s="235">
        <f t="shared" ca="1" si="924"/>
        <v>43.2</v>
      </c>
      <c r="T412" s="261">
        <v>34.49</v>
      </c>
      <c r="U412" s="245">
        <f t="shared" ca="1" si="925"/>
        <v>78.790000000000006</v>
      </c>
      <c r="V412" s="245">
        <f t="shared" ca="1" si="926"/>
        <v>436.34000000000003</v>
      </c>
      <c r="W412" s="225"/>
      <c r="X412" s="226">
        <v>0.7</v>
      </c>
      <c r="Y412" s="158">
        <f t="shared" ca="1" si="927"/>
        <v>100</v>
      </c>
      <c r="Z412" s="158">
        <f t="shared" ca="1" si="927"/>
        <v>92.6</v>
      </c>
      <c r="AA412" s="158">
        <f t="shared" ca="1" si="927"/>
        <v>85.03</v>
      </c>
      <c r="AB412" s="158">
        <f t="shared" ca="1" si="927"/>
        <v>79.92</v>
      </c>
      <c r="AC412" s="158">
        <f t="shared" ca="1" si="927"/>
        <v>78.790000000000006</v>
      </c>
      <c r="AE412" s="158">
        <f t="shared" ca="1" si="928"/>
        <v>74.27</v>
      </c>
      <c r="AF412" s="158">
        <f t="shared" ca="1" si="929"/>
        <v>46.72</v>
      </c>
      <c r="AG412" s="158">
        <f t="shared" ca="1" si="930"/>
        <v>92.6</v>
      </c>
      <c r="AH412" s="158">
        <f t="shared" ca="1" si="931"/>
        <v>79.92</v>
      </c>
      <c r="AI412" s="158">
        <f t="shared" ca="1" si="932"/>
        <v>74.959999999999994</v>
      </c>
      <c r="AJ412" s="158">
        <f t="shared" ca="1" si="933"/>
        <v>85.03</v>
      </c>
      <c r="AK412" s="158">
        <f t="shared" ca="1" si="934"/>
        <v>100</v>
      </c>
      <c r="AL412" s="158">
        <f t="shared" ca="1" si="935"/>
        <v>43.2</v>
      </c>
      <c r="AM412" s="158">
        <f t="shared" ca="1" si="936"/>
        <v>78.790000000000006</v>
      </c>
      <c r="AN412" s="159">
        <f t="shared" ca="1" si="937"/>
        <v>472.84</v>
      </c>
      <c r="AP412" s="227">
        <f t="shared" ca="1" si="938"/>
        <v>0</v>
      </c>
      <c r="AQ412" s="227">
        <f t="shared" ca="1" si="939"/>
        <v>0</v>
      </c>
      <c r="AR412" s="227">
        <f t="shared" ca="1" si="940"/>
        <v>0</v>
      </c>
      <c r="AS412" s="227">
        <f t="shared" ca="1" si="941"/>
        <v>0</v>
      </c>
      <c r="AT412" s="227">
        <f t="shared" ca="1" si="942"/>
        <v>0</v>
      </c>
      <c r="AU412" s="227">
        <f t="shared" ca="1" si="943"/>
        <v>0</v>
      </c>
      <c r="AV412" s="227">
        <f t="shared" ca="1" si="944"/>
        <v>0</v>
      </c>
      <c r="AW412" s="227">
        <f t="shared" ca="1" si="945"/>
        <v>0</v>
      </c>
      <c r="AX412" s="227">
        <f t="shared" ca="1" si="946"/>
        <v>472.84</v>
      </c>
      <c r="AY412" s="227">
        <f t="shared" ca="1" si="947"/>
        <v>0</v>
      </c>
      <c r="AZ412" s="227">
        <f t="shared" ca="1" si="948"/>
        <v>0</v>
      </c>
      <c r="BB412" s="227">
        <f t="shared" ca="1" si="949"/>
        <v>51.99</v>
      </c>
      <c r="BC412" s="227">
        <f t="shared" ca="1" si="950"/>
        <v>32.700000000000003</v>
      </c>
      <c r="BD412" s="227">
        <f t="shared" ca="1" si="951"/>
        <v>64.819999999999993</v>
      </c>
      <c r="BE412" s="227">
        <f t="shared" ca="1" si="952"/>
        <v>55.94</v>
      </c>
      <c r="BF412" s="227">
        <f t="shared" ca="1" si="953"/>
        <v>52.47</v>
      </c>
      <c r="BG412" s="227">
        <f t="shared" ca="1" si="954"/>
        <v>59.52</v>
      </c>
      <c r="BH412" s="227">
        <f t="shared" ca="1" si="955"/>
        <v>70</v>
      </c>
      <c r="BI412" s="227">
        <f t="shared" ca="1" si="956"/>
        <v>30.24</v>
      </c>
      <c r="BJ412" s="227">
        <f t="shared" ca="1" si="957"/>
        <v>55.15</v>
      </c>
    </row>
    <row r="413" spans="1:62" x14ac:dyDescent="0.2">
      <c r="A413" s="228" t="s">
        <v>6</v>
      </c>
      <c r="B413" s="229" t="s">
        <v>226</v>
      </c>
      <c r="C413" s="230" t="s">
        <v>84</v>
      </c>
      <c r="D413" s="261">
        <v>54.27</v>
      </c>
      <c r="E413" s="245">
        <f t="shared" ca="1" si="917"/>
        <v>68.66</v>
      </c>
      <c r="F413" s="261">
        <v>76.010000000000005</v>
      </c>
      <c r="G413" s="235">
        <f t="shared" ca="1" si="918"/>
        <v>41.42</v>
      </c>
      <c r="H413" s="261"/>
      <c r="I413" s="245" t="str">
        <f t="shared" si="919"/>
        <v/>
      </c>
      <c r="J413" s="345">
        <v>19.34</v>
      </c>
      <c r="K413" s="245">
        <f t="shared" ca="1" si="920"/>
        <v>100</v>
      </c>
      <c r="L413" s="261">
        <v>23.55</v>
      </c>
      <c r="M413" s="235">
        <f t="shared" ca="1" si="921"/>
        <v>63.41</v>
      </c>
      <c r="N413" s="261">
        <v>12.51</v>
      </c>
      <c r="O413" s="245">
        <f t="shared" ca="1" si="922"/>
        <v>98.7</v>
      </c>
      <c r="P413" s="261">
        <v>25.41</v>
      </c>
      <c r="Q413" s="235">
        <f t="shared" ca="1" si="923"/>
        <v>56.98</v>
      </c>
      <c r="R413" s="261">
        <v>54.44</v>
      </c>
      <c r="S413" s="245">
        <f t="shared" ca="1" si="924"/>
        <v>67.239999999999995</v>
      </c>
      <c r="T413" s="261">
        <v>42.34</v>
      </c>
      <c r="U413" s="245">
        <f t="shared" ca="1" si="925"/>
        <v>64.45</v>
      </c>
      <c r="V413" s="245">
        <f t="shared" ca="1" si="926"/>
        <v>399.05</v>
      </c>
      <c r="W413" s="225"/>
      <c r="X413" s="226">
        <v>0.7</v>
      </c>
      <c r="Y413" s="158">
        <f t="shared" ca="1" si="927"/>
        <v>100</v>
      </c>
      <c r="Z413" s="158">
        <f t="shared" ca="1" si="927"/>
        <v>98.7</v>
      </c>
      <c r="AA413" s="158">
        <f t="shared" ca="1" si="927"/>
        <v>68.66</v>
      </c>
      <c r="AB413" s="158">
        <f t="shared" ca="1" si="927"/>
        <v>67.239999999999995</v>
      </c>
      <c r="AC413" s="158">
        <f t="shared" ca="1" si="927"/>
        <v>64.45</v>
      </c>
      <c r="AE413" s="158">
        <f t="shared" ca="1" si="928"/>
        <v>68.66</v>
      </c>
      <c r="AF413" s="158">
        <f t="shared" ca="1" si="929"/>
        <v>41.42</v>
      </c>
      <c r="AG413" s="158">
        <f t="shared" si="930"/>
        <v>0</v>
      </c>
      <c r="AH413" s="158">
        <f t="shared" ca="1" si="931"/>
        <v>100</v>
      </c>
      <c r="AI413" s="158">
        <f t="shared" ca="1" si="932"/>
        <v>63.41</v>
      </c>
      <c r="AJ413" s="158">
        <f t="shared" ca="1" si="933"/>
        <v>98.7</v>
      </c>
      <c r="AK413" s="158">
        <f t="shared" ca="1" si="934"/>
        <v>56.98</v>
      </c>
      <c r="AL413" s="158">
        <f t="shared" ca="1" si="935"/>
        <v>67.239999999999995</v>
      </c>
      <c r="AM413" s="158">
        <f t="shared" ca="1" si="936"/>
        <v>64.45</v>
      </c>
      <c r="AN413" s="159">
        <f t="shared" ca="1" si="937"/>
        <v>392.6</v>
      </c>
      <c r="AP413" s="227">
        <f t="shared" ca="1" si="938"/>
        <v>0</v>
      </c>
      <c r="AQ413" s="227">
        <f t="shared" ca="1" si="939"/>
        <v>0</v>
      </c>
      <c r="AR413" s="227">
        <f t="shared" ca="1" si="940"/>
        <v>0</v>
      </c>
      <c r="AS413" s="227">
        <f t="shared" ca="1" si="941"/>
        <v>0</v>
      </c>
      <c r="AT413" s="227">
        <f t="shared" ca="1" si="942"/>
        <v>0</v>
      </c>
      <c r="AU413" s="227">
        <f t="shared" ca="1" si="943"/>
        <v>0</v>
      </c>
      <c r="AV413" s="227">
        <f t="shared" ca="1" si="944"/>
        <v>0</v>
      </c>
      <c r="AW413" s="227">
        <f t="shared" ca="1" si="945"/>
        <v>392.6</v>
      </c>
      <c r="AX413" s="227">
        <f t="shared" ca="1" si="946"/>
        <v>0</v>
      </c>
      <c r="AY413" s="227">
        <f t="shared" ca="1" si="947"/>
        <v>0</v>
      </c>
      <c r="AZ413" s="227">
        <f t="shared" ca="1" si="948"/>
        <v>0</v>
      </c>
      <c r="BB413" s="227">
        <f t="shared" ca="1" si="949"/>
        <v>48.06</v>
      </c>
      <c r="BC413" s="227">
        <f t="shared" ca="1" si="950"/>
        <v>28.99</v>
      </c>
      <c r="BD413" s="227">
        <f t="shared" si="951"/>
        <v>0</v>
      </c>
      <c r="BE413" s="227">
        <f t="shared" ca="1" si="952"/>
        <v>70</v>
      </c>
      <c r="BF413" s="227">
        <f t="shared" ca="1" si="953"/>
        <v>44.39</v>
      </c>
      <c r="BG413" s="227">
        <f t="shared" ca="1" si="954"/>
        <v>69.09</v>
      </c>
      <c r="BH413" s="227">
        <f t="shared" ca="1" si="955"/>
        <v>39.89</v>
      </c>
      <c r="BI413" s="227">
        <f t="shared" ca="1" si="956"/>
        <v>47.07</v>
      </c>
      <c r="BJ413" s="227">
        <f t="shared" ca="1" si="957"/>
        <v>45.12</v>
      </c>
    </row>
    <row r="414" spans="1:62" x14ac:dyDescent="0.2">
      <c r="A414" s="228" t="s">
        <v>7</v>
      </c>
      <c r="B414" s="229" t="s">
        <v>229</v>
      </c>
      <c r="C414" s="230" t="s">
        <v>82</v>
      </c>
      <c r="D414" s="261">
        <v>70.16</v>
      </c>
      <c r="E414" s="235">
        <f t="shared" ca="1" si="917"/>
        <v>53.2</v>
      </c>
      <c r="F414" s="261">
        <v>73.260000000000005</v>
      </c>
      <c r="G414" s="235">
        <f t="shared" ca="1" si="918"/>
        <v>42.87</v>
      </c>
      <c r="H414" s="261">
        <v>28.22</v>
      </c>
      <c r="I414" s="245">
        <f t="shared" ca="1" si="919"/>
        <v>86.02</v>
      </c>
      <c r="J414" s="345">
        <v>29.21</v>
      </c>
      <c r="K414" s="245">
        <f t="shared" ca="1" si="920"/>
        <v>66.67</v>
      </c>
      <c r="L414" s="261"/>
      <c r="M414" s="245" t="str">
        <f t="shared" si="921"/>
        <v/>
      </c>
      <c r="N414" s="261">
        <v>16.420000000000002</v>
      </c>
      <c r="O414" s="245">
        <f t="shared" ca="1" si="922"/>
        <v>75.95</v>
      </c>
      <c r="P414" s="261">
        <v>21.35</v>
      </c>
      <c r="Q414" s="245">
        <f t="shared" ca="1" si="923"/>
        <v>67.8</v>
      </c>
      <c r="R414" s="261"/>
      <c r="S414" s="245" t="str">
        <f t="shared" si="924"/>
        <v/>
      </c>
      <c r="T414" s="261">
        <v>33.25</v>
      </c>
      <c r="U414" s="245">
        <f t="shared" ca="1" si="925"/>
        <v>82.09</v>
      </c>
      <c r="V414" s="245">
        <f t="shared" ca="1" si="926"/>
        <v>378.53000000000003</v>
      </c>
      <c r="W414" s="225"/>
      <c r="X414" s="226">
        <v>0.7</v>
      </c>
      <c r="Y414" s="158">
        <f t="shared" ca="1" si="927"/>
        <v>86.02</v>
      </c>
      <c r="Z414" s="158">
        <f t="shared" ca="1" si="927"/>
        <v>82.09</v>
      </c>
      <c r="AA414" s="158">
        <f t="shared" ca="1" si="927"/>
        <v>75.95</v>
      </c>
      <c r="AB414" s="158">
        <f t="shared" ca="1" si="927"/>
        <v>67.8</v>
      </c>
      <c r="AC414" s="158">
        <f t="shared" ca="1" si="927"/>
        <v>66.67</v>
      </c>
      <c r="AE414" s="158">
        <f t="shared" ca="1" si="928"/>
        <v>53.2</v>
      </c>
      <c r="AF414" s="158">
        <f t="shared" ca="1" si="929"/>
        <v>42.87</v>
      </c>
      <c r="AG414" s="158">
        <f t="shared" ca="1" si="930"/>
        <v>86.02</v>
      </c>
      <c r="AH414" s="158">
        <f t="shared" ca="1" si="931"/>
        <v>66.67</v>
      </c>
      <c r="AI414" s="158">
        <f t="shared" si="932"/>
        <v>0</v>
      </c>
      <c r="AJ414" s="158">
        <f t="shared" ca="1" si="933"/>
        <v>75.95</v>
      </c>
      <c r="AK414" s="158">
        <f t="shared" ca="1" si="934"/>
        <v>67.8</v>
      </c>
      <c r="AL414" s="158">
        <f t="shared" si="935"/>
        <v>0</v>
      </c>
      <c r="AM414" s="158">
        <f t="shared" ca="1" si="936"/>
        <v>82.09</v>
      </c>
      <c r="AN414" s="159">
        <f t="shared" ca="1" si="937"/>
        <v>332.22</v>
      </c>
      <c r="AP414" s="227">
        <f t="shared" ca="1" si="938"/>
        <v>0</v>
      </c>
      <c r="AQ414" s="227">
        <f t="shared" ca="1" si="939"/>
        <v>0</v>
      </c>
      <c r="AR414" s="227">
        <f t="shared" ca="1" si="940"/>
        <v>0</v>
      </c>
      <c r="AS414" s="227">
        <f t="shared" ca="1" si="941"/>
        <v>332.22</v>
      </c>
      <c r="AT414" s="227">
        <f t="shared" ca="1" si="942"/>
        <v>0</v>
      </c>
      <c r="AU414" s="227">
        <f t="shared" ca="1" si="943"/>
        <v>0</v>
      </c>
      <c r="AV414" s="227">
        <f t="shared" ca="1" si="944"/>
        <v>0</v>
      </c>
      <c r="AW414" s="227">
        <f t="shared" ca="1" si="945"/>
        <v>0</v>
      </c>
      <c r="AX414" s="227">
        <f t="shared" ca="1" si="946"/>
        <v>0</v>
      </c>
      <c r="AY414" s="227">
        <f t="shared" ca="1" si="947"/>
        <v>0</v>
      </c>
      <c r="AZ414" s="227">
        <f t="shared" ca="1" si="948"/>
        <v>0</v>
      </c>
      <c r="BB414" s="227">
        <f t="shared" ca="1" si="949"/>
        <v>37.24</v>
      </c>
      <c r="BC414" s="227">
        <f t="shared" ca="1" si="950"/>
        <v>30.01</v>
      </c>
      <c r="BD414" s="227">
        <f t="shared" ca="1" si="951"/>
        <v>60.21</v>
      </c>
      <c r="BE414" s="227">
        <f t="shared" ca="1" si="952"/>
        <v>46.67</v>
      </c>
      <c r="BF414" s="227">
        <f t="shared" si="953"/>
        <v>0</v>
      </c>
      <c r="BG414" s="227">
        <f t="shared" ca="1" si="954"/>
        <v>53.17</v>
      </c>
      <c r="BH414" s="227">
        <f t="shared" ca="1" si="955"/>
        <v>47.46</v>
      </c>
      <c r="BI414" s="227">
        <f t="shared" si="956"/>
        <v>0</v>
      </c>
      <c r="BJ414" s="227">
        <f t="shared" ca="1" si="957"/>
        <v>57.46</v>
      </c>
    </row>
    <row r="415" spans="1:62" x14ac:dyDescent="0.2">
      <c r="A415" s="228" t="s">
        <v>8</v>
      </c>
      <c r="B415" s="229" t="s">
        <v>230</v>
      </c>
      <c r="C415" s="230" t="s">
        <v>73</v>
      </c>
      <c r="D415" s="261">
        <v>85.44</v>
      </c>
      <c r="E415" s="235">
        <f t="shared" ca="1" si="917"/>
        <v>43.6</v>
      </c>
      <c r="F415" s="261">
        <v>38.44</v>
      </c>
      <c r="G415" s="245">
        <f t="shared" ca="1" si="918"/>
        <v>81.28</v>
      </c>
      <c r="H415" s="261">
        <v>40.1</v>
      </c>
      <c r="I415" s="245">
        <f t="shared" ca="1" si="919"/>
        <v>60.75</v>
      </c>
      <c r="J415" s="345">
        <v>44.11</v>
      </c>
      <c r="K415" s="235">
        <f t="shared" ca="1" si="920"/>
        <v>44.29</v>
      </c>
      <c r="L415" s="261"/>
      <c r="M415" s="245" t="str">
        <f t="shared" si="921"/>
        <v/>
      </c>
      <c r="N415" s="261">
        <v>19.16</v>
      </c>
      <c r="O415" s="245">
        <f t="shared" ca="1" si="922"/>
        <v>65.83</v>
      </c>
      <c r="P415" s="261">
        <v>28.5</v>
      </c>
      <c r="Q415" s="235">
        <f t="shared" ca="1" si="923"/>
        <v>50.75</v>
      </c>
      <c r="R415" s="261">
        <v>46.48</v>
      </c>
      <c r="S415" s="245">
        <f t="shared" ca="1" si="924"/>
        <v>78.63</v>
      </c>
      <c r="T415" s="261">
        <v>36.46</v>
      </c>
      <c r="U415" s="245">
        <f t="shared" ca="1" si="925"/>
        <v>74.61</v>
      </c>
      <c r="V415" s="245">
        <f t="shared" ca="1" si="926"/>
        <v>361.09999999999997</v>
      </c>
      <c r="W415" s="225"/>
      <c r="X415" s="226">
        <v>0.7</v>
      </c>
      <c r="Y415" s="158">
        <f t="shared" ca="1" si="927"/>
        <v>81.28</v>
      </c>
      <c r="Z415" s="158">
        <f t="shared" ca="1" si="927"/>
        <v>78.63</v>
      </c>
      <c r="AA415" s="158">
        <f t="shared" ca="1" si="927"/>
        <v>74.61</v>
      </c>
      <c r="AB415" s="158">
        <f t="shared" ca="1" si="927"/>
        <v>65.83</v>
      </c>
      <c r="AC415" s="158">
        <f t="shared" ca="1" si="927"/>
        <v>60.75</v>
      </c>
      <c r="AE415" s="158">
        <f t="shared" ca="1" si="928"/>
        <v>43.6</v>
      </c>
      <c r="AF415" s="158">
        <f t="shared" ca="1" si="929"/>
        <v>81.28</v>
      </c>
      <c r="AG415" s="158">
        <f t="shared" ca="1" si="930"/>
        <v>60.75</v>
      </c>
      <c r="AH415" s="158">
        <f t="shared" ca="1" si="931"/>
        <v>44.29</v>
      </c>
      <c r="AI415" s="158">
        <f t="shared" si="932"/>
        <v>0</v>
      </c>
      <c r="AJ415" s="158">
        <f t="shared" ca="1" si="933"/>
        <v>65.83</v>
      </c>
      <c r="AK415" s="158">
        <f t="shared" ca="1" si="934"/>
        <v>50.75</v>
      </c>
      <c r="AL415" s="158">
        <f t="shared" ca="1" si="935"/>
        <v>78.63</v>
      </c>
      <c r="AM415" s="158">
        <f t="shared" ca="1" si="936"/>
        <v>74.61</v>
      </c>
      <c r="AN415" s="159">
        <f t="shared" ca="1" si="937"/>
        <v>349.82</v>
      </c>
      <c r="AP415" s="227">
        <f t="shared" ca="1" si="938"/>
        <v>349.82</v>
      </c>
      <c r="AQ415" s="227">
        <f t="shared" ca="1" si="939"/>
        <v>0</v>
      </c>
      <c r="AR415" s="227">
        <f t="shared" ca="1" si="940"/>
        <v>0</v>
      </c>
      <c r="AS415" s="227">
        <f t="shared" ca="1" si="941"/>
        <v>0</v>
      </c>
      <c r="AT415" s="227">
        <f t="shared" ca="1" si="942"/>
        <v>0</v>
      </c>
      <c r="AU415" s="227">
        <f t="shared" ca="1" si="943"/>
        <v>0</v>
      </c>
      <c r="AV415" s="227">
        <f t="shared" ca="1" si="944"/>
        <v>0</v>
      </c>
      <c r="AW415" s="227">
        <f t="shared" ca="1" si="945"/>
        <v>0</v>
      </c>
      <c r="AX415" s="227">
        <f t="shared" ca="1" si="946"/>
        <v>0</v>
      </c>
      <c r="AY415" s="227">
        <f t="shared" ca="1" si="947"/>
        <v>0</v>
      </c>
      <c r="AZ415" s="227">
        <f t="shared" ca="1" si="948"/>
        <v>0</v>
      </c>
      <c r="BB415" s="227">
        <f t="shared" ca="1" si="949"/>
        <v>30.52</v>
      </c>
      <c r="BC415" s="227">
        <f t="shared" ca="1" si="950"/>
        <v>56.9</v>
      </c>
      <c r="BD415" s="227">
        <f t="shared" ca="1" si="951"/>
        <v>42.53</v>
      </c>
      <c r="BE415" s="227">
        <f t="shared" ca="1" si="952"/>
        <v>31</v>
      </c>
      <c r="BF415" s="227">
        <f t="shared" si="953"/>
        <v>0</v>
      </c>
      <c r="BG415" s="227">
        <f t="shared" ca="1" si="954"/>
        <v>46.08</v>
      </c>
      <c r="BH415" s="227">
        <f t="shared" ca="1" si="955"/>
        <v>35.53</v>
      </c>
      <c r="BI415" s="227">
        <f t="shared" ca="1" si="956"/>
        <v>55.04</v>
      </c>
      <c r="BJ415" s="227">
        <f t="shared" ca="1" si="957"/>
        <v>52.23</v>
      </c>
    </row>
    <row r="416" spans="1:62" x14ac:dyDescent="0.2">
      <c r="A416" s="228" t="s">
        <v>9</v>
      </c>
      <c r="B416" s="229" t="s">
        <v>224</v>
      </c>
      <c r="C416" s="230" t="s">
        <v>82</v>
      </c>
      <c r="D416" s="261">
        <v>41.25</v>
      </c>
      <c r="E416" s="245">
        <f t="shared" ca="1" si="917"/>
        <v>90.26</v>
      </c>
      <c r="F416" s="261">
        <v>77.290000000000006</v>
      </c>
      <c r="G416" s="235">
        <f t="shared" ca="1" si="918"/>
        <v>40.630000000000003</v>
      </c>
      <c r="H416" s="261">
        <v>55</v>
      </c>
      <c r="I416" s="235">
        <f t="shared" ca="1" si="919"/>
        <v>44.36</v>
      </c>
      <c r="J416" s="345">
        <v>26.22</v>
      </c>
      <c r="K416" s="245">
        <f t="shared" ca="1" si="920"/>
        <v>74.209999999999994</v>
      </c>
      <c r="L416" s="261"/>
      <c r="M416" s="235" t="str">
        <f t="shared" si="921"/>
        <v/>
      </c>
      <c r="N416" s="261">
        <v>20.59</v>
      </c>
      <c r="O416" s="245">
        <f t="shared" ca="1" si="922"/>
        <v>60.44</v>
      </c>
      <c r="P416" s="261">
        <v>29.1</v>
      </c>
      <c r="Q416" s="245">
        <f t="shared" ca="1" si="923"/>
        <v>50.17</v>
      </c>
      <c r="R416" s="261"/>
      <c r="S416" s="235" t="str">
        <f t="shared" si="924"/>
        <v/>
      </c>
      <c r="T416" s="261">
        <v>35.26</v>
      </c>
      <c r="U416" s="245">
        <f t="shared" ca="1" si="925"/>
        <v>77.42</v>
      </c>
      <c r="V416" s="245">
        <f t="shared" ca="1" si="926"/>
        <v>352.5</v>
      </c>
      <c r="W416" s="225"/>
      <c r="X416" s="226">
        <v>0.7</v>
      </c>
      <c r="Y416" s="158">
        <f t="shared" ca="1" si="927"/>
        <v>90.26</v>
      </c>
      <c r="Z416" s="158">
        <f t="shared" ca="1" si="927"/>
        <v>77.42</v>
      </c>
      <c r="AA416" s="158">
        <f t="shared" ca="1" si="927"/>
        <v>74.209999999999994</v>
      </c>
      <c r="AB416" s="158">
        <f t="shared" ca="1" si="927"/>
        <v>60.44</v>
      </c>
      <c r="AC416" s="158">
        <f t="shared" ca="1" si="927"/>
        <v>50.17</v>
      </c>
      <c r="AE416" s="158">
        <f t="shared" ca="1" si="928"/>
        <v>90.26</v>
      </c>
      <c r="AF416" s="158">
        <f t="shared" ca="1" si="929"/>
        <v>40.630000000000003</v>
      </c>
      <c r="AG416" s="158">
        <f t="shared" ca="1" si="930"/>
        <v>44.36</v>
      </c>
      <c r="AH416" s="158">
        <f t="shared" ca="1" si="931"/>
        <v>74.209999999999994</v>
      </c>
      <c r="AI416" s="158">
        <f t="shared" si="932"/>
        <v>0</v>
      </c>
      <c r="AJ416" s="158">
        <f t="shared" ca="1" si="933"/>
        <v>60.44</v>
      </c>
      <c r="AK416" s="158">
        <f t="shared" ca="1" si="934"/>
        <v>50.17</v>
      </c>
      <c r="AL416" s="158">
        <f t="shared" si="935"/>
        <v>0</v>
      </c>
      <c r="AM416" s="158">
        <f t="shared" ca="1" si="936"/>
        <v>77.42</v>
      </c>
      <c r="AN416" s="159">
        <f t="shared" ca="1" si="937"/>
        <v>306.24</v>
      </c>
      <c r="AP416" s="227">
        <f t="shared" ca="1" si="938"/>
        <v>0</v>
      </c>
      <c r="AQ416" s="227">
        <f t="shared" ca="1" si="939"/>
        <v>0</v>
      </c>
      <c r="AR416" s="227">
        <f t="shared" ca="1" si="940"/>
        <v>0</v>
      </c>
      <c r="AS416" s="227">
        <f t="shared" ca="1" si="941"/>
        <v>306.24</v>
      </c>
      <c r="AT416" s="227">
        <f t="shared" ca="1" si="942"/>
        <v>0</v>
      </c>
      <c r="AU416" s="227">
        <f t="shared" ca="1" si="943"/>
        <v>0</v>
      </c>
      <c r="AV416" s="227">
        <f t="shared" ca="1" si="944"/>
        <v>0</v>
      </c>
      <c r="AW416" s="227">
        <f t="shared" ca="1" si="945"/>
        <v>0</v>
      </c>
      <c r="AX416" s="227">
        <f t="shared" ca="1" si="946"/>
        <v>0</v>
      </c>
      <c r="AY416" s="227">
        <f t="shared" ca="1" si="947"/>
        <v>0</v>
      </c>
      <c r="AZ416" s="227">
        <f t="shared" ca="1" si="948"/>
        <v>0</v>
      </c>
      <c r="BB416" s="227">
        <f t="shared" ca="1" si="949"/>
        <v>63.18</v>
      </c>
      <c r="BC416" s="227">
        <f t="shared" ca="1" si="950"/>
        <v>28.44</v>
      </c>
      <c r="BD416" s="227">
        <f t="shared" ca="1" si="951"/>
        <v>31.05</v>
      </c>
      <c r="BE416" s="227">
        <f t="shared" ca="1" si="952"/>
        <v>51.95</v>
      </c>
      <c r="BF416" s="227">
        <f t="shared" si="953"/>
        <v>0</v>
      </c>
      <c r="BG416" s="227">
        <f t="shared" ca="1" si="954"/>
        <v>42.31</v>
      </c>
      <c r="BH416" s="227">
        <f t="shared" ca="1" si="955"/>
        <v>35.119999999999997</v>
      </c>
      <c r="BI416" s="227">
        <f t="shared" si="956"/>
        <v>0</v>
      </c>
      <c r="BJ416" s="227">
        <f t="shared" ca="1" si="957"/>
        <v>54.19</v>
      </c>
    </row>
    <row r="417" spans="1:62" x14ac:dyDescent="0.2">
      <c r="A417" s="228" t="s">
        <v>10</v>
      </c>
      <c r="B417" s="229" t="s">
        <v>227</v>
      </c>
      <c r="C417" s="230" t="s">
        <v>156</v>
      </c>
      <c r="D417" s="261">
        <v>58.09</v>
      </c>
      <c r="E417" s="245">
        <f t="shared" ca="1" si="917"/>
        <v>64.290000000000006</v>
      </c>
      <c r="F417" s="261"/>
      <c r="G417" s="245" t="str">
        <f t="shared" si="918"/>
        <v/>
      </c>
      <c r="H417" s="261">
        <v>97.41</v>
      </c>
      <c r="I417" s="245">
        <f t="shared" ca="1" si="919"/>
        <v>24.98</v>
      </c>
      <c r="J417" s="345"/>
      <c r="K417" s="235" t="str">
        <f t="shared" si="920"/>
        <v/>
      </c>
      <c r="L417" s="261"/>
      <c r="M417" s="235" t="str">
        <f t="shared" si="921"/>
        <v/>
      </c>
      <c r="N417" s="261">
        <v>20.57</v>
      </c>
      <c r="O417" s="245">
        <f t="shared" ca="1" si="922"/>
        <v>60.54</v>
      </c>
      <c r="P417" s="261">
        <v>32.020000000000003</v>
      </c>
      <c r="Q417" s="245">
        <f t="shared" ca="1" si="923"/>
        <v>45.68</v>
      </c>
      <c r="R417" s="261"/>
      <c r="S417" s="235" t="str">
        <f t="shared" si="924"/>
        <v/>
      </c>
      <c r="T417" s="261"/>
      <c r="U417" s="235" t="str">
        <f t="shared" si="925"/>
        <v/>
      </c>
      <c r="V417" s="245">
        <f t="shared" ca="1" si="926"/>
        <v>195.49</v>
      </c>
      <c r="W417" s="225"/>
      <c r="X417" s="226">
        <v>0.7</v>
      </c>
      <c r="Y417" s="158">
        <f t="shared" ca="1" si="927"/>
        <v>64.290000000000006</v>
      </c>
      <c r="Z417" s="158">
        <f t="shared" ca="1" si="927"/>
        <v>60.54</v>
      </c>
      <c r="AA417" s="158">
        <f t="shared" ca="1" si="927"/>
        <v>45.68</v>
      </c>
      <c r="AB417" s="158">
        <f t="shared" ca="1" si="927"/>
        <v>24.98</v>
      </c>
      <c r="AC417" s="158">
        <f t="shared" ca="1" si="927"/>
        <v>0</v>
      </c>
      <c r="AE417" s="158">
        <f t="shared" ca="1" si="928"/>
        <v>64.290000000000006</v>
      </c>
      <c r="AF417" s="158">
        <f t="shared" si="929"/>
        <v>0</v>
      </c>
      <c r="AG417" s="158">
        <f t="shared" ca="1" si="930"/>
        <v>24.98</v>
      </c>
      <c r="AH417" s="158">
        <f t="shared" si="931"/>
        <v>0</v>
      </c>
      <c r="AI417" s="158">
        <f t="shared" si="932"/>
        <v>0</v>
      </c>
      <c r="AJ417" s="158">
        <f t="shared" ca="1" si="933"/>
        <v>60.54</v>
      </c>
      <c r="AK417" s="158">
        <f t="shared" ca="1" si="934"/>
        <v>45.68</v>
      </c>
      <c r="AL417" s="158">
        <f t="shared" si="935"/>
        <v>0</v>
      </c>
      <c r="AM417" s="158">
        <f t="shared" si="936"/>
        <v>0</v>
      </c>
      <c r="AN417" s="159">
        <f t="shared" ca="1" si="937"/>
        <v>136.84</v>
      </c>
      <c r="AP417" s="227">
        <f t="shared" ca="1" si="938"/>
        <v>0</v>
      </c>
      <c r="AQ417" s="227">
        <f t="shared" ca="1" si="939"/>
        <v>0</v>
      </c>
      <c r="AR417" s="227">
        <f t="shared" ca="1" si="940"/>
        <v>0</v>
      </c>
      <c r="AS417" s="227">
        <f t="shared" ca="1" si="941"/>
        <v>0</v>
      </c>
      <c r="AT417" s="227">
        <f t="shared" ca="1" si="942"/>
        <v>0</v>
      </c>
      <c r="AU417" s="227">
        <f t="shared" ca="1" si="943"/>
        <v>0</v>
      </c>
      <c r="AV417" s="227">
        <f t="shared" ca="1" si="944"/>
        <v>0</v>
      </c>
      <c r="AW417" s="227">
        <f t="shared" ca="1" si="945"/>
        <v>0</v>
      </c>
      <c r="AX417" s="227">
        <f t="shared" ca="1" si="946"/>
        <v>136.84</v>
      </c>
      <c r="AY417" s="227">
        <f t="shared" ca="1" si="947"/>
        <v>0</v>
      </c>
      <c r="AZ417" s="227">
        <f t="shared" ca="1" si="948"/>
        <v>0</v>
      </c>
      <c r="BB417" s="227">
        <f t="shared" ca="1" si="949"/>
        <v>45</v>
      </c>
      <c r="BC417" s="227">
        <f t="shared" si="950"/>
        <v>0</v>
      </c>
      <c r="BD417" s="227">
        <f t="shared" ca="1" si="951"/>
        <v>17.489999999999998</v>
      </c>
      <c r="BE417" s="227">
        <f t="shared" si="952"/>
        <v>0</v>
      </c>
      <c r="BF417" s="227">
        <f t="shared" si="953"/>
        <v>0</v>
      </c>
      <c r="BG417" s="227">
        <f t="shared" ca="1" si="954"/>
        <v>42.38</v>
      </c>
      <c r="BH417" s="227">
        <f t="shared" ca="1" si="955"/>
        <v>31.98</v>
      </c>
      <c r="BI417" s="227">
        <f t="shared" si="956"/>
        <v>0</v>
      </c>
      <c r="BJ417" s="227">
        <f t="shared" si="957"/>
        <v>0</v>
      </c>
    </row>
    <row r="418" spans="1:62" x14ac:dyDescent="0.2">
      <c r="A418" s="228" t="s">
        <v>11</v>
      </c>
      <c r="B418" s="229" t="s">
        <v>406</v>
      </c>
      <c r="C418" s="230" t="s">
        <v>73</v>
      </c>
      <c r="D418" s="261"/>
      <c r="E418" s="245" t="str">
        <f t="shared" si="917"/>
        <v/>
      </c>
      <c r="F418" s="261"/>
      <c r="G418" s="245" t="str">
        <f t="shared" si="918"/>
        <v/>
      </c>
      <c r="H418" s="261"/>
      <c r="I418" s="245" t="str">
        <f t="shared" si="919"/>
        <v/>
      </c>
      <c r="J418" s="345"/>
      <c r="K418" s="235" t="str">
        <f t="shared" si="920"/>
        <v/>
      </c>
      <c r="L418" s="261"/>
      <c r="M418" s="235" t="str">
        <f t="shared" si="921"/>
        <v/>
      </c>
      <c r="N418" s="261"/>
      <c r="O418" s="235" t="str">
        <f t="shared" si="922"/>
        <v/>
      </c>
      <c r="P418" s="261">
        <v>53.47</v>
      </c>
      <c r="Q418" s="245">
        <f t="shared" ca="1" si="923"/>
        <v>27.21</v>
      </c>
      <c r="R418" s="261">
        <v>72.510000000000005</v>
      </c>
      <c r="S418" s="245">
        <f t="shared" ca="1" si="924"/>
        <v>50.51</v>
      </c>
      <c r="T418" s="261">
        <v>42.47</v>
      </c>
      <c r="U418" s="245">
        <f t="shared" ca="1" si="925"/>
        <v>64.12</v>
      </c>
      <c r="V418" s="245">
        <f t="shared" ca="1" si="926"/>
        <v>141.84</v>
      </c>
      <c r="W418" s="225"/>
      <c r="X418" s="226">
        <v>0.7</v>
      </c>
      <c r="Y418" s="158">
        <f t="shared" ca="1" si="927"/>
        <v>64.12</v>
      </c>
      <c r="Z418" s="158">
        <f t="shared" ca="1" si="927"/>
        <v>50.51</v>
      </c>
      <c r="AA418" s="158">
        <f t="shared" ca="1" si="927"/>
        <v>27.21</v>
      </c>
      <c r="AB418" s="158">
        <f t="shared" ca="1" si="927"/>
        <v>0</v>
      </c>
      <c r="AC418" s="158">
        <f t="shared" ca="1" si="927"/>
        <v>0</v>
      </c>
      <c r="AE418" s="158">
        <f t="shared" si="928"/>
        <v>0</v>
      </c>
      <c r="AF418" s="158">
        <f t="shared" si="929"/>
        <v>0</v>
      </c>
      <c r="AG418" s="158">
        <f t="shared" si="930"/>
        <v>0</v>
      </c>
      <c r="AH418" s="158">
        <f t="shared" si="931"/>
        <v>0</v>
      </c>
      <c r="AI418" s="158">
        <f t="shared" si="932"/>
        <v>0</v>
      </c>
      <c r="AJ418" s="158">
        <f t="shared" si="933"/>
        <v>0</v>
      </c>
      <c r="AK418" s="158">
        <f t="shared" ca="1" si="934"/>
        <v>27.21</v>
      </c>
      <c r="AL418" s="158">
        <f t="shared" ca="1" si="935"/>
        <v>50.51</v>
      </c>
      <c r="AM418" s="158">
        <f t="shared" ca="1" si="936"/>
        <v>64.12</v>
      </c>
      <c r="AN418" s="159">
        <f t="shared" ca="1" si="937"/>
        <v>99.29</v>
      </c>
      <c r="AP418" s="227">
        <f t="shared" ca="1" si="938"/>
        <v>99.29</v>
      </c>
      <c r="AQ418" s="227">
        <f t="shared" ca="1" si="939"/>
        <v>0</v>
      </c>
      <c r="AR418" s="227">
        <f t="shared" ca="1" si="940"/>
        <v>0</v>
      </c>
      <c r="AS418" s="227">
        <f t="shared" ca="1" si="941"/>
        <v>0</v>
      </c>
      <c r="AT418" s="227">
        <f t="shared" ca="1" si="942"/>
        <v>0</v>
      </c>
      <c r="AU418" s="227">
        <f t="shared" ca="1" si="943"/>
        <v>0</v>
      </c>
      <c r="AV418" s="227">
        <f t="shared" ca="1" si="944"/>
        <v>0</v>
      </c>
      <c r="AW418" s="227">
        <f t="shared" ca="1" si="945"/>
        <v>0</v>
      </c>
      <c r="AX418" s="227">
        <f t="shared" ca="1" si="946"/>
        <v>0</v>
      </c>
      <c r="AY418" s="227">
        <f t="shared" ca="1" si="947"/>
        <v>0</v>
      </c>
      <c r="AZ418" s="227">
        <f t="shared" ca="1" si="948"/>
        <v>0</v>
      </c>
      <c r="BB418" s="227">
        <f t="shared" si="949"/>
        <v>0</v>
      </c>
      <c r="BC418" s="227">
        <f t="shared" si="950"/>
        <v>0</v>
      </c>
      <c r="BD418" s="227">
        <f t="shared" si="951"/>
        <v>0</v>
      </c>
      <c r="BE418" s="227">
        <f t="shared" si="952"/>
        <v>0</v>
      </c>
      <c r="BF418" s="227">
        <f t="shared" si="953"/>
        <v>0</v>
      </c>
      <c r="BG418" s="227">
        <f t="shared" si="954"/>
        <v>0</v>
      </c>
      <c r="BH418" s="227">
        <f t="shared" ca="1" si="955"/>
        <v>19.05</v>
      </c>
      <c r="BI418" s="227">
        <f t="shared" ca="1" si="956"/>
        <v>35.36</v>
      </c>
      <c r="BJ418" s="227">
        <f t="shared" ca="1" si="957"/>
        <v>44.88</v>
      </c>
    </row>
    <row r="419" spans="1:62" x14ac:dyDescent="0.2">
      <c r="A419" s="241" t="s">
        <v>12</v>
      </c>
      <c r="B419" s="229" t="s">
        <v>347</v>
      </c>
      <c r="C419" s="230" t="s">
        <v>80</v>
      </c>
      <c r="D419" s="261"/>
      <c r="E419" s="245" t="str">
        <f t="shared" si="917"/>
        <v/>
      </c>
      <c r="F419" s="261"/>
      <c r="G419" s="245" t="str">
        <f t="shared" si="918"/>
        <v/>
      </c>
      <c r="H419" s="261"/>
      <c r="I419" s="245" t="str">
        <f t="shared" si="919"/>
        <v/>
      </c>
      <c r="J419" s="345"/>
      <c r="K419" s="235" t="str">
        <f t="shared" si="920"/>
        <v/>
      </c>
      <c r="L419" s="261">
        <v>37.17</v>
      </c>
      <c r="M419" s="245">
        <f t="shared" ca="1" si="921"/>
        <v>40.68</v>
      </c>
      <c r="N419" s="261">
        <v>57.13</v>
      </c>
      <c r="O419" s="245">
        <f t="shared" ca="1" si="922"/>
        <v>22.17</v>
      </c>
      <c r="P419" s="261"/>
      <c r="Q419" s="235" t="str">
        <f t="shared" si="923"/>
        <v/>
      </c>
      <c r="R419" s="261">
        <v>77.06</v>
      </c>
      <c r="S419" s="245">
        <f t="shared" ca="1" si="924"/>
        <v>47.73</v>
      </c>
      <c r="T419" s="261"/>
      <c r="U419" s="235" t="str">
        <f t="shared" si="925"/>
        <v/>
      </c>
      <c r="V419" s="245">
        <f t="shared" ca="1" si="926"/>
        <v>110.58</v>
      </c>
      <c r="W419" s="225"/>
      <c r="X419" s="226">
        <v>0.7</v>
      </c>
      <c r="Y419" s="158">
        <f t="shared" ca="1" si="927"/>
        <v>47.73</v>
      </c>
      <c r="Z419" s="158">
        <f t="shared" ca="1" si="927"/>
        <v>40.68</v>
      </c>
      <c r="AA419" s="158">
        <f t="shared" ca="1" si="927"/>
        <v>22.17</v>
      </c>
      <c r="AB419" s="158">
        <f t="shared" ca="1" si="927"/>
        <v>0</v>
      </c>
      <c r="AC419" s="158">
        <f t="shared" ca="1" si="927"/>
        <v>0</v>
      </c>
      <c r="AE419" s="158">
        <f t="shared" si="928"/>
        <v>0</v>
      </c>
      <c r="AF419" s="158">
        <f t="shared" si="929"/>
        <v>0</v>
      </c>
      <c r="AG419" s="158">
        <f t="shared" si="930"/>
        <v>0</v>
      </c>
      <c r="AH419" s="158">
        <f t="shared" si="931"/>
        <v>0</v>
      </c>
      <c r="AI419" s="158">
        <f t="shared" ca="1" si="932"/>
        <v>40.68</v>
      </c>
      <c r="AJ419" s="158">
        <f t="shared" ca="1" si="933"/>
        <v>22.17</v>
      </c>
      <c r="AK419" s="158">
        <f t="shared" si="934"/>
        <v>0</v>
      </c>
      <c r="AL419" s="158">
        <f t="shared" ca="1" si="935"/>
        <v>47.73</v>
      </c>
      <c r="AM419" s="158">
        <f t="shared" si="936"/>
        <v>0</v>
      </c>
      <c r="AN419" s="159">
        <f t="shared" ca="1" si="937"/>
        <v>77.41</v>
      </c>
      <c r="AP419" s="227">
        <f t="shared" ca="1" si="938"/>
        <v>0</v>
      </c>
      <c r="AQ419" s="227">
        <f t="shared" ca="1" si="939"/>
        <v>77.41</v>
      </c>
      <c r="AR419" s="227">
        <f t="shared" ca="1" si="940"/>
        <v>0</v>
      </c>
      <c r="AS419" s="227">
        <f t="shared" ca="1" si="941"/>
        <v>0</v>
      </c>
      <c r="AT419" s="227">
        <f t="shared" ca="1" si="942"/>
        <v>0</v>
      </c>
      <c r="AU419" s="227">
        <f t="shared" ca="1" si="943"/>
        <v>0</v>
      </c>
      <c r="AV419" s="227">
        <f t="shared" ca="1" si="944"/>
        <v>0</v>
      </c>
      <c r="AW419" s="227">
        <f t="shared" ca="1" si="945"/>
        <v>0</v>
      </c>
      <c r="AX419" s="227">
        <f t="shared" ca="1" si="946"/>
        <v>0</v>
      </c>
      <c r="AY419" s="227">
        <f t="shared" ca="1" si="947"/>
        <v>0</v>
      </c>
      <c r="AZ419" s="227">
        <f t="shared" ca="1" si="948"/>
        <v>0</v>
      </c>
      <c r="BB419" s="227">
        <f t="shared" si="949"/>
        <v>0</v>
      </c>
      <c r="BC419" s="227">
        <f t="shared" si="950"/>
        <v>0</v>
      </c>
      <c r="BD419" s="227">
        <f t="shared" si="951"/>
        <v>0</v>
      </c>
      <c r="BE419" s="227">
        <f t="shared" si="952"/>
        <v>0</v>
      </c>
      <c r="BF419" s="227">
        <f t="shared" ca="1" si="953"/>
        <v>28.48</v>
      </c>
      <c r="BG419" s="227">
        <f t="shared" ca="1" si="954"/>
        <v>15.52</v>
      </c>
      <c r="BH419" s="227">
        <f t="shared" si="955"/>
        <v>0</v>
      </c>
      <c r="BI419" s="227">
        <f t="shared" ca="1" si="956"/>
        <v>33.409999999999997</v>
      </c>
      <c r="BJ419" s="227">
        <f t="shared" si="957"/>
        <v>0</v>
      </c>
    </row>
    <row r="420" spans="1:62" x14ac:dyDescent="0.2">
      <c r="A420" s="228" t="s">
        <v>13</v>
      </c>
      <c r="B420" s="229" t="s">
        <v>349</v>
      </c>
      <c r="C420" s="230" t="s">
        <v>80</v>
      </c>
      <c r="D420" s="261"/>
      <c r="E420" s="245" t="str">
        <f t="shared" si="917"/>
        <v/>
      </c>
      <c r="F420" s="261"/>
      <c r="G420" s="245" t="str">
        <f t="shared" si="918"/>
        <v/>
      </c>
      <c r="H420" s="261"/>
      <c r="I420" s="245" t="str">
        <f t="shared" si="919"/>
        <v/>
      </c>
      <c r="J420" s="345"/>
      <c r="K420" s="235" t="str">
        <f t="shared" si="920"/>
        <v/>
      </c>
      <c r="L420" s="261">
        <v>47.22</v>
      </c>
      <c r="M420" s="245">
        <f t="shared" ca="1" si="921"/>
        <v>32.020000000000003</v>
      </c>
      <c r="N420" s="261">
        <v>55.15</v>
      </c>
      <c r="O420" s="245">
        <f t="shared" ca="1" si="922"/>
        <v>22.96</v>
      </c>
      <c r="P420" s="261"/>
      <c r="Q420" s="235" t="str">
        <f t="shared" si="923"/>
        <v/>
      </c>
      <c r="R420" s="261">
        <v>76.489999999999995</v>
      </c>
      <c r="S420" s="245">
        <f t="shared" ca="1" si="924"/>
        <v>47.91</v>
      </c>
      <c r="T420" s="261"/>
      <c r="U420" s="235" t="str">
        <f t="shared" si="925"/>
        <v/>
      </c>
      <c r="V420" s="245">
        <f t="shared" ca="1" si="926"/>
        <v>102.89000000000001</v>
      </c>
      <c r="W420" s="225"/>
      <c r="X420" s="226">
        <v>0.7</v>
      </c>
      <c r="Y420" s="158">
        <f t="shared" ca="1" si="927"/>
        <v>47.91</v>
      </c>
      <c r="Z420" s="158">
        <f t="shared" ca="1" si="927"/>
        <v>32.020000000000003</v>
      </c>
      <c r="AA420" s="158">
        <f t="shared" ca="1" si="927"/>
        <v>22.96</v>
      </c>
      <c r="AB420" s="158">
        <f t="shared" ca="1" si="927"/>
        <v>0</v>
      </c>
      <c r="AC420" s="158">
        <f t="shared" ca="1" si="927"/>
        <v>0</v>
      </c>
      <c r="AE420" s="158">
        <f t="shared" si="928"/>
        <v>0</v>
      </c>
      <c r="AF420" s="158">
        <f t="shared" si="929"/>
        <v>0</v>
      </c>
      <c r="AG420" s="158">
        <f t="shared" si="930"/>
        <v>0</v>
      </c>
      <c r="AH420" s="158">
        <f t="shared" si="931"/>
        <v>0</v>
      </c>
      <c r="AI420" s="158">
        <f t="shared" ca="1" si="932"/>
        <v>32.020000000000003</v>
      </c>
      <c r="AJ420" s="158">
        <f t="shared" ca="1" si="933"/>
        <v>22.96</v>
      </c>
      <c r="AK420" s="158">
        <f t="shared" si="934"/>
        <v>0</v>
      </c>
      <c r="AL420" s="158">
        <f t="shared" ca="1" si="935"/>
        <v>47.91</v>
      </c>
      <c r="AM420" s="158">
        <f t="shared" si="936"/>
        <v>0</v>
      </c>
      <c r="AN420" s="159">
        <f t="shared" ca="1" si="937"/>
        <v>72.02</v>
      </c>
      <c r="AP420" s="227">
        <f t="shared" ca="1" si="938"/>
        <v>0</v>
      </c>
      <c r="AQ420" s="227">
        <f t="shared" ca="1" si="939"/>
        <v>72.02</v>
      </c>
      <c r="AR420" s="227">
        <f t="shared" ca="1" si="940"/>
        <v>0</v>
      </c>
      <c r="AS420" s="227">
        <f t="shared" ca="1" si="941"/>
        <v>0</v>
      </c>
      <c r="AT420" s="227">
        <f t="shared" ca="1" si="942"/>
        <v>0</v>
      </c>
      <c r="AU420" s="227">
        <f t="shared" ca="1" si="943"/>
        <v>0</v>
      </c>
      <c r="AV420" s="227">
        <f t="shared" ca="1" si="944"/>
        <v>0</v>
      </c>
      <c r="AW420" s="227">
        <f t="shared" ca="1" si="945"/>
        <v>0</v>
      </c>
      <c r="AX420" s="227">
        <f t="shared" ca="1" si="946"/>
        <v>0</v>
      </c>
      <c r="AY420" s="227">
        <f t="shared" ca="1" si="947"/>
        <v>0</v>
      </c>
      <c r="AZ420" s="227">
        <f t="shared" ca="1" si="948"/>
        <v>0</v>
      </c>
      <c r="BB420" s="227">
        <f t="shared" si="949"/>
        <v>0</v>
      </c>
      <c r="BC420" s="227">
        <f t="shared" si="950"/>
        <v>0</v>
      </c>
      <c r="BD420" s="227">
        <f t="shared" si="951"/>
        <v>0</v>
      </c>
      <c r="BE420" s="227">
        <f t="shared" si="952"/>
        <v>0</v>
      </c>
      <c r="BF420" s="227">
        <f t="shared" ca="1" si="953"/>
        <v>22.41</v>
      </c>
      <c r="BG420" s="227">
        <f t="shared" ca="1" si="954"/>
        <v>16.07</v>
      </c>
      <c r="BH420" s="227">
        <f t="shared" si="955"/>
        <v>0</v>
      </c>
      <c r="BI420" s="227">
        <f t="shared" ca="1" si="956"/>
        <v>33.54</v>
      </c>
      <c r="BJ420" s="227">
        <f t="shared" si="957"/>
        <v>0</v>
      </c>
    </row>
    <row r="421" spans="1:62" x14ac:dyDescent="0.2">
      <c r="A421" s="228" t="s">
        <v>14</v>
      </c>
      <c r="B421" s="229" t="s">
        <v>348</v>
      </c>
      <c r="C421" s="230" t="s">
        <v>80</v>
      </c>
      <c r="D421" s="261"/>
      <c r="E421" s="245" t="str">
        <f t="shared" si="917"/>
        <v/>
      </c>
      <c r="F421" s="261"/>
      <c r="G421" s="245" t="str">
        <f t="shared" si="918"/>
        <v/>
      </c>
      <c r="H421" s="261"/>
      <c r="I421" s="245" t="str">
        <f t="shared" si="919"/>
        <v/>
      </c>
      <c r="J421" s="345"/>
      <c r="K421" s="235" t="str">
        <f t="shared" si="920"/>
        <v/>
      </c>
      <c r="L421" s="261">
        <v>43.25</v>
      </c>
      <c r="M421" s="245">
        <f t="shared" ca="1" si="921"/>
        <v>34.93</v>
      </c>
      <c r="N421" s="261"/>
      <c r="O421" s="235" t="str">
        <f t="shared" si="922"/>
        <v/>
      </c>
      <c r="P421" s="261"/>
      <c r="Q421" s="235" t="str">
        <f t="shared" si="923"/>
        <v/>
      </c>
      <c r="R421" s="261">
        <v>77.17</v>
      </c>
      <c r="S421" s="245">
        <f t="shared" ca="1" si="924"/>
        <v>47.62</v>
      </c>
      <c r="T421" s="261"/>
      <c r="U421" s="235" t="str">
        <f t="shared" si="925"/>
        <v/>
      </c>
      <c r="V421" s="245">
        <f t="shared" ca="1" si="926"/>
        <v>82.55</v>
      </c>
      <c r="W421" s="225"/>
      <c r="X421" s="226">
        <v>0.7</v>
      </c>
      <c r="Y421" s="158">
        <f t="shared" ca="1" si="927"/>
        <v>47.62</v>
      </c>
      <c r="Z421" s="158">
        <f t="shared" ca="1" si="927"/>
        <v>34.93</v>
      </c>
      <c r="AA421" s="158">
        <f t="shared" ca="1" si="927"/>
        <v>0</v>
      </c>
      <c r="AB421" s="158">
        <f t="shared" ca="1" si="927"/>
        <v>0</v>
      </c>
      <c r="AC421" s="158">
        <f t="shared" ca="1" si="927"/>
        <v>0</v>
      </c>
      <c r="AE421" s="158">
        <f t="shared" si="928"/>
        <v>0</v>
      </c>
      <c r="AF421" s="158">
        <f t="shared" si="929"/>
        <v>0</v>
      </c>
      <c r="AG421" s="158">
        <f t="shared" si="930"/>
        <v>0</v>
      </c>
      <c r="AH421" s="158">
        <f t="shared" si="931"/>
        <v>0</v>
      </c>
      <c r="AI421" s="158">
        <f t="shared" ca="1" si="932"/>
        <v>34.93</v>
      </c>
      <c r="AJ421" s="158">
        <f t="shared" si="933"/>
        <v>0</v>
      </c>
      <c r="AK421" s="158">
        <f t="shared" si="934"/>
        <v>0</v>
      </c>
      <c r="AL421" s="158">
        <f t="shared" ca="1" si="935"/>
        <v>47.62</v>
      </c>
      <c r="AM421" s="158">
        <f t="shared" si="936"/>
        <v>0</v>
      </c>
      <c r="AN421" s="159">
        <f t="shared" ca="1" si="937"/>
        <v>57.79</v>
      </c>
      <c r="AP421" s="227">
        <f t="shared" ca="1" si="938"/>
        <v>0</v>
      </c>
      <c r="AQ421" s="227">
        <f t="shared" ca="1" si="939"/>
        <v>57.79</v>
      </c>
      <c r="AR421" s="227">
        <f t="shared" ca="1" si="940"/>
        <v>0</v>
      </c>
      <c r="AS421" s="227">
        <f t="shared" ca="1" si="941"/>
        <v>0</v>
      </c>
      <c r="AT421" s="227">
        <f t="shared" ca="1" si="942"/>
        <v>0</v>
      </c>
      <c r="AU421" s="227">
        <f t="shared" ca="1" si="943"/>
        <v>0</v>
      </c>
      <c r="AV421" s="227">
        <f t="shared" ca="1" si="944"/>
        <v>0</v>
      </c>
      <c r="AW421" s="227">
        <f t="shared" ca="1" si="945"/>
        <v>0</v>
      </c>
      <c r="AX421" s="227">
        <f t="shared" ca="1" si="946"/>
        <v>0</v>
      </c>
      <c r="AY421" s="227">
        <f t="shared" ca="1" si="947"/>
        <v>0</v>
      </c>
      <c r="AZ421" s="227">
        <f t="shared" ca="1" si="948"/>
        <v>0</v>
      </c>
      <c r="BB421" s="227">
        <f t="shared" si="949"/>
        <v>0</v>
      </c>
      <c r="BC421" s="227">
        <f t="shared" si="950"/>
        <v>0</v>
      </c>
      <c r="BD421" s="227">
        <f t="shared" si="951"/>
        <v>0</v>
      </c>
      <c r="BE421" s="227">
        <f t="shared" si="952"/>
        <v>0</v>
      </c>
      <c r="BF421" s="227">
        <f t="shared" ca="1" si="953"/>
        <v>24.45</v>
      </c>
      <c r="BG421" s="227">
        <f t="shared" si="954"/>
        <v>0</v>
      </c>
      <c r="BH421" s="227">
        <f t="shared" si="955"/>
        <v>0</v>
      </c>
      <c r="BI421" s="227">
        <f t="shared" ca="1" si="956"/>
        <v>33.33</v>
      </c>
      <c r="BJ421" s="227">
        <f t="shared" si="957"/>
        <v>0</v>
      </c>
    </row>
    <row r="422" spans="1:62" x14ac:dyDescent="0.2">
      <c r="A422" s="228" t="s">
        <v>15</v>
      </c>
      <c r="B422" s="229" t="s">
        <v>391</v>
      </c>
      <c r="C422" s="230" t="s">
        <v>81</v>
      </c>
      <c r="D422" s="261"/>
      <c r="E422" s="245" t="str">
        <f t="shared" si="917"/>
        <v/>
      </c>
      <c r="F422" s="261"/>
      <c r="G422" s="245" t="str">
        <f t="shared" si="918"/>
        <v/>
      </c>
      <c r="H422" s="261"/>
      <c r="I422" s="245" t="str">
        <f t="shared" si="919"/>
        <v/>
      </c>
      <c r="J422" s="345"/>
      <c r="K422" s="235" t="str">
        <f t="shared" si="920"/>
        <v/>
      </c>
      <c r="L422" s="261"/>
      <c r="M422" s="235" t="str">
        <f t="shared" si="921"/>
        <v/>
      </c>
      <c r="N422" s="261"/>
      <c r="O422" s="235" t="str">
        <f t="shared" si="922"/>
        <v/>
      </c>
      <c r="P422" s="261"/>
      <c r="Q422" s="235" t="str">
        <f t="shared" si="923"/>
        <v/>
      </c>
      <c r="R422" s="261">
        <v>57.36</v>
      </c>
      <c r="S422" s="245">
        <f t="shared" ca="1" si="924"/>
        <v>63.89</v>
      </c>
      <c r="T422" s="261"/>
      <c r="U422" s="235" t="str">
        <f t="shared" si="925"/>
        <v/>
      </c>
      <c r="V422" s="245">
        <f t="shared" ca="1" si="926"/>
        <v>63.89</v>
      </c>
      <c r="W422" s="225"/>
      <c r="X422" s="226">
        <v>0.7</v>
      </c>
      <c r="Y422" s="158">
        <f t="shared" ca="1" si="927"/>
        <v>63.89</v>
      </c>
      <c r="Z422" s="158">
        <f t="shared" ca="1" si="927"/>
        <v>0</v>
      </c>
      <c r="AA422" s="158">
        <f t="shared" ca="1" si="927"/>
        <v>0</v>
      </c>
      <c r="AB422" s="158">
        <f t="shared" ca="1" si="927"/>
        <v>0</v>
      </c>
      <c r="AC422" s="158">
        <f t="shared" ca="1" si="927"/>
        <v>0</v>
      </c>
      <c r="AE422" s="158">
        <f t="shared" si="928"/>
        <v>0</v>
      </c>
      <c r="AF422" s="158">
        <f t="shared" si="929"/>
        <v>0</v>
      </c>
      <c r="AG422" s="158">
        <f t="shared" si="930"/>
        <v>0</v>
      </c>
      <c r="AH422" s="158">
        <f t="shared" si="931"/>
        <v>0</v>
      </c>
      <c r="AI422" s="158">
        <f t="shared" si="932"/>
        <v>0</v>
      </c>
      <c r="AJ422" s="158">
        <f t="shared" si="933"/>
        <v>0</v>
      </c>
      <c r="AK422" s="158">
        <f t="shared" si="934"/>
        <v>0</v>
      </c>
      <c r="AL422" s="158">
        <f t="shared" ca="1" si="935"/>
        <v>63.89</v>
      </c>
      <c r="AM422" s="158">
        <f t="shared" si="936"/>
        <v>0</v>
      </c>
      <c r="AN422" s="159">
        <f t="shared" ca="1" si="937"/>
        <v>44.72</v>
      </c>
      <c r="AP422" s="227">
        <f t="shared" ca="1" si="938"/>
        <v>0</v>
      </c>
      <c r="AQ422" s="227">
        <f t="shared" ca="1" si="939"/>
        <v>0</v>
      </c>
      <c r="AR422" s="227">
        <f t="shared" ca="1" si="940"/>
        <v>44.72</v>
      </c>
      <c r="AS422" s="227">
        <f t="shared" ca="1" si="941"/>
        <v>0</v>
      </c>
      <c r="AT422" s="227">
        <f t="shared" ca="1" si="942"/>
        <v>0</v>
      </c>
      <c r="AU422" s="227">
        <f t="shared" ca="1" si="943"/>
        <v>0</v>
      </c>
      <c r="AV422" s="227">
        <f t="shared" ca="1" si="944"/>
        <v>0</v>
      </c>
      <c r="AW422" s="227">
        <f t="shared" ca="1" si="945"/>
        <v>0</v>
      </c>
      <c r="AX422" s="227">
        <f t="shared" ca="1" si="946"/>
        <v>0</v>
      </c>
      <c r="AY422" s="227">
        <f t="shared" ca="1" si="947"/>
        <v>0</v>
      </c>
      <c r="AZ422" s="227">
        <f t="shared" ca="1" si="948"/>
        <v>0</v>
      </c>
      <c r="BB422" s="227">
        <f t="shared" si="949"/>
        <v>0</v>
      </c>
      <c r="BC422" s="227">
        <f t="shared" si="950"/>
        <v>0</v>
      </c>
      <c r="BD422" s="227">
        <f t="shared" si="951"/>
        <v>0</v>
      </c>
      <c r="BE422" s="227">
        <f t="shared" si="952"/>
        <v>0</v>
      </c>
      <c r="BF422" s="227">
        <f t="shared" si="953"/>
        <v>0</v>
      </c>
      <c r="BG422" s="227">
        <f t="shared" si="954"/>
        <v>0</v>
      </c>
      <c r="BH422" s="227">
        <f t="shared" si="955"/>
        <v>0</v>
      </c>
      <c r="BI422" s="227">
        <f t="shared" ca="1" si="956"/>
        <v>44.72</v>
      </c>
      <c r="BJ422" s="227">
        <f t="shared" si="957"/>
        <v>0</v>
      </c>
    </row>
    <row r="423" spans="1:62" ht="13.5" thickBot="1" x14ac:dyDescent="0.25">
      <c r="A423" s="247" t="s">
        <v>44</v>
      </c>
      <c r="B423" s="248" t="s">
        <v>304</v>
      </c>
      <c r="C423" s="249" t="s">
        <v>156</v>
      </c>
      <c r="D423" s="265"/>
      <c r="E423" s="266" t="str">
        <f t="shared" si="917"/>
        <v/>
      </c>
      <c r="F423" s="265">
        <v>80.010000000000005</v>
      </c>
      <c r="G423" s="266">
        <f t="shared" ca="1" si="918"/>
        <v>39.35</v>
      </c>
      <c r="H423" s="265"/>
      <c r="I423" s="266" t="str">
        <f t="shared" si="919"/>
        <v/>
      </c>
      <c r="J423" s="346"/>
      <c r="K423" s="266" t="str">
        <f t="shared" si="920"/>
        <v/>
      </c>
      <c r="L423" s="265"/>
      <c r="M423" s="266" t="str">
        <f t="shared" si="921"/>
        <v/>
      </c>
      <c r="N423" s="265"/>
      <c r="O423" s="266" t="str">
        <f t="shared" si="922"/>
        <v/>
      </c>
      <c r="P423" s="265"/>
      <c r="Q423" s="266" t="str">
        <f t="shared" si="923"/>
        <v/>
      </c>
      <c r="R423" s="265"/>
      <c r="S423" s="266" t="str">
        <f t="shared" si="924"/>
        <v/>
      </c>
      <c r="T423" s="265"/>
      <c r="U423" s="266" t="str">
        <f t="shared" si="925"/>
        <v/>
      </c>
      <c r="V423" s="266">
        <f t="shared" ca="1" si="926"/>
        <v>39.35</v>
      </c>
      <c r="W423" s="225"/>
      <c r="X423" s="226">
        <v>0.7</v>
      </c>
      <c r="Y423" s="158">
        <f t="shared" ca="1" si="927"/>
        <v>39.35</v>
      </c>
      <c r="Z423" s="158">
        <f t="shared" ca="1" si="927"/>
        <v>0</v>
      </c>
      <c r="AA423" s="158">
        <f t="shared" ca="1" si="927"/>
        <v>0</v>
      </c>
      <c r="AB423" s="158">
        <f t="shared" ca="1" si="927"/>
        <v>0</v>
      </c>
      <c r="AC423" s="158">
        <f t="shared" ca="1" si="927"/>
        <v>0</v>
      </c>
      <c r="AE423" s="158">
        <f t="shared" si="928"/>
        <v>0</v>
      </c>
      <c r="AF423" s="158">
        <f t="shared" ca="1" si="929"/>
        <v>39.35</v>
      </c>
      <c r="AG423" s="158">
        <f t="shared" si="930"/>
        <v>0</v>
      </c>
      <c r="AH423" s="158">
        <f t="shared" si="931"/>
        <v>0</v>
      </c>
      <c r="AI423" s="158">
        <f t="shared" si="932"/>
        <v>0</v>
      </c>
      <c r="AJ423" s="158">
        <f t="shared" si="933"/>
        <v>0</v>
      </c>
      <c r="AK423" s="158">
        <f t="shared" si="934"/>
        <v>0</v>
      </c>
      <c r="AL423" s="158">
        <f t="shared" si="935"/>
        <v>0</v>
      </c>
      <c r="AM423" s="158">
        <f t="shared" si="936"/>
        <v>0</v>
      </c>
      <c r="AN423" s="159">
        <f t="shared" ca="1" si="937"/>
        <v>27.55</v>
      </c>
      <c r="AP423" s="227">
        <f t="shared" ca="1" si="938"/>
        <v>0</v>
      </c>
      <c r="AQ423" s="227">
        <f t="shared" ca="1" si="939"/>
        <v>0</v>
      </c>
      <c r="AR423" s="227">
        <f t="shared" ca="1" si="940"/>
        <v>0</v>
      </c>
      <c r="AS423" s="227">
        <f t="shared" ca="1" si="941"/>
        <v>0</v>
      </c>
      <c r="AT423" s="227">
        <f t="shared" ca="1" si="942"/>
        <v>0</v>
      </c>
      <c r="AU423" s="227">
        <f t="shared" ca="1" si="943"/>
        <v>0</v>
      </c>
      <c r="AV423" s="227">
        <f t="shared" ca="1" si="944"/>
        <v>0</v>
      </c>
      <c r="AW423" s="227">
        <f t="shared" ca="1" si="945"/>
        <v>0</v>
      </c>
      <c r="AX423" s="227">
        <f t="shared" ca="1" si="946"/>
        <v>27.55</v>
      </c>
      <c r="AY423" s="227">
        <f t="shared" ca="1" si="947"/>
        <v>0</v>
      </c>
      <c r="AZ423" s="227">
        <f t="shared" ca="1" si="948"/>
        <v>0</v>
      </c>
      <c r="BB423" s="227">
        <f t="shared" si="949"/>
        <v>0</v>
      </c>
      <c r="BC423" s="227">
        <f t="shared" ca="1" si="950"/>
        <v>27.55</v>
      </c>
      <c r="BD423" s="227">
        <f t="shared" si="951"/>
        <v>0</v>
      </c>
      <c r="BE423" s="227">
        <f t="shared" si="952"/>
        <v>0</v>
      </c>
      <c r="BF423" s="227">
        <f t="shared" si="953"/>
        <v>0</v>
      </c>
      <c r="BG423" s="227">
        <f t="shared" si="954"/>
        <v>0</v>
      </c>
      <c r="BH423" s="227">
        <f t="shared" si="955"/>
        <v>0</v>
      </c>
      <c r="BI423" s="227">
        <f t="shared" si="956"/>
        <v>0</v>
      </c>
      <c r="BJ423" s="227">
        <f t="shared" si="957"/>
        <v>0</v>
      </c>
    </row>
    <row r="427" spans="1:62" x14ac:dyDescent="0.2">
      <c r="AS427" s="180" t="s">
        <v>98</v>
      </c>
    </row>
    <row r="430" spans="1:62" x14ac:dyDescent="0.2">
      <c r="AR430" s="227"/>
    </row>
  </sheetData>
  <mergeCells count="500">
    <mergeCell ref="A1:S1"/>
    <mergeCell ref="T1:V1"/>
    <mergeCell ref="B2:B3"/>
    <mergeCell ref="R2:S3"/>
    <mergeCell ref="AT2:AU3"/>
    <mergeCell ref="BD2:BD3"/>
    <mergeCell ref="FC2:FD3"/>
    <mergeCell ref="FS2:FT3"/>
    <mergeCell ref="GI2:GJ3"/>
    <mergeCell ref="GY2:GZ3"/>
    <mergeCell ref="HO2:HP3"/>
    <mergeCell ref="IE2:IF3"/>
    <mergeCell ref="BK2:BL3"/>
    <mergeCell ref="CA2:CB3"/>
    <mergeCell ref="CQ2:CR3"/>
    <mergeCell ref="DG2:DH3"/>
    <mergeCell ref="DW2:DX3"/>
    <mergeCell ref="EM2:EN3"/>
    <mergeCell ref="T33:U33"/>
    <mergeCell ref="V33:V35"/>
    <mergeCell ref="W33:X33"/>
    <mergeCell ref="D34:E34"/>
    <mergeCell ref="F34:G34"/>
    <mergeCell ref="H34:I34"/>
    <mergeCell ref="J34:K34"/>
    <mergeCell ref="L34:M34"/>
    <mergeCell ref="N34:O34"/>
    <mergeCell ref="P34:Q34"/>
    <mergeCell ref="H33:I33"/>
    <mergeCell ref="J33:K33"/>
    <mergeCell ref="L33:M33"/>
    <mergeCell ref="N33:O33"/>
    <mergeCell ref="P33:Q33"/>
    <mergeCell ref="R33:S33"/>
    <mergeCell ref="D33:E33"/>
    <mergeCell ref="F33:G33"/>
    <mergeCell ref="R34:S34"/>
    <mergeCell ref="T34:U34"/>
    <mergeCell ref="W34:X34"/>
    <mergeCell ref="A59:A61"/>
    <mergeCell ref="B59:B61"/>
    <mergeCell ref="C59:C61"/>
    <mergeCell ref="D59:E59"/>
    <mergeCell ref="F59:G59"/>
    <mergeCell ref="H59:I59"/>
    <mergeCell ref="J59:K59"/>
    <mergeCell ref="A33:A35"/>
    <mergeCell ref="B33:B35"/>
    <mergeCell ref="C33:C35"/>
    <mergeCell ref="W59:X59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L59:M59"/>
    <mergeCell ref="N59:O59"/>
    <mergeCell ref="P59:Q59"/>
    <mergeCell ref="R59:S59"/>
    <mergeCell ref="T59:U59"/>
    <mergeCell ref="V59:V61"/>
    <mergeCell ref="W60:X60"/>
    <mergeCell ref="A240:A242"/>
    <mergeCell ref="B240:B242"/>
    <mergeCell ref="C240:C242"/>
    <mergeCell ref="D240:E240"/>
    <mergeCell ref="F240:G240"/>
    <mergeCell ref="H240:I240"/>
    <mergeCell ref="J240:K240"/>
    <mergeCell ref="L240:M240"/>
    <mergeCell ref="N240:O240"/>
    <mergeCell ref="R225:S225"/>
    <mergeCell ref="N241:O241"/>
    <mergeCell ref="P241:Q241"/>
    <mergeCell ref="R241:S241"/>
    <mergeCell ref="T241:U241"/>
    <mergeCell ref="W241:X241"/>
    <mergeCell ref="A225:A227"/>
    <mergeCell ref="B225:B227"/>
    <mergeCell ref="C225:C227"/>
    <mergeCell ref="D225:E225"/>
    <mergeCell ref="F225:G225"/>
    <mergeCell ref="P240:Q240"/>
    <mergeCell ref="R240:S240"/>
    <mergeCell ref="T240:U240"/>
    <mergeCell ref="V240:V242"/>
    <mergeCell ref="W240:X240"/>
    <mergeCell ref="D241:E241"/>
    <mergeCell ref="F241:G241"/>
    <mergeCell ref="H241:I241"/>
    <mergeCell ref="J241:K241"/>
    <mergeCell ref="L241:M241"/>
    <mergeCell ref="T213:U213"/>
    <mergeCell ref="V213:V215"/>
    <mergeCell ref="R226:S226"/>
    <mergeCell ref="T226:U226"/>
    <mergeCell ref="W226:X226"/>
    <mergeCell ref="A213:A215"/>
    <mergeCell ref="B213:B215"/>
    <mergeCell ref="C213:C215"/>
    <mergeCell ref="D213:E213"/>
    <mergeCell ref="F213:G213"/>
    <mergeCell ref="H213:I213"/>
    <mergeCell ref="J213:K213"/>
    <mergeCell ref="T225:U225"/>
    <mergeCell ref="V225:V227"/>
    <mergeCell ref="W225:X225"/>
    <mergeCell ref="D226:E226"/>
    <mergeCell ref="F226:G226"/>
    <mergeCell ref="H226:I226"/>
    <mergeCell ref="J226:K226"/>
    <mergeCell ref="L226:M226"/>
    <mergeCell ref="N226:O226"/>
    <mergeCell ref="P226:Q226"/>
    <mergeCell ref="H225:I225"/>
    <mergeCell ref="J225:K225"/>
    <mergeCell ref="W214:X214"/>
    <mergeCell ref="A202:A204"/>
    <mergeCell ref="B202:B204"/>
    <mergeCell ref="C202:C204"/>
    <mergeCell ref="D202:E202"/>
    <mergeCell ref="F202:G202"/>
    <mergeCell ref="H202:I202"/>
    <mergeCell ref="J202:K202"/>
    <mergeCell ref="L202:M202"/>
    <mergeCell ref="N202:O202"/>
    <mergeCell ref="W213:X213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L213:M213"/>
    <mergeCell ref="N213:O213"/>
    <mergeCell ref="P213:Q213"/>
    <mergeCell ref="R213:S213"/>
    <mergeCell ref="R173:S173"/>
    <mergeCell ref="N203:O203"/>
    <mergeCell ref="P203:Q203"/>
    <mergeCell ref="R203:S203"/>
    <mergeCell ref="T203:U203"/>
    <mergeCell ref="W203:X203"/>
    <mergeCell ref="A173:A175"/>
    <mergeCell ref="B173:B175"/>
    <mergeCell ref="C173:C175"/>
    <mergeCell ref="D173:E173"/>
    <mergeCell ref="F173:G173"/>
    <mergeCell ref="P202:Q202"/>
    <mergeCell ref="R202:S202"/>
    <mergeCell ref="T202:U202"/>
    <mergeCell ref="V202:V204"/>
    <mergeCell ref="W202:X202"/>
    <mergeCell ref="D203:E203"/>
    <mergeCell ref="F203:G203"/>
    <mergeCell ref="H203:I203"/>
    <mergeCell ref="J203:K203"/>
    <mergeCell ref="L203:M203"/>
    <mergeCell ref="T146:U146"/>
    <mergeCell ref="V146:V148"/>
    <mergeCell ref="R174:S174"/>
    <mergeCell ref="T174:U174"/>
    <mergeCell ref="W174:X174"/>
    <mergeCell ref="A146:A148"/>
    <mergeCell ref="B146:B148"/>
    <mergeCell ref="C146:C148"/>
    <mergeCell ref="D146:E146"/>
    <mergeCell ref="F146:G146"/>
    <mergeCell ref="H146:I146"/>
    <mergeCell ref="J146:K146"/>
    <mergeCell ref="T173:U173"/>
    <mergeCell ref="V173:V175"/>
    <mergeCell ref="W173:X173"/>
    <mergeCell ref="D174:E174"/>
    <mergeCell ref="F174:G174"/>
    <mergeCell ref="H174:I174"/>
    <mergeCell ref="J174:K174"/>
    <mergeCell ref="L174:M174"/>
    <mergeCell ref="N174:O174"/>
    <mergeCell ref="P174:Q174"/>
    <mergeCell ref="H173:I173"/>
    <mergeCell ref="J173:K173"/>
    <mergeCell ref="W147:X147"/>
    <mergeCell ref="A112:A114"/>
    <mergeCell ref="B112:B114"/>
    <mergeCell ref="C112:C114"/>
    <mergeCell ref="D112:E112"/>
    <mergeCell ref="F112:G112"/>
    <mergeCell ref="H112:I112"/>
    <mergeCell ref="J112:K112"/>
    <mergeCell ref="L112:M112"/>
    <mergeCell ref="N112:O112"/>
    <mergeCell ref="W146:X146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L146:M146"/>
    <mergeCell ref="N146:O146"/>
    <mergeCell ref="P146:Q146"/>
    <mergeCell ref="R146:S146"/>
    <mergeCell ref="R113:S113"/>
    <mergeCell ref="T113:U113"/>
    <mergeCell ref="W113:X113"/>
    <mergeCell ref="A90:A92"/>
    <mergeCell ref="B90:B92"/>
    <mergeCell ref="C90:C92"/>
    <mergeCell ref="D90:E90"/>
    <mergeCell ref="F90:G90"/>
    <mergeCell ref="P112:Q112"/>
    <mergeCell ref="R112:S112"/>
    <mergeCell ref="T112:U112"/>
    <mergeCell ref="V112:V114"/>
    <mergeCell ref="W112:X112"/>
    <mergeCell ref="D113:E113"/>
    <mergeCell ref="F113:G113"/>
    <mergeCell ref="H113:I113"/>
    <mergeCell ref="J113:K113"/>
    <mergeCell ref="L113:M113"/>
    <mergeCell ref="V90:V92"/>
    <mergeCell ref="W90:X90"/>
    <mergeCell ref="D91:E91"/>
    <mergeCell ref="F91:G91"/>
    <mergeCell ref="H91:I91"/>
    <mergeCell ref="J91:K91"/>
    <mergeCell ref="L91:M91"/>
    <mergeCell ref="N91:O91"/>
    <mergeCell ref="P91:Q91"/>
    <mergeCell ref="H90:I90"/>
    <mergeCell ref="J90:K90"/>
    <mergeCell ref="L90:M90"/>
    <mergeCell ref="N90:O90"/>
    <mergeCell ref="P90:Q90"/>
    <mergeCell ref="R90:S90"/>
    <mergeCell ref="W79:X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L79:M79"/>
    <mergeCell ref="N79:O79"/>
    <mergeCell ref="P79:Q79"/>
    <mergeCell ref="R79:S79"/>
    <mergeCell ref="T79:U79"/>
    <mergeCell ref="V79:V81"/>
    <mergeCell ref="D79:E79"/>
    <mergeCell ref="F79:G79"/>
    <mergeCell ref="H79:I79"/>
    <mergeCell ref="J79:K79"/>
    <mergeCell ref="V406:V408"/>
    <mergeCell ref="W406:X406"/>
    <mergeCell ref="D407:E407"/>
    <mergeCell ref="F407:G407"/>
    <mergeCell ref="H407:I407"/>
    <mergeCell ref="J407:K407"/>
    <mergeCell ref="L407:M407"/>
    <mergeCell ref="W80:X80"/>
    <mergeCell ref="A406:A408"/>
    <mergeCell ref="B406:B408"/>
    <mergeCell ref="C406:C408"/>
    <mergeCell ref="D406:E406"/>
    <mergeCell ref="F406:G406"/>
    <mergeCell ref="H406:I406"/>
    <mergeCell ref="J406:K406"/>
    <mergeCell ref="L406:M406"/>
    <mergeCell ref="N406:O406"/>
    <mergeCell ref="R91:S91"/>
    <mergeCell ref="T91:U91"/>
    <mergeCell ref="W91:X91"/>
    <mergeCell ref="A79:A81"/>
    <mergeCell ref="B79:B81"/>
    <mergeCell ref="C79:C81"/>
    <mergeCell ref="T90:U90"/>
    <mergeCell ref="N407:O407"/>
    <mergeCell ref="P407:Q407"/>
    <mergeCell ref="R407:S407"/>
    <mergeCell ref="T407:U407"/>
    <mergeCell ref="A393:A395"/>
    <mergeCell ref="B393:B395"/>
    <mergeCell ref="C393:C395"/>
    <mergeCell ref="D393:E393"/>
    <mergeCell ref="F393:G393"/>
    <mergeCell ref="H393:I393"/>
    <mergeCell ref="P406:Q406"/>
    <mergeCell ref="R406:S406"/>
    <mergeCell ref="T406:U406"/>
    <mergeCell ref="A378:A380"/>
    <mergeCell ref="B378:B380"/>
    <mergeCell ref="C378:C380"/>
    <mergeCell ref="D378:E378"/>
    <mergeCell ref="F378:G378"/>
    <mergeCell ref="H378:I378"/>
    <mergeCell ref="J378:K378"/>
    <mergeCell ref="L378:M378"/>
    <mergeCell ref="V393:V395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J393:K393"/>
    <mergeCell ref="L393:M393"/>
    <mergeCell ref="N393:O393"/>
    <mergeCell ref="P393:Q393"/>
    <mergeCell ref="R393:S393"/>
    <mergeCell ref="T393:U393"/>
    <mergeCell ref="T378:U378"/>
    <mergeCell ref="V378:V380"/>
    <mergeCell ref="W378:X378"/>
    <mergeCell ref="P379:Q379"/>
    <mergeCell ref="R379:S379"/>
    <mergeCell ref="T379:U379"/>
    <mergeCell ref="W379:X379"/>
    <mergeCell ref="T394:U394"/>
    <mergeCell ref="W394:X394"/>
    <mergeCell ref="W393:X393"/>
    <mergeCell ref="D379:E379"/>
    <mergeCell ref="F379:G379"/>
    <mergeCell ref="H379:I379"/>
    <mergeCell ref="J379:K379"/>
    <mergeCell ref="L379:M379"/>
    <mergeCell ref="N379:O379"/>
    <mergeCell ref="N378:O378"/>
    <mergeCell ref="P378:Q378"/>
    <mergeCell ref="R378:S378"/>
    <mergeCell ref="P371:Q371"/>
    <mergeCell ref="R371:S371"/>
    <mergeCell ref="J370:K370"/>
    <mergeCell ref="L370:M370"/>
    <mergeCell ref="N370:O370"/>
    <mergeCell ref="P370:Q370"/>
    <mergeCell ref="R370:S370"/>
    <mergeCell ref="T370:U370"/>
    <mergeCell ref="A370:A372"/>
    <mergeCell ref="B370:B372"/>
    <mergeCell ref="C370:C372"/>
    <mergeCell ref="D370:E370"/>
    <mergeCell ref="F370:G370"/>
    <mergeCell ref="H370:I370"/>
    <mergeCell ref="V335:V337"/>
    <mergeCell ref="W335:X335"/>
    <mergeCell ref="P336:Q336"/>
    <mergeCell ref="R336:S336"/>
    <mergeCell ref="T336:U336"/>
    <mergeCell ref="W336:X336"/>
    <mergeCell ref="T371:U371"/>
    <mergeCell ref="W371:X371"/>
    <mergeCell ref="A335:A337"/>
    <mergeCell ref="B335:B337"/>
    <mergeCell ref="C335:C337"/>
    <mergeCell ref="D335:E335"/>
    <mergeCell ref="F335:G335"/>
    <mergeCell ref="H335:I335"/>
    <mergeCell ref="J335:K335"/>
    <mergeCell ref="L335:M335"/>
    <mergeCell ref="V370:V372"/>
    <mergeCell ref="W370:X370"/>
    <mergeCell ref="D371:E371"/>
    <mergeCell ref="F371:G371"/>
    <mergeCell ref="H371:I371"/>
    <mergeCell ref="J371:K371"/>
    <mergeCell ref="L371:M371"/>
    <mergeCell ref="N371:O371"/>
    <mergeCell ref="R307:S307"/>
    <mergeCell ref="T307:U307"/>
    <mergeCell ref="A307:A309"/>
    <mergeCell ref="B307:B309"/>
    <mergeCell ref="C307:C309"/>
    <mergeCell ref="D307:E307"/>
    <mergeCell ref="F307:G307"/>
    <mergeCell ref="H307:I307"/>
    <mergeCell ref="D336:E336"/>
    <mergeCell ref="F336:G336"/>
    <mergeCell ref="H336:I336"/>
    <mergeCell ref="J336:K336"/>
    <mergeCell ref="L336:M336"/>
    <mergeCell ref="N336:O336"/>
    <mergeCell ref="N335:O335"/>
    <mergeCell ref="P335:Q335"/>
    <mergeCell ref="R335:S335"/>
    <mergeCell ref="T335:U335"/>
    <mergeCell ref="T308:U308"/>
    <mergeCell ref="W308:X308"/>
    <mergeCell ref="A281:A283"/>
    <mergeCell ref="B281:B283"/>
    <mergeCell ref="C281:C283"/>
    <mergeCell ref="D281:E281"/>
    <mergeCell ref="F281:G281"/>
    <mergeCell ref="H281:I281"/>
    <mergeCell ref="J281:K281"/>
    <mergeCell ref="L281:M281"/>
    <mergeCell ref="V307:V309"/>
    <mergeCell ref="W307:X307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J307:K307"/>
    <mergeCell ref="L307:M307"/>
    <mergeCell ref="N307:O307"/>
    <mergeCell ref="P307:Q307"/>
    <mergeCell ref="L282:M282"/>
    <mergeCell ref="N282:O282"/>
    <mergeCell ref="N281:O281"/>
    <mergeCell ref="P281:Q281"/>
    <mergeCell ref="R281:S281"/>
    <mergeCell ref="T281:U281"/>
    <mergeCell ref="V281:V283"/>
    <mergeCell ref="W281:X281"/>
    <mergeCell ref="P282:Q282"/>
    <mergeCell ref="R282:S282"/>
    <mergeCell ref="T282:U282"/>
    <mergeCell ref="W282:X282"/>
    <mergeCell ref="B270:B272"/>
    <mergeCell ref="C270:C272"/>
    <mergeCell ref="D270:E270"/>
    <mergeCell ref="F270:G270"/>
    <mergeCell ref="H270:I270"/>
    <mergeCell ref="D282:E282"/>
    <mergeCell ref="F282:G282"/>
    <mergeCell ref="H282:I282"/>
    <mergeCell ref="J282:K282"/>
    <mergeCell ref="A262:A264"/>
    <mergeCell ref="B262:B264"/>
    <mergeCell ref="C262:C264"/>
    <mergeCell ref="D262:E262"/>
    <mergeCell ref="F262:G262"/>
    <mergeCell ref="H262:I262"/>
    <mergeCell ref="J262:K262"/>
    <mergeCell ref="L262:M262"/>
    <mergeCell ref="V270:V272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J270:K270"/>
    <mergeCell ref="L270:M270"/>
    <mergeCell ref="N270:O270"/>
    <mergeCell ref="P270:Q270"/>
    <mergeCell ref="R270:S270"/>
    <mergeCell ref="T270:U270"/>
    <mergeCell ref="A270:A272"/>
    <mergeCell ref="R262:S262"/>
    <mergeCell ref="T262:U262"/>
    <mergeCell ref="V262:V264"/>
    <mergeCell ref="W262:X262"/>
    <mergeCell ref="P263:Q263"/>
    <mergeCell ref="R263:S263"/>
    <mergeCell ref="T263:U263"/>
    <mergeCell ref="W263:X263"/>
    <mergeCell ref="T271:U271"/>
    <mergeCell ref="W271:X271"/>
    <mergeCell ref="W270:X270"/>
    <mergeCell ref="I15:Q15"/>
    <mergeCell ref="D263:E263"/>
    <mergeCell ref="F263:G263"/>
    <mergeCell ref="H263:I263"/>
    <mergeCell ref="J263:K263"/>
    <mergeCell ref="L263:M263"/>
    <mergeCell ref="N263:O263"/>
    <mergeCell ref="N262:O262"/>
    <mergeCell ref="P262:Q262"/>
    <mergeCell ref="N113:O113"/>
    <mergeCell ref="P113:Q113"/>
    <mergeCell ref="L173:M173"/>
    <mergeCell ref="N173:O173"/>
    <mergeCell ref="P173:Q173"/>
    <mergeCell ref="L225:M225"/>
    <mergeCell ref="N225:O225"/>
    <mergeCell ref="P225:Q225"/>
    <mergeCell ref="E15:E16"/>
    <mergeCell ref="G15:G16"/>
  </mergeCells>
  <conditionalFormatting sqref="F17:F31">
    <cfRule type="cellIs" dxfId="5" priority="1" operator="greaterThan">
      <formula>"č"</formula>
    </cfRule>
    <cfRule type="cellIs" dxfId="4" priority="2" operator="equal">
      <formula>"č"</formula>
    </cfRule>
  </conditionalFormatting>
  <pageMargins left="0.39370078740157483" right="0.35433070866141736" top="0.51181102362204722" bottom="0.51181102362204722" header="0.51181102362204722" footer="0.51181102362204722"/>
  <pageSetup paperSize="9" scale="83" fitToHeight="0" orientation="landscape" r:id="rId1"/>
  <headerFooter alignWithMargins="0"/>
  <rowBreaks count="8" manualBreakCount="8">
    <brk id="32" max="21" man="1"/>
    <brk id="78" max="21" man="1"/>
    <brk id="183" max="21" man="1"/>
    <brk id="224" max="21" man="1"/>
    <brk id="269" max="21" man="1"/>
    <brk id="322" max="21" man="1"/>
    <brk id="369" max="21" man="1"/>
    <brk id="405" max="2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B070-B9FA-460B-8922-5EF1AE2D8510}">
  <sheetPr>
    <pageSetUpPr fitToPage="1"/>
  </sheetPr>
  <dimension ref="A1:IS430"/>
  <sheetViews>
    <sheetView zoomScaleNormal="100" zoomScaleSheetLayoutView="100" workbookViewId="0">
      <selection activeCell="A100" sqref="A100:XFD114"/>
    </sheetView>
  </sheetViews>
  <sheetFormatPr defaultRowHeight="12.75" outlineLevelRow="1" outlineLevelCol="1" x14ac:dyDescent="0.2"/>
  <cols>
    <col min="1" max="1" width="3.7109375" style="158" customWidth="1"/>
    <col min="2" max="2" width="24.7109375" style="158" customWidth="1"/>
    <col min="3" max="3" width="11.5703125" style="158" customWidth="1"/>
    <col min="4" max="7" width="6.7109375" style="158" customWidth="1"/>
    <col min="8" max="8" width="6.7109375" style="181" customWidth="1"/>
    <col min="9" max="21" width="6.7109375" style="158" customWidth="1"/>
    <col min="22" max="22" width="8.7109375" style="157" customWidth="1"/>
    <col min="23" max="23" width="6.7109375" style="157" customWidth="1"/>
    <col min="24" max="24" width="6.7109375" style="157" hidden="1" customWidth="1"/>
    <col min="25" max="39" width="0" style="158" hidden="1" customWidth="1" outlineLevel="1"/>
    <col min="40" max="40" width="0" style="159" hidden="1" customWidth="1" collapsed="1"/>
    <col min="41" max="89" width="0" style="158" hidden="1" customWidth="1"/>
    <col min="90" max="16384" width="9.140625" style="158"/>
  </cols>
  <sheetData>
    <row r="1" spans="1:253" ht="43.5" customHeight="1" thickBot="1" x14ac:dyDescent="0.25">
      <c r="A1" s="375" t="s">
        <v>415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6" t="s">
        <v>409</v>
      </c>
      <c r="U1" s="376"/>
      <c r="V1" s="376"/>
    </row>
    <row r="2" spans="1:253" ht="12.75" customHeight="1" x14ac:dyDescent="0.3">
      <c r="A2" s="160"/>
      <c r="B2" s="358" t="s">
        <v>92</v>
      </c>
      <c r="C2" s="161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  <c r="P2" s="163"/>
      <c r="Q2" s="160"/>
      <c r="R2" s="368"/>
      <c r="S2" s="368"/>
      <c r="T2" s="162"/>
      <c r="U2" s="162"/>
      <c r="V2" s="162"/>
      <c r="W2" s="164"/>
      <c r="X2" s="164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5"/>
      <c r="AO2" s="162"/>
      <c r="AP2" s="162"/>
      <c r="AQ2" s="163"/>
      <c r="AR2" s="163"/>
      <c r="AS2" s="160"/>
      <c r="AT2" s="368" t="s">
        <v>92</v>
      </c>
      <c r="AU2" s="368"/>
      <c r="AV2" s="162"/>
      <c r="AW2" s="162"/>
      <c r="AX2" s="162"/>
      <c r="AY2" s="162"/>
      <c r="AZ2" s="162"/>
      <c r="BA2" s="162"/>
      <c r="BB2" s="162"/>
      <c r="BC2" s="162"/>
      <c r="BD2" s="368" t="s">
        <v>92</v>
      </c>
      <c r="BE2" s="162"/>
      <c r="BF2" s="162"/>
      <c r="BG2" s="162"/>
      <c r="BH2" s="162"/>
      <c r="BI2" s="162"/>
      <c r="BJ2" s="162"/>
      <c r="BK2" s="368" t="s">
        <v>92</v>
      </c>
      <c r="BL2" s="368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3"/>
      <c r="BY2" s="163"/>
      <c r="BZ2" s="160"/>
      <c r="CA2" s="368" t="s">
        <v>92</v>
      </c>
      <c r="CB2" s="368"/>
      <c r="CC2" s="162"/>
      <c r="CD2" s="162"/>
      <c r="CE2" s="162"/>
      <c r="CF2" s="162"/>
      <c r="CG2" s="162"/>
      <c r="CH2" s="162"/>
      <c r="CI2" s="162"/>
      <c r="CJ2" s="162"/>
      <c r="CK2" s="162"/>
      <c r="CL2" s="162"/>
      <c r="CM2" s="162"/>
      <c r="CN2" s="163"/>
      <c r="CO2" s="163"/>
      <c r="CP2" s="160"/>
      <c r="CQ2" s="368" t="s">
        <v>92</v>
      </c>
      <c r="CR2" s="368"/>
      <c r="CS2" s="162"/>
      <c r="CT2" s="162"/>
      <c r="CU2" s="162"/>
      <c r="CV2" s="162"/>
      <c r="CW2" s="162"/>
      <c r="CX2" s="162"/>
      <c r="CY2" s="162"/>
      <c r="CZ2" s="162"/>
      <c r="DA2" s="162"/>
      <c r="DB2" s="162"/>
      <c r="DC2" s="162"/>
      <c r="DD2" s="163"/>
      <c r="DE2" s="163"/>
      <c r="DF2" s="160"/>
      <c r="DG2" s="368" t="s">
        <v>92</v>
      </c>
      <c r="DH2" s="368"/>
      <c r="DI2" s="162"/>
      <c r="DJ2" s="162"/>
      <c r="DK2" s="162"/>
      <c r="DL2" s="162"/>
      <c r="DM2" s="162"/>
      <c r="DN2" s="162"/>
      <c r="DO2" s="162"/>
      <c r="DP2" s="162"/>
      <c r="DQ2" s="162"/>
      <c r="DR2" s="162"/>
      <c r="DS2" s="162"/>
      <c r="DT2" s="163"/>
      <c r="DU2" s="163"/>
      <c r="DV2" s="160"/>
      <c r="DW2" s="368" t="s">
        <v>92</v>
      </c>
      <c r="DX2" s="368"/>
      <c r="DY2" s="162"/>
      <c r="DZ2" s="162"/>
      <c r="EA2" s="162"/>
      <c r="EB2" s="162"/>
      <c r="EC2" s="162"/>
      <c r="ED2" s="162"/>
      <c r="EE2" s="162"/>
      <c r="EF2" s="162"/>
      <c r="EG2" s="162"/>
      <c r="EH2" s="162"/>
      <c r="EI2" s="162"/>
      <c r="EJ2" s="163"/>
      <c r="EK2" s="163"/>
      <c r="EL2" s="160"/>
      <c r="EM2" s="368" t="s">
        <v>92</v>
      </c>
      <c r="EN2" s="368"/>
      <c r="EO2" s="162"/>
      <c r="EP2" s="162"/>
      <c r="EQ2" s="162"/>
      <c r="ER2" s="162"/>
      <c r="ES2" s="162"/>
      <c r="ET2" s="162"/>
      <c r="EU2" s="162"/>
      <c r="EV2" s="162"/>
      <c r="EW2" s="162"/>
      <c r="EX2" s="162"/>
      <c r="EY2" s="162"/>
      <c r="EZ2" s="163"/>
      <c r="FA2" s="163"/>
      <c r="FB2" s="160"/>
      <c r="FC2" s="368" t="s">
        <v>92</v>
      </c>
      <c r="FD2" s="368"/>
      <c r="FE2" s="162"/>
      <c r="FF2" s="162"/>
      <c r="FG2" s="162"/>
      <c r="FH2" s="162"/>
      <c r="FI2" s="162"/>
      <c r="FJ2" s="162"/>
      <c r="FK2" s="162"/>
      <c r="FL2" s="162"/>
      <c r="FM2" s="162"/>
      <c r="FN2" s="162"/>
      <c r="FO2" s="162"/>
      <c r="FP2" s="163"/>
      <c r="FQ2" s="163"/>
      <c r="FR2" s="160"/>
      <c r="FS2" s="368" t="s">
        <v>92</v>
      </c>
      <c r="FT2" s="368"/>
      <c r="FU2" s="162"/>
      <c r="FV2" s="162"/>
      <c r="FW2" s="162"/>
      <c r="FX2" s="162"/>
      <c r="FY2" s="162"/>
      <c r="FZ2" s="162"/>
      <c r="GA2" s="162"/>
      <c r="GB2" s="162"/>
      <c r="GC2" s="162"/>
      <c r="GD2" s="162"/>
      <c r="GE2" s="162"/>
      <c r="GF2" s="163"/>
      <c r="GG2" s="163"/>
      <c r="GH2" s="160"/>
      <c r="GI2" s="368" t="s">
        <v>92</v>
      </c>
      <c r="GJ2" s="368"/>
      <c r="GK2" s="162"/>
      <c r="GL2" s="162"/>
      <c r="GM2" s="162"/>
      <c r="GN2" s="162"/>
      <c r="GO2" s="162"/>
      <c r="GP2" s="162"/>
      <c r="GQ2" s="162"/>
      <c r="GR2" s="162"/>
      <c r="GS2" s="162"/>
      <c r="GT2" s="162"/>
      <c r="GU2" s="162"/>
      <c r="GV2" s="163"/>
      <c r="GW2" s="163"/>
      <c r="GX2" s="160"/>
      <c r="GY2" s="368" t="s">
        <v>92</v>
      </c>
      <c r="GZ2" s="368"/>
      <c r="HA2" s="162"/>
      <c r="HB2" s="162"/>
      <c r="HC2" s="162"/>
      <c r="HD2" s="162"/>
      <c r="HE2" s="162"/>
      <c r="HF2" s="162"/>
      <c r="HG2" s="162"/>
      <c r="HH2" s="162"/>
      <c r="HI2" s="162"/>
      <c r="HJ2" s="162"/>
      <c r="HK2" s="162"/>
      <c r="HL2" s="163"/>
      <c r="HM2" s="163"/>
      <c r="HN2" s="160"/>
      <c r="HO2" s="368" t="s">
        <v>92</v>
      </c>
      <c r="HP2" s="368"/>
      <c r="HQ2" s="162"/>
      <c r="HR2" s="162"/>
      <c r="HS2" s="162"/>
      <c r="HT2" s="162"/>
      <c r="HU2" s="162"/>
      <c r="HV2" s="162"/>
      <c r="HW2" s="162"/>
      <c r="HX2" s="162"/>
      <c r="HY2" s="162"/>
      <c r="HZ2" s="162"/>
      <c r="IA2" s="162"/>
      <c r="IB2" s="163"/>
      <c r="IC2" s="163"/>
      <c r="ID2" s="160"/>
      <c r="IE2" s="368" t="s">
        <v>92</v>
      </c>
      <c r="IF2" s="368"/>
      <c r="IG2" s="162"/>
      <c r="IH2" s="162"/>
      <c r="II2" s="162"/>
      <c r="IJ2" s="162"/>
      <c r="IK2" s="162"/>
      <c r="IL2" s="162"/>
      <c r="IM2" s="162"/>
      <c r="IN2" s="162"/>
      <c r="IO2" s="162"/>
      <c r="IP2" s="162"/>
      <c r="IQ2" s="162"/>
      <c r="IR2" s="163"/>
      <c r="IS2" s="163"/>
    </row>
    <row r="3" spans="1:253" ht="13.5" customHeight="1" thickBot="1" x14ac:dyDescent="0.35">
      <c r="A3" s="166"/>
      <c r="B3" s="372"/>
      <c r="C3" s="167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9"/>
      <c r="P3" s="169"/>
      <c r="Q3" s="166"/>
      <c r="R3" s="369"/>
      <c r="S3" s="369"/>
      <c r="T3" s="168"/>
      <c r="U3" s="168"/>
      <c r="V3" s="168"/>
      <c r="W3" s="164"/>
      <c r="X3" s="164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70"/>
      <c r="AO3" s="168"/>
      <c r="AP3" s="168"/>
      <c r="AQ3" s="169"/>
      <c r="AR3" s="169"/>
      <c r="AS3" s="166"/>
      <c r="AT3" s="369"/>
      <c r="AU3" s="369"/>
      <c r="AV3" s="168"/>
      <c r="AW3" s="168"/>
      <c r="AX3" s="168"/>
      <c r="AY3" s="168"/>
      <c r="AZ3" s="168"/>
      <c r="BA3" s="168"/>
      <c r="BB3" s="168"/>
      <c r="BC3" s="168"/>
      <c r="BD3" s="369"/>
      <c r="BE3" s="168"/>
      <c r="BF3" s="168"/>
      <c r="BG3" s="168"/>
      <c r="BH3" s="168"/>
      <c r="BI3" s="168"/>
      <c r="BJ3" s="168"/>
      <c r="BK3" s="369"/>
      <c r="BL3" s="369"/>
      <c r="BM3" s="168"/>
      <c r="BN3" s="168"/>
      <c r="BO3" s="168"/>
      <c r="BP3" s="168"/>
      <c r="BQ3" s="168"/>
      <c r="BR3" s="168"/>
      <c r="BS3" s="168"/>
      <c r="BT3" s="168"/>
      <c r="BU3" s="168"/>
      <c r="BV3" s="168"/>
      <c r="BW3" s="168"/>
      <c r="BX3" s="169"/>
      <c r="BY3" s="169"/>
      <c r="BZ3" s="166"/>
      <c r="CA3" s="369"/>
      <c r="CB3" s="369"/>
      <c r="CC3" s="168"/>
      <c r="CD3" s="168"/>
      <c r="CE3" s="168"/>
      <c r="CF3" s="168"/>
      <c r="CG3" s="168"/>
      <c r="CH3" s="168"/>
      <c r="CI3" s="168"/>
      <c r="CJ3" s="168"/>
      <c r="CK3" s="168"/>
      <c r="CL3" s="168"/>
      <c r="CM3" s="168"/>
      <c r="CN3" s="169"/>
      <c r="CO3" s="169"/>
      <c r="CP3" s="166"/>
      <c r="CQ3" s="369"/>
      <c r="CR3" s="369"/>
      <c r="CS3" s="168"/>
      <c r="CT3" s="168"/>
      <c r="CU3" s="168"/>
      <c r="CV3" s="168"/>
      <c r="CW3" s="168"/>
      <c r="CX3" s="168"/>
      <c r="CY3" s="168"/>
      <c r="CZ3" s="168"/>
      <c r="DA3" s="168"/>
      <c r="DB3" s="168"/>
      <c r="DC3" s="168"/>
      <c r="DD3" s="169"/>
      <c r="DE3" s="169"/>
      <c r="DF3" s="166"/>
      <c r="DG3" s="369"/>
      <c r="DH3" s="369"/>
      <c r="DI3" s="168"/>
      <c r="DJ3" s="168"/>
      <c r="DK3" s="168"/>
      <c r="DL3" s="168"/>
      <c r="DM3" s="168"/>
      <c r="DN3" s="168"/>
      <c r="DO3" s="168"/>
      <c r="DP3" s="168"/>
      <c r="DQ3" s="168"/>
      <c r="DR3" s="168"/>
      <c r="DS3" s="168"/>
      <c r="DT3" s="169"/>
      <c r="DU3" s="169"/>
      <c r="DV3" s="166"/>
      <c r="DW3" s="369"/>
      <c r="DX3" s="369"/>
      <c r="DY3" s="168"/>
      <c r="DZ3" s="168"/>
      <c r="EA3" s="168"/>
      <c r="EB3" s="168"/>
      <c r="EC3" s="168"/>
      <c r="ED3" s="168"/>
      <c r="EE3" s="168"/>
      <c r="EF3" s="168"/>
      <c r="EG3" s="168"/>
      <c r="EH3" s="168"/>
      <c r="EI3" s="168"/>
      <c r="EJ3" s="169"/>
      <c r="EK3" s="169"/>
      <c r="EL3" s="166"/>
      <c r="EM3" s="369"/>
      <c r="EN3" s="369"/>
      <c r="EO3" s="168"/>
      <c r="EP3" s="168"/>
      <c r="EQ3" s="168"/>
      <c r="ER3" s="168"/>
      <c r="ES3" s="168"/>
      <c r="ET3" s="168"/>
      <c r="EU3" s="168"/>
      <c r="EV3" s="168"/>
      <c r="EW3" s="168"/>
      <c r="EX3" s="168"/>
      <c r="EY3" s="168"/>
      <c r="EZ3" s="169"/>
      <c r="FA3" s="169"/>
      <c r="FB3" s="166"/>
      <c r="FC3" s="369"/>
      <c r="FD3" s="369"/>
      <c r="FE3" s="168"/>
      <c r="FF3" s="168"/>
      <c r="FG3" s="168"/>
      <c r="FH3" s="168"/>
      <c r="FI3" s="168"/>
      <c r="FJ3" s="168"/>
      <c r="FK3" s="168"/>
      <c r="FL3" s="168"/>
      <c r="FM3" s="168"/>
      <c r="FN3" s="168"/>
      <c r="FO3" s="168"/>
      <c r="FP3" s="169"/>
      <c r="FQ3" s="169"/>
      <c r="FR3" s="166"/>
      <c r="FS3" s="369"/>
      <c r="FT3" s="369"/>
      <c r="FU3" s="168"/>
      <c r="FV3" s="168"/>
      <c r="FW3" s="168"/>
      <c r="FX3" s="168"/>
      <c r="FY3" s="168"/>
      <c r="FZ3" s="168"/>
      <c r="GA3" s="168"/>
      <c r="GB3" s="168"/>
      <c r="GC3" s="168"/>
      <c r="GD3" s="168"/>
      <c r="GE3" s="168"/>
      <c r="GF3" s="169"/>
      <c r="GG3" s="169"/>
      <c r="GH3" s="166"/>
      <c r="GI3" s="369"/>
      <c r="GJ3" s="369"/>
      <c r="GK3" s="168"/>
      <c r="GL3" s="168"/>
      <c r="GM3" s="168"/>
      <c r="GN3" s="168"/>
      <c r="GO3" s="168"/>
      <c r="GP3" s="168"/>
      <c r="GQ3" s="168"/>
      <c r="GR3" s="168"/>
      <c r="GS3" s="168"/>
      <c r="GT3" s="168"/>
      <c r="GU3" s="168"/>
      <c r="GV3" s="169"/>
      <c r="GW3" s="169"/>
      <c r="GX3" s="166"/>
      <c r="GY3" s="369"/>
      <c r="GZ3" s="369"/>
      <c r="HA3" s="168"/>
      <c r="HB3" s="168"/>
      <c r="HC3" s="168"/>
      <c r="HD3" s="168"/>
      <c r="HE3" s="168"/>
      <c r="HF3" s="168"/>
      <c r="HG3" s="168"/>
      <c r="HH3" s="168"/>
      <c r="HI3" s="168"/>
      <c r="HJ3" s="168"/>
      <c r="HK3" s="168"/>
      <c r="HL3" s="169"/>
      <c r="HM3" s="169"/>
      <c r="HN3" s="166"/>
      <c r="HO3" s="369"/>
      <c r="HP3" s="369"/>
      <c r="HQ3" s="168"/>
      <c r="HR3" s="168"/>
      <c r="HS3" s="168"/>
      <c r="HT3" s="168"/>
      <c r="HU3" s="168"/>
      <c r="HV3" s="168"/>
      <c r="HW3" s="168"/>
      <c r="HX3" s="168"/>
      <c r="HY3" s="168"/>
      <c r="HZ3" s="168"/>
      <c r="IA3" s="168"/>
      <c r="IB3" s="169"/>
      <c r="IC3" s="169"/>
      <c r="ID3" s="166"/>
      <c r="IE3" s="369"/>
      <c r="IF3" s="369"/>
      <c r="IG3" s="168"/>
      <c r="IH3" s="168"/>
      <c r="II3" s="168"/>
      <c r="IJ3" s="168"/>
      <c r="IK3" s="168"/>
      <c r="IL3" s="168"/>
      <c r="IM3" s="168"/>
      <c r="IN3" s="168"/>
      <c r="IO3" s="168"/>
      <c r="IP3" s="168"/>
      <c r="IQ3" s="168"/>
      <c r="IR3" s="169"/>
      <c r="IS3" s="169"/>
    </row>
    <row r="4" spans="1:253" s="178" customFormat="1" ht="20.25" customHeight="1" x14ac:dyDescent="0.3">
      <c r="A4" s="171"/>
      <c r="B4" s="172"/>
      <c r="C4" s="172"/>
      <c r="D4" s="173"/>
      <c r="E4" s="173"/>
      <c r="F4" s="173"/>
      <c r="G4" s="173"/>
      <c r="H4" s="173"/>
      <c r="I4" s="174" t="s">
        <v>85</v>
      </c>
      <c r="J4" s="173"/>
      <c r="K4" s="173"/>
      <c r="L4" s="173"/>
      <c r="M4" s="173"/>
      <c r="N4" s="173"/>
      <c r="O4" s="175"/>
      <c r="P4" s="175"/>
      <c r="Q4" s="171"/>
      <c r="R4" s="176"/>
      <c r="S4" s="176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7"/>
      <c r="AO4" s="173"/>
      <c r="AP4" s="173"/>
      <c r="AQ4" s="175"/>
      <c r="AR4" s="175"/>
      <c r="AS4" s="171"/>
      <c r="AT4" s="176"/>
      <c r="AU4" s="176"/>
      <c r="AV4" s="173"/>
      <c r="AW4" s="173"/>
      <c r="AX4" s="173"/>
      <c r="AY4" s="173"/>
      <c r="AZ4" s="173"/>
      <c r="BA4" s="173"/>
      <c r="BB4" s="173"/>
      <c r="BC4" s="173"/>
      <c r="BD4" s="176"/>
      <c r="BE4" s="173"/>
      <c r="BF4" s="173"/>
      <c r="BG4" s="173"/>
      <c r="BH4" s="173"/>
      <c r="BI4" s="173"/>
      <c r="BJ4" s="173"/>
      <c r="BK4" s="176"/>
      <c r="BL4" s="176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5"/>
      <c r="BY4" s="175"/>
      <c r="BZ4" s="171"/>
      <c r="CA4" s="176"/>
      <c r="CB4" s="176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5"/>
      <c r="CO4" s="175"/>
      <c r="CP4" s="171"/>
      <c r="CQ4" s="176"/>
      <c r="CR4" s="176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5"/>
      <c r="DE4" s="175"/>
      <c r="DF4" s="171"/>
      <c r="DG4" s="176"/>
      <c r="DH4" s="176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5"/>
      <c r="DU4" s="175"/>
      <c r="DV4" s="171"/>
      <c r="DW4" s="176"/>
      <c r="DX4" s="176"/>
      <c r="DY4" s="173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5"/>
      <c r="EK4" s="175"/>
      <c r="EL4" s="171"/>
      <c r="EM4" s="176"/>
      <c r="EN4" s="176"/>
      <c r="EO4" s="173"/>
      <c r="EP4" s="173"/>
      <c r="EQ4" s="173"/>
      <c r="ER4" s="173"/>
      <c r="ES4" s="173"/>
      <c r="ET4" s="173"/>
      <c r="EU4" s="173"/>
      <c r="EV4" s="173"/>
      <c r="EW4" s="173"/>
      <c r="EX4" s="173"/>
      <c r="EY4" s="173"/>
      <c r="EZ4" s="175"/>
      <c r="FA4" s="175"/>
      <c r="FB4" s="171"/>
      <c r="FC4" s="176"/>
      <c r="FD4" s="176"/>
      <c r="FE4" s="173"/>
      <c r="FF4" s="173"/>
      <c r="FG4" s="173"/>
      <c r="FH4" s="173"/>
      <c r="FI4" s="173"/>
      <c r="FJ4" s="173"/>
      <c r="FK4" s="173"/>
      <c r="FL4" s="173"/>
      <c r="FM4" s="173"/>
      <c r="FN4" s="173"/>
      <c r="FO4" s="173"/>
      <c r="FP4" s="175"/>
      <c r="FQ4" s="175"/>
      <c r="FR4" s="171"/>
      <c r="FS4" s="176"/>
      <c r="FT4" s="176"/>
      <c r="FU4" s="173"/>
      <c r="FV4" s="173"/>
      <c r="FW4" s="173"/>
      <c r="FX4" s="173"/>
      <c r="FY4" s="173"/>
      <c r="FZ4" s="173"/>
      <c r="GA4" s="173"/>
      <c r="GB4" s="173"/>
      <c r="GC4" s="173"/>
      <c r="GD4" s="173"/>
      <c r="GE4" s="173"/>
      <c r="GF4" s="175"/>
      <c r="GG4" s="175"/>
      <c r="GH4" s="171"/>
      <c r="GI4" s="176"/>
      <c r="GJ4" s="176"/>
      <c r="GK4" s="173"/>
      <c r="GL4" s="173"/>
      <c r="GM4" s="173"/>
      <c r="GN4" s="173"/>
      <c r="GO4" s="173"/>
      <c r="GP4" s="173"/>
      <c r="GQ4" s="173"/>
      <c r="GR4" s="173"/>
      <c r="GS4" s="173"/>
      <c r="GT4" s="173"/>
      <c r="GU4" s="173"/>
      <c r="GV4" s="175"/>
      <c r="GW4" s="175"/>
      <c r="GX4" s="171"/>
      <c r="GY4" s="176"/>
      <c r="GZ4" s="176"/>
      <c r="HA4" s="173"/>
      <c r="HB4" s="173"/>
      <c r="HC4" s="173"/>
      <c r="HD4" s="173"/>
      <c r="HE4" s="173"/>
      <c r="HF4" s="173"/>
      <c r="HG4" s="173"/>
      <c r="HH4" s="173"/>
      <c r="HI4" s="173"/>
      <c r="HJ4" s="173"/>
      <c r="HK4" s="173"/>
      <c r="HL4" s="175"/>
      <c r="HM4" s="175"/>
      <c r="HN4" s="171"/>
      <c r="HO4" s="176"/>
      <c r="HP4" s="176"/>
      <c r="HQ4" s="173"/>
      <c r="HR4" s="173"/>
      <c r="HS4" s="173"/>
      <c r="HT4" s="173"/>
      <c r="HU4" s="173"/>
      <c r="HV4" s="173"/>
      <c r="HW4" s="173"/>
      <c r="HX4" s="173"/>
      <c r="HY4" s="173"/>
      <c r="HZ4" s="173"/>
      <c r="IA4" s="173"/>
      <c r="IB4" s="175"/>
      <c r="IC4" s="175"/>
      <c r="ID4" s="171"/>
      <c r="IE4" s="176"/>
      <c r="IF4" s="176"/>
      <c r="IG4" s="173"/>
      <c r="IH4" s="173"/>
      <c r="II4" s="173"/>
      <c r="IJ4" s="173"/>
      <c r="IK4" s="173"/>
      <c r="IL4" s="173"/>
      <c r="IM4" s="173"/>
      <c r="IN4" s="173"/>
      <c r="IO4" s="173"/>
      <c r="IP4" s="173"/>
      <c r="IQ4" s="173"/>
      <c r="IR4" s="175"/>
      <c r="IS4" s="175"/>
    </row>
    <row r="5" spans="1:253" ht="12.75" customHeight="1" x14ac:dyDescent="0.2">
      <c r="A5" s="179" t="s">
        <v>3</v>
      </c>
      <c r="B5" s="180" t="s">
        <v>21</v>
      </c>
      <c r="G5" s="158" t="s">
        <v>130</v>
      </c>
      <c r="I5" s="182">
        <f ca="1">COUNT(E63:E77)+COUNT(E255:E260)+COUNT(E233:E249)+COUNT(E199:E227)+COUNT(E172:E193)+COUNT(E143:E166)+COUNT(E132:E137)+COUNT(E120:E126)+COUNT(E105:E114)+COUNT(E83:E99)+COUNT(E384:E404)+COUNT(E356:E378)+COUNT(E321:E350)+COUNT(E313:E315)+COUNT(E298:E307)+COUNT(E37:E57)+COUNT(E285:E292)+COUNT(E266:E279)+COUNT(E410:E415)+COUNT(E421:E423)</f>
        <v>147</v>
      </c>
    </row>
    <row r="6" spans="1:253" x14ac:dyDescent="0.2">
      <c r="A6" s="179" t="s">
        <v>4</v>
      </c>
      <c r="B6" s="183" t="s">
        <v>131</v>
      </c>
      <c r="G6" s="158" t="s">
        <v>132</v>
      </c>
      <c r="I6" s="182">
        <f ca="1">COUNT(G63:G77)+COUNT(G255:G260)+COUNT(G233:G249)+COUNT(G199:G227)+COUNT(G172:G193)+COUNT(G144:G166)+COUNT(G132:G137)+COUNT(G120:G126)+COUNT(G105:G114)+COUNT(G83:G99)+COUNT(G384:G404)+COUNT(G356:G378)+COUNT(G321:G350)+COUNT(G313:G315)+COUNT(G298:G307)+COUNT(G37:G57)+COUNT(G285:G292)+COUNT(G266:G279)+COUNT(G410:G415+COUNT(G421:G423))</f>
        <v>156</v>
      </c>
    </row>
    <row r="7" spans="1:253" x14ac:dyDescent="0.2">
      <c r="A7" s="179" t="s">
        <v>5</v>
      </c>
      <c r="B7" s="183" t="s">
        <v>133</v>
      </c>
      <c r="G7" s="158" t="s">
        <v>134</v>
      </c>
      <c r="I7" s="182">
        <f ca="1">COUNT(I63:I77)+COUNT(I255:I260)+COUNT(I233:I249)+COUNT(I199:I227)+COUNT(I172:I193)+COUNT(I143:I166)+COUNT(I132:I137)+COUNT(I120:I126)+COUNT(I105:I114)+COUNT(I83:I99)+COUNT(I384:I404)+COUNT(I356:I378)+COUNT(I321:I350)+COUNT(I313:I315)+COUNT(I298:I307)+COUNT(I37:I57)+COUNT(I285:I292)+COUNT(I266:I279)+COUNT(I410:I415)+COUNT(I421:I423)</f>
        <v>166</v>
      </c>
    </row>
    <row r="8" spans="1:253" x14ac:dyDescent="0.2">
      <c r="A8" s="179" t="s">
        <v>6</v>
      </c>
      <c r="B8" s="183" t="s">
        <v>135</v>
      </c>
      <c r="G8" s="183" t="s">
        <v>137</v>
      </c>
      <c r="I8" s="182">
        <f ca="1">COUNT(K63:K77)+COUNT(K255:K260)+COUNT(K233:K249)+COUNT(K199:K227)+COUNT(K173:K193)+COUNT(K143:K166)+COUNT(K132:K137)+COUNT(K120:K126)+COUNT(K105:K114)+COUNT(K83:K99)+COUNT(K384:K404)+COUNT(K356:K378)+COUNT(K321:K350)+COUNT(K313:K315)+COUNT(K298:K307)+COUNT(K37:K57)+COUNT(K285:K292)+COUNT(K266:K279)+COUNT(K410:K415)+COUNT(K421:K423)</f>
        <v>167</v>
      </c>
    </row>
    <row r="9" spans="1:253" x14ac:dyDescent="0.2">
      <c r="A9" s="179" t="s">
        <v>7</v>
      </c>
      <c r="B9" s="183" t="s">
        <v>136</v>
      </c>
      <c r="G9" s="158" t="s">
        <v>138</v>
      </c>
      <c r="I9" s="182">
        <f ca="1">COUNT(M63:M77)+COUNT(M255:M260)+COUNT(M233:M249)+COUNT(M199:M227)+COUNT(M172:M193)+COUNT(M143:M166)+COUNT(M132:M137)+COUNT(M120:M126)+COUNT(M105:M114)+COUNT(M83:M99)+COUNT(M384:M404)+COUNT(M356:M378)+COUNT(M321:M350)+COUNT(M313:M315)+COUNT(M298:M307)+COUNT(M37:M57)+COUNT(M285:M292)+COUNT(M266:M279)+COUNT(M410:M415)+COUNT(M421:M423)</f>
        <v>133</v>
      </c>
    </row>
    <row r="10" spans="1:253" x14ac:dyDescent="0.2">
      <c r="A10" s="179" t="s">
        <v>8</v>
      </c>
      <c r="B10" s="183" t="s">
        <v>149</v>
      </c>
      <c r="G10" s="158" t="s">
        <v>150</v>
      </c>
      <c r="I10" s="182">
        <f ca="1">COUNT(O63:O77)+COUNT(O255:O260)+COUNT(O233:O249)+COUNT(O199:O226)+COUNT(O172:O193)+COUNT(O143:O166)+COUNT(O132:O137)+COUNT(O120:O126)+COUNT(O105:O114)+COUNT(O83:O99)+COUNT(O384:O404)+COUNT(O356:O378)+COUNT(O321:O350)+COUNT(O313:O315)+COUNT(O298:O307)+COUNT(O37:O57)+COUNT(O285:O292)+COUNT(O266:O279)+COUNT(O410:O415)+COUNT(O421:O423)</f>
        <v>168</v>
      </c>
    </row>
    <row r="11" spans="1:253" x14ac:dyDescent="0.2">
      <c r="A11" s="179" t="s">
        <v>9</v>
      </c>
      <c r="B11" s="183" t="s">
        <v>20</v>
      </c>
      <c r="G11" s="158" t="s">
        <v>139</v>
      </c>
      <c r="I11" s="182">
        <f ca="1">COUNT(Q63:Q77)+COUNT(Q255:Q260)+COUNT(Q233:Q249)+COUNT(Q199:Q227)+COUNT(Q172:Q193)+COUNT(Q143:Q166)+COUNT(Q132:Q137)+COUNT(Q120:Q126)+COUNT(Q105:Q114)+COUNT(Q83:Q99)+COUNT(Q384:Q404)+COUNT(Q356:Q378)+COUNT(Q321:Q350)+COUNT(Q313:Q315)+COUNT(Q298:Q307)+COUNT(Q37:Q57)+COUNT(Q285:Q292)+COUNT(Q266:Q279)+COUNT(Q410:Q415)+COUNT(Q421:Q423)</f>
        <v>176</v>
      </c>
    </row>
    <row r="12" spans="1:253" x14ac:dyDescent="0.2">
      <c r="A12" s="179" t="s">
        <v>10</v>
      </c>
      <c r="B12" s="183" t="s">
        <v>140</v>
      </c>
      <c r="G12" s="183" t="s">
        <v>141</v>
      </c>
      <c r="I12" s="182">
        <f ca="1">COUNT(S63:S77)+COUNT(S255:S260)+COUNT(S233:S249)+COUNT(S199:S227)+COUNT(S172:S193)+COUNT(S143:S166)+COUNT(S132:S137)+COUNT(S120:S126)+COUNT(S105:S114)+COUNT(S83:S99)+COUNT(S384:S404)+COUNT(S356:S378)+COUNT(S321:S350)+COUNT(S313:S315)+COUNT(S298:S307)+COUNT(S37:S57)+COUNT(S285:S292)+COUNT(S266:S279)+COUNT(S410:S415)+COUNT(S421:S423)</f>
        <v>139</v>
      </c>
    </row>
    <row r="13" spans="1:253" x14ac:dyDescent="0.2">
      <c r="A13" s="179" t="s">
        <v>11</v>
      </c>
      <c r="B13" s="183" t="s">
        <v>381</v>
      </c>
      <c r="G13" s="183" t="s">
        <v>396</v>
      </c>
      <c r="I13" s="182">
        <f ca="1">COUNT(U63:U77)+COUNT(U255:U260)+COUNT(U233:U249)+COUNT(U199:U227)+COUNT(U172:U193)+COUNT(U143:U166)+COUNT(U132:U137)+COUNT(U120:U126)+COUNT(U105:U114)+COUNT(U83:U99)+COUNT(U410:U415)+COUNT(U356:U378)+COUNT(U321:U350)+COUNT(U313:U315)+COUNT(U298:U307)+COUNT(U37:U57)+COUNT(U285:U292)+COUNT(U266:U279)+COUNT(U384:U403)+COUNT(U421:U423)</f>
        <v>119</v>
      </c>
    </row>
    <row r="14" spans="1:253" ht="12.75" customHeight="1" x14ac:dyDescent="0.2">
      <c r="A14" s="179"/>
      <c r="B14" s="180"/>
      <c r="I14" s="182"/>
    </row>
    <row r="15" spans="1:253" ht="25.5" customHeight="1" x14ac:dyDescent="0.2">
      <c r="A15" s="179"/>
      <c r="B15" s="184"/>
      <c r="C15" s="157"/>
      <c r="D15" s="157"/>
      <c r="E15" s="366" t="s">
        <v>397</v>
      </c>
      <c r="F15" s="157"/>
      <c r="G15" s="366" t="s">
        <v>395</v>
      </c>
    </row>
    <row r="16" spans="1:253" ht="12.75" customHeight="1" thickBot="1" x14ac:dyDescent="0.25">
      <c r="A16" s="185"/>
      <c r="B16" s="186" t="s">
        <v>2</v>
      </c>
      <c r="C16" s="187" t="s">
        <v>1</v>
      </c>
      <c r="D16" s="188"/>
      <c r="E16" s="367"/>
      <c r="F16" s="189" t="s">
        <v>127</v>
      </c>
      <c r="G16" s="367"/>
      <c r="K16" s="316">
        <v>1</v>
      </c>
      <c r="L16" s="316">
        <v>2</v>
      </c>
      <c r="M16" s="316">
        <v>3</v>
      </c>
      <c r="N16" s="316">
        <v>4</v>
      </c>
      <c r="O16" s="316">
        <v>5</v>
      </c>
      <c r="P16" s="316">
        <v>6</v>
      </c>
      <c r="Q16" s="316">
        <v>7</v>
      </c>
      <c r="R16" s="316">
        <v>8</v>
      </c>
      <c r="S16" s="316">
        <v>9</v>
      </c>
    </row>
    <row r="17" spans="1:53" x14ac:dyDescent="0.2">
      <c r="A17" s="190" t="s">
        <v>3</v>
      </c>
      <c r="B17" s="180" t="s">
        <v>79</v>
      </c>
      <c r="C17" s="191">
        <f ca="1">AN17</f>
        <v>22001.940000000002</v>
      </c>
      <c r="E17" s="192">
        <v>18</v>
      </c>
      <c r="F17" s="193" t="str">
        <f>IF(G17&gt;E17,"ć",IF(E17=G17,"Ć","č"))</f>
        <v>ć</v>
      </c>
      <c r="G17" s="192">
        <f>COUNTIF(C37:C423,"Kapela")</f>
        <v>65</v>
      </c>
      <c r="H17" s="193"/>
      <c r="J17" s="192"/>
      <c r="K17" s="315">
        <f t="shared" ref="K17:K27" ca="1" si="0">SUMIF($C$37:$C$423,$BA17,BB$37:BB$423)</f>
        <v>2180.25</v>
      </c>
      <c r="L17" s="315">
        <f t="shared" ref="L17:L27" ca="1" si="1">SUMIF($C$37:$C$423,$BA17,BC$37:BC$423)</f>
        <v>2353.77</v>
      </c>
      <c r="M17" s="315">
        <f t="shared" ref="M17:M27" ca="1" si="2">SUMIF($C$37:$C$423,$BA17,BD$37:BD$423)</f>
        <v>2394.8999999999996</v>
      </c>
      <c r="N17" s="315">
        <f t="shared" ref="N17:N27" ca="1" si="3">SUMIF($C$37:$C$423,$BA17,BE$37:BE$423)</f>
        <v>2552.3600000000006</v>
      </c>
      <c r="O17" s="315">
        <f t="shared" ref="O17:O27" ca="1" si="4">SUMIF($C$37:$C$423,$BA17,BF$37:BF$423)</f>
        <v>2053.0300000000002</v>
      </c>
      <c r="P17" s="315">
        <f t="shared" ref="P17:P27" ca="1" si="5">SUMIF($C$37:$C$423,$BA17,BG$37:BG$423)</f>
        <v>2741.9199999999996</v>
      </c>
      <c r="Q17" s="315">
        <f t="shared" ref="Q17:Q27" ca="1" si="6">SUMIF($C$37:$C$423,$BA17,BH$37:BH$423)</f>
        <v>3098.51</v>
      </c>
      <c r="R17" s="315">
        <f t="shared" ref="R17:R27" ca="1" si="7">SUMIF($C$37:$C$423,$BA17,BI$37:BI$423)</f>
        <v>2142.7200000000003</v>
      </c>
      <c r="S17" s="315">
        <f t="shared" ref="S17:S27" ca="1" si="8">SUMIF($C$37:$C$423,$BA17,BJ$37:BJ$423)</f>
        <v>2484.4799999999991</v>
      </c>
      <c r="AN17" s="314">
        <f t="shared" ref="AN17:AN27" ca="1" si="9">SUM(K17:S17)</f>
        <v>22001.940000000002</v>
      </c>
      <c r="BA17" s="183" t="s">
        <v>84</v>
      </c>
    </row>
    <row r="18" spans="1:53" x14ac:dyDescent="0.2">
      <c r="A18" s="190" t="s">
        <v>4</v>
      </c>
      <c r="B18" s="180" t="s">
        <v>74</v>
      </c>
      <c r="C18" s="191">
        <f t="shared" ref="C18:C27" ca="1" si="10">AN18</f>
        <v>20354.749999999996</v>
      </c>
      <c r="E18" s="192">
        <v>73</v>
      </c>
      <c r="F18" s="193" t="str">
        <f>IF(G18&gt;E18,"ć",IF(E18=G18,"Ć","č"))</f>
        <v>ć</v>
      </c>
      <c r="G18" s="192">
        <f>COUNTIF(C37:C423,"Vihor")</f>
        <v>96</v>
      </c>
      <c r="H18" s="193"/>
      <c r="J18" s="192"/>
      <c r="K18" s="315">
        <f t="shared" ca="1" si="0"/>
        <v>2422.5200000000009</v>
      </c>
      <c r="L18" s="315">
        <f t="shared" ca="1" si="1"/>
        <v>2158.7000000000003</v>
      </c>
      <c r="M18" s="315">
        <f t="shared" ca="1" si="2"/>
        <v>2327.3599999999997</v>
      </c>
      <c r="N18" s="315">
        <f t="shared" ca="1" si="3"/>
        <v>2505.6899999999991</v>
      </c>
      <c r="O18" s="315">
        <f t="shared" ca="1" si="4"/>
        <v>2601.5299999999993</v>
      </c>
      <c r="P18" s="315">
        <f t="shared" ca="1" si="5"/>
        <v>2063.7999999999997</v>
      </c>
      <c r="Q18" s="315">
        <f t="shared" ca="1" si="6"/>
        <v>2606.85</v>
      </c>
      <c r="R18" s="315">
        <f t="shared" ca="1" si="7"/>
        <v>1988.23</v>
      </c>
      <c r="S18" s="315">
        <f t="shared" ca="1" si="8"/>
        <v>1680.0699999999997</v>
      </c>
      <c r="AN18" s="314">
        <f t="shared" ca="1" si="9"/>
        <v>20354.749999999996</v>
      </c>
      <c r="BA18" s="183" t="s">
        <v>73</v>
      </c>
    </row>
    <row r="19" spans="1:53" x14ac:dyDescent="0.2">
      <c r="A19" s="190" t="s">
        <v>5</v>
      </c>
      <c r="B19" s="180" t="s">
        <v>75</v>
      </c>
      <c r="C19" s="191">
        <f t="shared" ca="1" si="10"/>
        <v>10773.42</v>
      </c>
      <c r="E19" s="192">
        <v>27</v>
      </c>
      <c r="F19" s="193" t="str">
        <f t="shared" ref="F19:F31" si="11">IF(G19&gt;E19,"ć",IF(E19=G19,"Ć","č"))</f>
        <v>ć</v>
      </c>
      <c r="G19" s="192">
        <f>COUNTIF(C37:C423,"Maksimir")</f>
        <v>31</v>
      </c>
      <c r="H19" s="193"/>
      <c r="J19" s="192"/>
      <c r="K19" s="315">
        <f t="shared" ca="1" si="0"/>
        <v>1109.42</v>
      </c>
      <c r="L19" s="315">
        <f t="shared" ca="1" si="1"/>
        <v>1532.9700000000003</v>
      </c>
      <c r="M19" s="315">
        <f t="shared" ca="1" si="2"/>
        <v>1235.8800000000001</v>
      </c>
      <c r="N19" s="315">
        <f t="shared" ca="1" si="3"/>
        <v>1561.0099999999998</v>
      </c>
      <c r="O19" s="315">
        <f t="shared" ca="1" si="4"/>
        <v>901.05000000000018</v>
      </c>
      <c r="P19" s="315">
        <f t="shared" ca="1" si="5"/>
        <v>1382.92</v>
      </c>
      <c r="Q19" s="315">
        <f t="shared" ca="1" si="6"/>
        <v>1298.9000000000001</v>
      </c>
      <c r="R19" s="315">
        <f t="shared" ca="1" si="7"/>
        <v>952.81000000000017</v>
      </c>
      <c r="S19" s="315">
        <f t="shared" ca="1" si="8"/>
        <v>798.45999999999992</v>
      </c>
      <c r="AN19" s="314">
        <f t="shared" ca="1" si="9"/>
        <v>10773.42</v>
      </c>
      <c r="BA19" s="183" t="s">
        <v>80</v>
      </c>
    </row>
    <row r="20" spans="1:53" x14ac:dyDescent="0.2">
      <c r="A20" s="190" t="s">
        <v>6</v>
      </c>
      <c r="B20" s="180" t="s">
        <v>76</v>
      </c>
      <c r="C20" s="191">
        <f t="shared" ca="1" si="10"/>
        <v>7650.07</v>
      </c>
      <c r="E20" s="192">
        <v>23</v>
      </c>
      <c r="F20" s="193" t="str">
        <f t="shared" si="11"/>
        <v>ć</v>
      </c>
      <c r="G20" s="192">
        <f>COUNTIF(C37:C423,"Japetić")</f>
        <v>27</v>
      </c>
      <c r="H20" s="193"/>
      <c r="J20" s="192"/>
      <c r="K20" s="315">
        <f t="shared" ca="1" si="0"/>
        <v>746.52</v>
      </c>
      <c r="L20" s="315">
        <f t="shared" ca="1" si="1"/>
        <v>771.55000000000007</v>
      </c>
      <c r="M20" s="315">
        <f t="shared" ca="1" si="2"/>
        <v>859.12</v>
      </c>
      <c r="N20" s="315">
        <f t="shared" ca="1" si="3"/>
        <v>1063.3599999999999</v>
      </c>
      <c r="O20" s="315">
        <f t="shared" ca="1" si="4"/>
        <v>618.34</v>
      </c>
      <c r="P20" s="315">
        <f t="shared" ca="1" si="5"/>
        <v>1022.0999999999999</v>
      </c>
      <c r="Q20" s="315">
        <f t="shared" ca="1" si="6"/>
        <v>978.74</v>
      </c>
      <c r="R20" s="315">
        <f t="shared" ca="1" si="7"/>
        <v>873.84999999999991</v>
      </c>
      <c r="S20" s="315">
        <f t="shared" ca="1" si="8"/>
        <v>716.4899999999999</v>
      </c>
      <c r="AN20" s="314">
        <f t="shared" ca="1" si="9"/>
        <v>7650.07</v>
      </c>
      <c r="BA20" s="183" t="s">
        <v>81</v>
      </c>
    </row>
    <row r="21" spans="1:53" x14ac:dyDescent="0.2">
      <c r="A21" s="190" t="s">
        <v>7</v>
      </c>
      <c r="B21" s="180" t="s">
        <v>87</v>
      </c>
      <c r="C21" s="191">
        <f t="shared" ca="1" si="10"/>
        <v>6178.54</v>
      </c>
      <c r="E21" s="192">
        <v>0</v>
      </c>
      <c r="F21" s="193" t="str">
        <f t="shared" si="11"/>
        <v>ć</v>
      </c>
      <c r="G21" s="192">
        <f>COUNTIF(C37:C423,"Jelen")</f>
        <v>28</v>
      </c>
      <c r="H21" s="193"/>
      <c r="J21" s="192"/>
      <c r="K21" s="315">
        <f t="shared" ca="1" si="0"/>
        <v>749.31000000000006</v>
      </c>
      <c r="L21" s="315">
        <f t="shared" ca="1" si="1"/>
        <v>854.05</v>
      </c>
      <c r="M21" s="315">
        <f t="shared" ca="1" si="2"/>
        <v>823.41</v>
      </c>
      <c r="N21" s="315">
        <f t="shared" ca="1" si="3"/>
        <v>724.66</v>
      </c>
      <c r="O21" s="315">
        <f t="shared" ca="1" si="4"/>
        <v>652.96</v>
      </c>
      <c r="P21" s="315">
        <f t="shared" ca="1" si="5"/>
        <v>896.47</v>
      </c>
      <c r="Q21" s="315">
        <f t="shared" ca="1" si="6"/>
        <v>658.09</v>
      </c>
      <c r="R21" s="315">
        <f t="shared" ca="1" si="7"/>
        <v>450.83000000000004</v>
      </c>
      <c r="S21" s="315">
        <f t="shared" ca="1" si="8"/>
        <v>368.76</v>
      </c>
      <c r="AN21" s="314">
        <f t="shared" ca="1" si="9"/>
        <v>6178.54</v>
      </c>
      <c r="BA21" s="183" t="s">
        <v>156</v>
      </c>
    </row>
    <row r="22" spans="1:53" x14ac:dyDescent="0.2">
      <c r="A22" s="194" t="s">
        <v>8</v>
      </c>
      <c r="B22" s="180" t="s">
        <v>77</v>
      </c>
      <c r="C22" s="191">
        <f t="shared" ca="1" si="10"/>
        <v>3981.7399999999993</v>
      </c>
      <c r="E22" s="192">
        <v>18</v>
      </c>
      <c r="F22" s="193" t="str">
        <f t="shared" si="11"/>
        <v>č</v>
      </c>
      <c r="G22" s="192">
        <f>COUNTIF(C37:C423,"Bjelovar")</f>
        <v>15</v>
      </c>
      <c r="H22" s="193"/>
      <c r="J22" s="192"/>
      <c r="K22" s="315">
        <f t="shared" ca="1" si="0"/>
        <v>558.58999999999992</v>
      </c>
      <c r="L22" s="315">
        <f t="shared" ca="1" si="1"/>
        <v>491.93</v>
      </c>
      <c r="M22" s="315">
        <f t="shared" ca="1" si="2"/>
        <v>574.03</v>
      </c>
      <c r="N22" s="315">
        <f t="shared" ca="1" si="3"/>
        <v>471.9799999999999</v>
      </c>
      <c r="O22" s="315">
        <f t="shared" ca="1" si="4"/>
        <v>74.650000000000006</v>
      </c>
      <c r="P22" s="315">
        <f t="shared" ca="1" si="5"/>
        <v>606.64</v>
      </c>
      <c r="Q22" s="315">
        <f t="shared" ca="1" si="6"/>
        <v>458.49</v>
      </c>
      <c r="R22" s="315">
        <f t="shared" ca="1" si="7"/>
        <v>215.25</v>
      </c>
      <c r="S22" s="315">
        <f t="shared" ca="1" si="8"/>
        <v>530.17999999999995</v>
      </c>
      <c r="AN22" s="314">
        <f t="shared" ca="1" si="9"/>
        <v>3981.7399999999993</v>
      </c>
      <c r="BA22" s="183" t="s">
        <v>82</v>
      </c>
    </row>
    <row r="23" spans="1:53" x14ac:dyDescent="0.2">
      <c r="A23" s="194" t="s">
        <v>9</v>
      </c>
      <c r="B23" s="180" t="s">
        <v>121</v>
      </c>
      <c r="C23" s="191">
        <f t="shared" ca="1" si="10"/>
        <v>1946.6999999999998</v>
      </c>
      <c r="E23" s="192">
        <v>11</v>
      </c>
      <c r="F23" s="193" t="str">
        <f>IF(G23&gt;E23,"ć",IF(E23=G23,"Ć","č"))</f>
        <v>č</v>
      </c>
      <c r="G23" s="192">
        <f>COUNTIF(C37:C423,"Ivan Merz")</f>
        <v>10</v>
      </c>
      <c r="H23" s="193"/>
      <c r="J23" s="192"/>
      <c r="K23" s="315">
        <f t="shared" si="0"/>
        <v>0</v>
      </c>
      <c r="L23" s="315">
        <f t="shared" ca="1" si="1"/>
        <v>228.47</v>
      </c>
      <c r="M23" s="315">
        <f t="shared" ca="1" si="2"/>
        <v>287.60000000000002</v>
      </c>
      <c r="N23" s="315">
        <f t="shared" ca="1" si="3"/>
        <v>182.43</v>
      </c>
      <c r="O23" s="315">
        <f t="shared" ca="1" si="4"/>
        <v>70</v>
      </c>
      <c r="P23" s="315">
        <f t="shared" ca="1" si="5"/>
        <v>248.81</v>
      </c>
      <c r="Q23" s="315">
        <f t="shared" ca="1" si="6"/>
        <v>323.78000000000003</v>
      </c>
      <c r="R23" s="315">
        <f t="shared" ca="1" si="7"/>
        <v>285.28999999999996</v>
      </c>
      <c r="S23" s="315">
        <f t="shared" ca="1" si="8"/>
        <v>320.32</v>
      </c>
      <c r="AN23" s="314">
        <f t="shared" ca="1" si="9"/>
        <v>1946.6999999999998</v>
      </c>
      <c r="BA23" s="183" t="s">
        <v>126</v>
      </c>
    </row>
    <row r="24" spans="1:53" x14ac:dyDescent="0.2">
      <c r="A24" s="190" t="s">
        <v>10</v>
      </c>
      <c r="B24" s="183" t="s">
        <v>283</v>
      </c>
      <c r="C24" s="191">
        <f t="shared" ca="1" si="10"/>
        <v>1809.67</v>
      </c>
      <c r="E24" s="192">
        <v>0</v>
      </c>
      <c r="F24" s="193" t="str">
        <f t="shared" si="11"/>
        <v>ć</v>
      </c>
      <c r="G24" s="192">
        <f>COUNTIF(C37:C423,"Varaždin")</f>
        <v>11</v>
      </c>
      <c r="H24" s="193"/>
      <c r="J24" s="192"/>
      <c r="K24" s="315">
        <f t="shared" ca="1" si="0"/>
        <v>175.25</v>
      </c>
      <c r="L24" s="315">
        <f t="shared" ca="1" si="1"/>
        <v>138.18</v>
      </c>
      <c r="M24" s="315">
        <f t="shared" ca="1" si="2"/>
        <v>177.26000000000002</v>
      </c>
      <c r="N24" s="315">
        <f t="shared" ca="1" si="3"/>
        <v>247.86</v>
      </c>
      <c r="O24" s="315">
        <f t="shared" ca="1" si="4"/>
        <v>520.43999999999994</v>
      </c>
      <c r="P24" s="315">
        <f t="shared" ca="1" si="5"/>
        <v>184.28</v>
      </c>
      <c r="Q24" s="315">
        <f t="shared" ca="1" si="6"/>
        <v>156.96</v>
      </c>
      <c r="R24" s="315">
        <f t="shared" ca="1" si="7"/>
        <v>209.44</v>
      </c>
      <c r="S24" s="315">
        <f t="shared" si="8"/>
        <v>0</v>
      </c>
      <c r="AN24" s="314">
        <f t="shared" ca="1" si="9"/>
        <v>1809.67</v>
      </c>
      <c r="BA24" s="183" t="s">
        <v>285</v>
      </c>
    </row>
    <row r="25" spans="1:53" x14ac:dyDescent="0.2">
      <c r="A25" s="190" t="s">
        <v>11</v>
      </c>
      <c r="B25" s="180" t="s">
        <v>78</v>
      </c>
      <c r="C25" s="191">
        <f t="shared" ca="1" si="10"/>
        <v>707.11</v>
      </c>
      <c r="E25" s="192">
        <v>16</v>
      </c>
      <c r="F25" s="193" t="str">
        <f t="shared" si="11"/>
        <v>č</v>
      </c>
      <c r="G25" s="192">
        <f>COUNTIF(C37:C423,"Međimurje")</f>
        <v>7</v>
      </c>
      <c r="H25" s="193"/>
      <c r="J25" s="192"/>
      <c r="K25" s="315">
        <f t="shared" ca="1" si="0"/>
        <v>121.66</v>
      </c>
      <c r="L25" s="315">
        <f t="shared" ca="1" si="1"/>
        <v>181.45</v>
      </c>
      <c r="M25" s="315">
        <f t="shared" ca="1" si="2"/>
        <v>60.62</v>
      </c>
      <c r="N25" s="315">
        <f t="shared" ca="1" si="3"/>
        <v>51.95</v>
      </c>
      <c r="O25" s="315">
        <f t="shared" si="4"/>
        <v>0</v>
      </c>
      <c r="P25" s="315">
        <f t="shared" ca="1" si="5"/>
        <v>124.80000000000001</v>
      </c>
      <c r="Q25" s="315">
        <f t="shared" si="6"/>
        <v>0</v>
      </c>
      <c r="R25" s="315">
        <f t="shared" ca="1" si="7"/>
        <v>166.63</v>
      </c>
      <c r="S25" s="315">
        <f t="shared" si="8"/>
        <v>0</v>
      </c>
      <c r="AN25" s="314">
        <f t="shared" ca="1" si="9"/>
        <v>707.11</v>
      </c>
      <c r="BA25" s="183" t="s">
        <v>83</v>
      </c>
    </row>
    <row r="26" spans="1:53" x14ac:dyDescent="0.2">
      <c r="A26" s="190" t="s">
        <v>12</v>
      </c>
      <c r="B26" s="180" t="s">
        <v>94</v>
      </c>
      <c r="C26" s="191">
        <f t="shared" ca="1" si="10"/>
        <v>376.75</v>
      </c>
      <c r="E26" s="192">
        <v>7</v>
      </c>
      <c r="F26" s="193" t="str">
        <f t="shared" si="11"/>
        <v>č</v>
      </c>
      <c r="G26" s="192">
        <f>COUNTIF(C37:C423,"Orion")</f>
        <v>2</v>
      </c>
      <c r="H26" s="193"/>
      <c r="J26" s="192"/>
      <c r="K26" s="315">
        <f t="shared" si="0"/>
        <v>0</v>
      </c>
      <c r="L26" s="315">
        <f t="shared" ca="1" si="1"/>
        <v>115.24000000000001</v>
      </c>
      <c r="M26" s="315">
        <f t="shared" ca="1" si="2"/>
        <v>66.44</v>
      </c>
      <c r="N26" s="315">
        <f t="shared" ca="1" si="3"/>
        <v>70.180000000000007</v>
      </c>
      <c r="O26" s="315">
        <f t="shared" si="4"/>
        <v>0</v>
      </c>
      <c r="P26" s="315">
        <f t="shared" si="5"/>
        <v>0</v>
      </c>
      <c r="Q26" s="315">
        <f t="shared" ca="1" si="6"/>
        <v>52.54</v>
      </c>
      <c r="R26" s="315">
        <f t="shared" ca="1" si="7"/>
        <v>72.349999999999994</v>
      </c>
      <c r="S26" s="315">
        <f t="shared" si="8"/>
        <v>0</v>
      </c>
      <c r="AN26" s="314">
        <f t="shared" ca="1" si="9"/>
        <v>376.75</v>
      </c>
      <c r="BA26" s="183" t="s">
        <v>97</v>
      </c>
    </row>
    <row r="27" spans="1:53" x14ac:dyDescent="0.2">
      <c r="A27" s="190" t="s">
        <v>13</v>
      </c>
      <c r="B27" s="183" t="s">
        <v>284</v>
      </c>
      <c r="C27" s="191">
        <f t="shared" si="10"/>
        <v>0</v>
      </c>
      <c r="E27" s="192">
        <v>0</v>
      </c>
      <c r="F27" s="193" t="str">
        <f>IF(G27&gt;E27,"ć",IF(E27=G27,"Ć","č"))</f>
        <v>Ć</v>
      </c>
      <c r="G27" s="192">
        <f>COUNTIF(C41:C423,"Sova")</f>
        <v>0</v>
      </c>
      <c r="H27" s="193"/>
      <c r="J27" s="192"/>
      <c r="K27" s="315">
        <f t="shared" si="0"/>
        <v>0</v>
      </c>
      <c r="L27" s="315">
        <f t="shared" si="1"/>
        <v>0</v>
      </c>
      <c r="M27" s="315">
        <f t="shared" si="2"/>
        <v>0</v>
      </c>
      <c r="N27" s="315">
        <f t="shared" si="3"/>
        <v>0</v>
      </c>
      <c r="O27" s="315">
        <f t="shared" si="4"/>
        <v>0</v>
      </c>
      <c r="P27" s="315">
        <f t="shared" si="5"/>
        <v>0</v>
      </c>
      <c r="Q27" s="315">
        <f t="shared" si="6"/>
        <v>0</v>
      </c>
      <c r="R27" s="315">
        <f t="shared" si="7"/>
        <v>0</v>
      </c>
      <c r="S27" s="315">
        <f t="shared" si="8"/>
        <v>0</v>
      </c>
      <c r="AN27" s="314">
        <f t="shared" si="9"/>
        <v>0</v>
      </c>
      <c r="BA27" s="183" t="s">
        <v>286</v>
      </c>
    </row>
    <row r="28" spans="1:53" x14ac:dyDescent="0.2">
      <c r="A28" s="190"/>
      <c r="B28" s="183" t="s">
        <v>400</v>
      </c>
      <c r="C28" s="191"/>
      <c r="E28" s="192">
        <v>27</v>
      </c>
      <c r="F28" s="193"/>
      <c r="G28" s="192">
        <v>0</v>
      </c>
      <c r="H28" s="193"/>
      <c r="J28" s="192"/>
    </row>
    <row r="29" spans="1:53" x14ac:dyDescent="0.2">
      <c r="A29" s="190"/>
      <c r="B29" s="183" t="s">
        <v>401</v>
      </c>
      <c r="C29" s="191"/>
      <c r="E29" s="192">
        <v>8</v>
      </c>
      <c r="F29" s="193"/>
      <c r="G29" s="192">
        <v>0</v>
      </c>
      <c r="H29" s="193"/>
      <c r="J29" s="192"/>
    </row>
    <row r="30" spans="1:53" ht="13.5" thickBot="1" x14ac:dyDescent="0.25">
      <c r="A30" s="190"/>
      <c r="B30" s="183" t="s">
        <v>402</v>
      </c>
      <c r="C30" s="191"/>
      <c r="E30" s="192">
        <v>7</v>
      </c>
      <c r="F30" s="193"/>
      <c r="G30" s="192">
        <v>0</v>
      </c>
      <c r="H30" s="193"/>
      <c r="J30" s="192"/>
    </row>
    <row r="31" spans="1:53" ht="13.5" thickBot="1" x14ac:dyDescent="0.25">
      <c r="A31" s="195"/>
      <c r="B31" s="196" t="s">
        <v>122</v>
      </c>
      <c r="C31" s="197"/>
      <c r="D31" s="198"/>
      <c r="E31" s="199">
        <f>SUM(E17:E30)</f>
        <v>235</v>
      </c>
      <c r="F31" s="200" t="str">
        <f t="shared" si="11"/>
        <v>ć</v>
      </c>
      <c r="G31" s="199">
        <f>SUM(G17:G30)</f>
        <v>292</v>
      </c>
      <c r="H31" s="193"/>
      <c r="J31" s="201"/>
    </row>
    <row r="32" spans="1:53" ht="16.5" thickBot="1" x14ac:dyDescent="0.3">
      <c r="B32" s="202"/>
    </row>
    <row r="33" spans="1:62" ht="13.5" customHeight="1" x14ac:dyDescent="0.25">
      <c r="A33" s="355"/>
      <c r="B33" s="358" t="s">
        <v>29</v>
      </c>
      <c r="C33" s="361" t="s">
        <v>2</v>
      </c>
      <c r="D33" s="349" t="s">
        <v>95</v>
      </c>
      <c r="E33" s="349"/>
      <c r="F33" s="349" t="s">
        <v>145</v>
      </c>
      <c r="G33" s="349"/>
      <c r="H33" s="349" t="s">
        <v>133</v>
      </c>
      <c r="I33" s="349"/>
      <c r="J33" s="349" t="s">
        <v>135</v>
      </c>
      <c r="K33" s="349"/>
      <c r="L33" s="349" t="s">
        <v>136</v>
      </c>
      <c r="M33" s="350"/>
      <c r="N33" s="349" t="s">
        <v>149</v>
      </c>
      <c r="O33" s="349"/>
      <c r="P33" s="349" t="s">
        <v>20</v>
      </c>
      <c r="Q33" s="349"/>
      <c r="R33" s="349" t="s">
        <v>153</v>
      </c>
      <c r="S33" s="350"/>
      <c r="T33" s="349" t="s">
        <v>381</v>
      </c>
      <c r="U33" s="350"/>
      <c r="V33" s="351" t="s">
        <v>93</v>
      </c>
      <c r="W33" s="364"/>
      <c r="X33" s="364"/>
    </row>
    <row r="34" spans="1:62" ht="13.5" x14ac:dyDescent="0.25">
      <c r="A34" s="356"/>
      <c r="B34" s="359"/>
      <c r="C34" s="362"/>
      <c r="D34" s="348" t="s">
        <v>144</v>
      </c>
      <c r="E34" s="348"/>
      <c r="F34" s="348" t="s">
        <v>146</v>
      </c>
      <c r="G34" s="348"/>
      <c r="H34" s="348" t="s">
        <v>146</v>
      </c>
      <c r="I34" s="348"/>
      <c r="J34" s="348" t="s">
        <v>147</v>
      </c>
      <c r="K34" s="348"/>
      <c r="L34" s="348" t="s">
        <v>148</v>
      </c>
      <c r="M34" s="348"/>
      <c r="N34" s="348" t="s">
        <v>151</v>
      </c>
      <c r="O34" s="348"/>
      <c r="P34" s="348" t="s">
        <v>152</v>
      </c>
      <c r="Q34" s="348"/>
      <c r="R34" s="348" t="s">
        <v>91</v>
      </c>
      <c r="S34" s="348"/>
      <c r="T34" s="348" t="s">
        <v>382</v>
      </c>
      <c r="U34" s="348"/>
      <c r="V34" s="352"/>
      <c r="W34" s="364"/>
      <c r="X34" s="364"/>
      <c r="Y34" s="158">
        <v>1</v>
      </c>
      <c r="Z34" s="158">
        <v>2</v>
      </c>
      <c r="AA34" s="158">
        <v>3</v>
      </c>
      <c r="AB34" s="158">
        <v>4</v>
      </c>
      <c r="AC34" s="158">
        <v>5</v>
      </c>
      <c r="AE34" s="158">
        <v>1</v>
      </c>
      <c r="AF34" s="158">
        <v>2</v>
      </c>
      <c r="AG34" s="158">
        <v>3</v>
      </c>
      <c r="AH34" s="158">
        <v>4</v>
      </c>
      <c r="AI34" s="158">
        <v>5</v>
      </c>
      <c r="AJ34" s="158">
        <v>6</v>
      </c>
      <c r="AK34" s="158">
        <v>7</v>
      </c>
      <c r="AL34" s="158">
        <v>8</v>
      </c>
      <c r="AM34" s="158">
        <v>9</v>
      </c>
    </row>
    <row r="35" spans="1:62" ht="13.5" customHeight="1" thickBot="1" x14ac:dyDescent="0.25">
      <c r="A35" s="357"/>
      <c r="B35" s="360"/>
      <c r="C35" s="363"/>
      <c r="D35" s="203" t="s">
        <v>0</v>
      </c>
      <c r="E35" s="204" t="s">
        <v>1</v>
      </c>
      <c r="F35" s="203" t="s">
        <v>0</v>
      </c>
      <c r="G35" s="204" t="s">
        <v>1</v>
      </c>
      <c r="H35" s="203" t="s">
        <v>0</v>
      </c>
      <c r="I35" s="204" t="s">
        <v>1</v>
      </c>
      <c r="J35" s="203" t="s">
        <v>0</v>
      </c>
      <c r="K35" s="204" t="s">
        <v>1</v>
      </c>
      <c r="L35" s="203" t="s">
        <v>0</v>
      </c>
      <c r="M35" s="204" t="s">
        <v>1</v>
      </c>
      <c r="N35" s="203" t="s">
        <v>0</v>
      </c>
      <c r="O35" s="204" t="s">
        <v>1</v>
      </c>
      <c r="P35" s="203" t="s">
        <v>0</v>
      </c>
      <c r="Q35" s="204" t="s">
        <v>1</v>
      </c>
      <c r="R35" s="203" t="s">
        <v>0</v>
      </c>
      <c r="S35" s="204" t="s">
        <v>1</v>
      </c>
      <c r="T35" s="203" t="s">
        <v>0</v>
      </c>
      <c r="U35" s="204" t="s">
        <v>1</v>
      </c>
      <c r="V35" s="353"/>
      <c r="W35" s="205"/>
      <c r="X35" s="206"/>
      <c r="AP35" s="192" t="s">
        <v>73</v>
      </c>
      <c r="AQ35" s="192" t="s">
        <v>80</v>
      </c>
      <c r="AR35" s="192" t="s">
        <v>81</v>
      </c>
      <c r="AS35" s="192" t="s">
        <v>82</v>
      </c>
      <c r="AT35" s="192" t="s">
        <v>83</v>
      </c>
      <c r="AU35" s="192" t="s">
        <v>286</v>
      </c>
      <c r="AV35" s="192" t="s">
        <v>97</v>
      </c>
      <c r="AW35" s="192" t="s">
        <v>84</v>
      </c>
      <c r="AX35" s="207" t="s">
        <v>156</v>
      </c>
      <c r="AY35" s="208" t="s">
        <v>285</v>
      </c>
      <c r="AZ35" s="208" t="s">
        <v>120</v>
      </c>
    </row>
    <row r="36" spans="1:62" s="215" customFormat="1" ht="13.5" hidden="1" outlineLevel="1" thickBot="1" x14ac:dyDescent="0.25">
      <c r="A36" s="209"/>
      <c r="B36" s="210">
        <f>ROW()+1</f>
        <v>37</v>
      </c>
      <c r="C36" s="211" cm="1">
        <f t="array" ref="C36">MATCH(TRUE,ISBLANK(C37:C245),0)+ROW()-1</f>
        <v>57</v>
      </c>
      <c r="D36" s="212">
        <f ca="1">MIN(INDIRECT(ADDRESS($B36,COLUMN())&amp;":"&amp;ADDRESS($C36,COLUMN())))</f>
        <v>86.02</v>
      </c>
      <c r="E36" s="213">
        <f ca="1">100*D36-40*INT(D36)</f>
        <v>5162</v>
      </c>
      <c r="F36" s="212">
        <f ca="1">MIN(INDIRECT(ADDRESS($B36,COLUMN())&amp;":"&amp;ADDRESS($C36,COLUMN())))</f>
        <v>39.340000000000003</v>
      </c>
      <c r="G36" s="213">
        <f t="shared" ref="G36" ca="1" si="12">F36*100-40*INT(F36)</f>
        <v>2374.0000000000005</v>
      </c>
      <c r="H36" s="212">
        <f ca="1">MIN(INDIRECT(ADDRESS($B36,COLUMN())&amp;":"&amp;ADDRESS($C36,COLUMN())))</f>
        <v>37.090000000000003</v>
      </c>
      <c r="I36" s="213">
        <f t="shared" ref="I36" ca="1" si="13">H36*100-40*INT(H36)</f>
        <v>2229.0000000000005</v>
      </c>
      <c r="J36" s="212">
        <f ca="1">MIN(INDIRECT(ADDRESS($B36,COLUMN())&amp;":"&amp;ADDRESS($C36,COLUMN())))</f>
        <v>33.020000000000003</v>
      </c>
      <c r="K36" s="213">
        <f t="shared" ref="K36" ca="1" si="14">J36*100-40*INT(J36)</f>
        <v>1982.0000000000005</v>
      </c>
      <c r="L36" s="212">
        <f ca="1">MIN(INDIRECT(ADDRESS($B36,COLUMN())&amp;":"&amp;ADDRESS($C36,COLUMN())))</f>
        <v>27.49</v>
      </c>
      <c r="M36" s="213">
        <f t="shared" ref="M36" ca="1" si="15">L36*100-40*INT(L36)</f>
        <v>1669</v>
      </c>
      <c r="N36" s="212">
        <f ca="1">MIN(INDIRECT(ADDRESS($B36,COLUMN())&amp;":"&amp;ADDRESS($C36,COLUMN())))</f>
        <v>37.130000000000003</v>
      </c>
      <c r="O36" s="213">
        <f t="shared" ref="O36" ca="1" si="16">N36*100-40*INT(N36)</f>
        <v>2233.0000000000005</v>
      </c>
      <c r="P36" s="212">
        <f ca="1">MIN(INDIRECT(ADDRESS($B36,COLUMN())&amp;":"&amp;ADDRESS($C36,COLUMN())))</f>
        <v>41.15</v>
      </c>
      <c r="Q36" s="213">
        <f t="shared" ref="Q36" ca="1" si="17">P36*100-40*INT(P36)</f>
        <v>2475</v>
      </c>
      <c r="R36" s="212">
        <f ca="1">MIN(INDIRECT(ADDRESS($B36,COLUMN())&amp;":"&amp;ADDRESS($C36,COLUMN())))</f>
        <v>85.07</v>
      </c>
      <c r="S36" s="213">
        <f t="shared" ref="S36" ca="1" si="18">R36*100-40*INT(R36)</f>
        <v>5107</v>
      </c>
      <c r="T36" s="212">
        <f ca="1">MIN(INDIRECT(ADDRESS($B36,COLUMN())&amp;":"&amp;ADDRESS($C36,COLUMN())))</f>
        <v>39.450000000000003</v>
      </c>
      <c r="U36" s="213">
        <f t="shared" ref="U36" ca="1" si="19">T36*100-40*INT(T36)</f>
        <v>2385.0000000000005</v>
      </c>
      <c r="V36" s="212"/>
      <c r="W36" s="214"/>
      <c r="X36" s="214"/>
      <c r="AN36" s="216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/>
      <c r="AZ36" s="217"/>
    </row>
    <row r="37" spans="1:62" collapsed="1" x14ac:dyDescent="0.2">
      <c r="A37" s="218" t="s">
        <v>3</v>
      </c>
      <c r="B37" s="219" t="s">
        <v>39</v>
      </c>
      <c r="C37" s="220" t="s">
        <v>81</v>
      </c>
      <c r="D37" s="221">
        <v>98.57</v>
      </c>
      <c r="E37" s="222">
        <f t="shared" ref="E37:E57" ca="1" si="20">IF(D37="","",IF(N(D37)=0,"*",ROUND(100*E$36/(100*D37-40*INT(D37)),2)))</f>
        <v>86.95</v>
      </c>
      <c r="F37" s="221">
        <v>41.38</v>
      </c>
      <c r="G37" s="223">
        <f t="shared" ref="G37:G57" ca="1" si="21">IF(F37="","",IF(N(F37)=0,"*",ROUND(100*G$36/(100*F37-40*INT(F37)),2)))</f>
        <v>95.04</v>
      </c>
      <c r="H37" s="221">
        <v>38.049999999999997</v>
      </c>
      <c r="I37" s="223">
        <f t="shared" ref="I37:I57" ca="1" si="22">IF(H37="","",IF(N(H37)=0,"*",ROUND(100*I$36/(100*H37-40*INT(H37)),2)))</f>
        <v>97.55</v>
      </c>
      <c r="J37" s="221">
        <v>40.17</v>
      </c>
      <c r="K37" s="222">
        <f t="shared" ref="K37:K57" ca="1" si="23">IF(J37="","",IF(N(J37)=0,"*",ROUND(100*K$36/(100*J37-40*INT(J37)),2)))</f>
        <v>82</v>
      </c>
      <c r="L37" s="221"/>
      <c r="M37" s="222" t="str">
        <f t="shared" ref="M37:M57" si="24">IF(L37="","",IF(N(L37)=0,"*",ROUND(100*M$36/(100*L37-40*INT(L37)),2)))</f>
        <v/>
      </c>
      <c r="N37" s="221">
        <v>44.22</v>
      </c>
      <c r="O37" s="222">
        <f t="shared" ref="O37:O57" ca="1" si="25">IF(N37="","",IF(N(N37)=0,"*",ROUND(100*O$36/(100*N37-40*INT(N37)),2)))</f>
        <v>83.88</v>
      </c>
      <c r="P37" s="224">
        <v>41.57</v>
      </c>
      <c r="Q37" s="223">
        <f t="shared" ref="Q37:Q57" ca="1" si="26">IF(P37="","",IF(N(P37)=0,"*",ROUND(100*Q$36/(100*P37-40*INT(P37)),2)))</f>
        <v>98.33</v>
      </c>
      <c r="R37" s="224">
        <v>85.07</v>
      </c>
      <c r="S37" s="223">
        <f t="shared" ref="S37:S57" ca="1" si="27">IF(R37="","",IF(N(R37)=0,"*",ROUND(100*S$36/(100*R37-40*INT(R37)),2)))</f>
        <v>100</v>
      </c>
      <c r="T37" s="224">
        <v>42.28</v>
      </c>
      <c r="U37" s="223">
        <f t="shared" ref="U37:U57" ca="1" si="28">IF(T37="","",IF(N(T37)=0,"*",ROUND(100*U$36/(100*T37-40*INT(T37)),2)))</f>
        <v>93.6</v>
      </c>
      <c r="V37" s="223">
        <f t="shared" ref="V37:V57" ca="1" si="29">SUM(Y37:AC37)</f>
        <v>484.52</v>
      </c>
      <c r="W37" s="244"/>
      <c r="X37" s="226">
        <v>1</v>
      </c>
      <c r="Y37" s="158">
        <f t="shared" ref="Y37:AC46" ca="1" si="30">LARGE($AE37:$AM37,Y$34)</f>
        <v>100</v>
      </c>
      <c r="Z37" s="158">
        <f t="shared" ca="1" si="30"/>
        <v>98.33</v>
      </c>
      <c r="AA37" s="158">
        <f t="shared" ca="1" si="30"/>
        <v>97.55</v>
      </c>
      <c r="AB37" s="158">
        <f t="shared" ca="1" si="30"/>
        <v>95.04</v>
      </c>
      <c r="AC37" s="158">
        <f t="shared" ca="1" si="30"/>
        <v>93.6</v>
      </c>
      <c r="AE37" s="227">
        <f t="shared" ref="AE37:AE57" ca="1" si="31">N(E37)</f>
        <v>86.95</v>
      </c>
      <c r="AF37" s="227">
        <f t="shared" ref="AF37:AF57" ca="1" si="32">N(G37)</f>
        <v>95.04</v>
      </c>
      <c r="AG37" s="158">
        <f t="shared" ref="AG37:AG57" ca="1" si="33">N(I37)</f>
        <v>97.55</v>
      </c>
      <c r="AH37" s="158">
        <f t="shared" ref="AH37:AH57" ca="1" si="34">N(K37)</f>
        <v>82</v>
      </c>
      <c r="AI37" s="158">
        <f t="shared" ref="AI37:AI57" si="35">N(M37)</f>
        <v>0</v>
      </c>
      <c r="AJ37" s="158">
        <f t="shared" ref="AJ37:AJ57" ca="1" si="36">N(O37)</f>
        <v>83.88</v>
      </c>
      <c r="AK37" s="158">
        <f t="shared" ref="AK37:AK57" ca="1" si="37">N(Q37)</f>
        <v>98.33</v>
      </c>
      <c r="AL37" s="158">
        <f t="shared" ref="AL37:AL57" ca="1" si="38">N(S37)</f>
        <v>100</v>
      </c>
      <c r="AM37" s="158">
        <f t="shared" ref="AM37:AM57" ca="1" si="39">N(U37)</f>
        <v>93.6</v>
      </c>
      <c r="AN37" s="159">
        <f ca="1">ROUND(X37*SUM(E37,G37,I37,K37,M37,O37,Q37,S37,U37),2)</f>
        <v>737.35</v>
      </c>
      <c r="AP37" s="227">
        <f t="shared" ref="AP37:AP57" ca="1" si="40">IF(C37="Vihor",1,0)*AN37</f>
        <v>0</v>
      </c>
      <c r="AQ37" s="227">
        <f t="shared" ref="AQ37:AQ57" ca="1" si="41">IF(C37="Maksimir",1,0)*AN37</f>
        <v>0</v>
      </c>
      <c r="AR37" s="227">
        <f t="shared" ref="AR37:AR57" ca="1" si="42">IF(C37="Japetić",1,0)*AN37</f>
        <v>737.35</v>
      </c>
      <c r="AS37" s="227">
        <f t="shared" ref="AS37:AS57" ca="1" si="43">IF(C37="Bjelovar",1,0)*AN37</f>
        <v>0</v>
      </c>
      <c r="AT37" s="227">
        <f t="shared" ref="AT37:AT57" ca="1" si="44">IF(C37="Međimurje",1,0)*AN37</f>
        <v>0</v>
      </c>
      <c r="AU37" s="227">
        <f t="shared" ref="AU37:AU57" ca="1" si="45">IF(C37="Sova",1,0)*AN37</f>
        <v>0</v>
      </c>
      <c r="AV37" s="227">
        <f t="shared" ref="AV37:AV57" ca="1" si="46">IF(C37="Orion",1,0)*AN37</f>
        <v>0</v>
      </c>
      <c r="AW37" s="227">
        <f t="shared" ref="AW37:AW57" ca="1" si="47">IF(C37="Kapela",1,0)*AN37</f>
        <v>0</v>
      </c>
      <c r="AX37" s="227">
        <f t="shared" ref="AX37:AX57" ca="1" si="48">IF(C37="Jelen",1,0)*AN37</f>
        <v>0</v>
      </c>
      <c r="AY37" s="227">
        <f t="shared" ref="AY37:AY57" ca="1" si="49">IF(C37="Varaždin",1,0)*AN37</f>
        <v>0</v>
      </c>
      <c r="AZ37" s="227">
        <f t="shared" ref="AZ37:AZ57" ca="1" si="50">IF(C37="Ivan Merz",1,0)*AN37</f>
        <v>0</v>
      </c>
      <c r="BB37" s="227">
        <f ca="1">ROUND(N(E37)*$X37,2)</f>
        <v>86.95</v>
      </c>
      <c r="BC37" s="227">
        <f ca="1">ROUND(N(G37)*$X37,2)</f>
        <v>95.04</v>
      </c>
      <c r="BD37" s="227">
        <f ca="1">ROUND(N(I37)*$X37,2)</f>
        <v>97.55</v>
      </c>
      <c r="BE37" s="227">
        <f ca="1">ROUND(N(K37)*$X37,2)</f>
        <v>82</v>
      </c>
      <c r="BF37" s="227">
        <f>ROUND(N(M37)*$X37,2)</f>
        <v>0</v>
      </c>
      <c r="BG37" s="227">
        <f ca="1">ROUND(N(O37)*$X37,2)</f>
        <v>83.88</v>
      </c>
      <c r="BH37" s="227">
        <f ca="1">ROUND(N(Q37)*$X37,2)</f>
        <v>98.33</v>
      </c>
      <c r="BI37" s="227">
        <f ca="1">ROUND(N(S37)*$X37,2)</f>
        <v>100</v>
      </c>
      <c r="BJ37" s="227">
        <f ca="1">ROUND(N(U37)*$X37,2)</f>
        <v>93.6</v>
      </c>
    </row>
    <row r="38" spans="1:62" x14ac:dyDescent="0.2">
      <c r="A38" s="228" t="s">
        <v>4</v>
      </c>
      <c r="B38" s="229" t="s">
        <v>154</v>
      </c>
      <c r="C38" s="230" t="s">
        <v>80</v>
      </c>
      <c r="D38" s="231">
        <v>123.38</v>
      </c>
      <c r="E38" s="232">
        <f t="shared" ca="1" si="20"/>
        <v>69.59</v>
      </c>
      <c r="F38" s="231">
        <v>44.28</v>
      </c>
      <c r="G38" s="233">
        <f t="shared" ca="1" si="21"/>
        <v>88.98</v>
      </c>
      <c r="H38" s="231">
        <v>37.090000000000003</v>
      </c>
      <c r="I38" s="233">
        <f t="shared" ca="1" si="22"/>
        <v>100</v>
      </c>
      <c r="J38" s="231">
        <v>40.49</v>
      </c>
      <c r="K38" s="232">
        <f t="shared" ca="1" si="23"/>
        <v>80.930000000000007</v>
      </c>
      <c r="L38" s="231"/>
      <c r="M38" s="233" t="str">
        <f t="shared" si="24"/>
        <v/>
      </c>
      <c r="N38" s="231">
        <v>43.59</v>
      </c>
      <c r="O38" s="233">
        <f t="shared" ca="1" si="25"/>
        <v>84.62</v>
      </c>
      <c r="P38" s="234">
        <v>41.15</v>
      </c>
      <c r="Q38" s="233">
        <f t="shared" ca="1" si="26"/>
        <v>100</v>
      </c>
      <c r="R38" s="231" t="s">
        <v>88</v>
      </c>
      <c r="S38" s="235" t="str">
        <f t="shared" si="27"/>
        <v>*</v>
      </c>
      <c r="T38" s="231">
        <v>39.450000000000003</v>
      </c>
      <c r="U38" s="233">
        <f t="shared" ca="1" si="28"/>
        <v>100</v>
      </c>
      <c r="V38" s="236">
        <f t="shared" ca="1" si="29"/>
        <v>473.6</v>
      </c>
      <c r="W38" s="244"/>
      <c r="X38" s="226">
        <v>1</v>
      </c>
      <c r="Y38" s="158">
        <f t="shared" ca="1" si="30"/>
        <v>100</v>
      </c>
      <c r="Z38" s="158">
        <f t="shared" ca="1" si="30"/>
        <v>100</v>
      </c>
      <c r="AA38" s="158">
        <f t="shared" ca="1" si="30"/>
        <v>100</v>
      </c>
      <c r="AB38" s="158">
        <f t="shared" ca="1" si="30"/>
        <v>88.98</v>
      </c>
      <c r="AC38" s="158">
        <f t="shared" ca="1" si="30"/>
        <v>84.62</v>
      </c>
      <c r="AE38" s="158">
        <f t="shared" ca="1" si="31"/>
        <v>69.59</v>
      </c>
      <c r="AF38" s="158">
        <f t="shared" ca="1" si="32"/>
        <v>88.98</v>
      </c>
      <c r="AG38" s="158">
        <f t="shared" ca="1" si="33"/>
        <v>100</v>
      </c>
      <c r="AH38" s="158">
        <f t="shared" ca="1" si="34"/>
        <v>80.930000000000007</v>
      </c>
      <c r="AI38" s="158">
        <f t="shared" si="35"/>
        <v>0</v>
      </c>
      <c r="AJ38" s="158">
        <f t="shared" ca="1" si="36"/>
        <v>84.62</v>
      </c>
      <c r="AK38" s="158">
        <f t="shared" ca="1" si="37"/>
        <v>100</v>
      </c>
      <c r="AL38" s="158">
        <f t="shared" si="38"/>
        <v>0</v>
      </c>
      <c r="AM38" s="158">
        <f t="shared" ca="1" si="39"/>
        <v>100</v>
      </c>
      <c r="AN38" s="159">
        <f t="shared" ref="AN38:AN57" ca="1" si="51">ROUND(X38*SUM(E38,G38,I38,K38,M38,O38,Q38,S38,U38),2)</f>
        <v>624.12</v>
      </c>
      <c r="AP38" s="227">
        <f t="shared" ca="1" si="40"/>
        <v>0</v>
      </c>
      <c r="AQ38" s="227">
        <f t="shared" ca="1" si="41"/>
        <v>624.12</v>
      </c>
      <c r="AR38" s="227">
        <f t="shared" ca="1" si="42"/>
        <v>0</v>
      </c>
      <c r="AS38" s="227">
        <f t="shared" ca="1" si="43"/>
        <v>0</v>
      </c>
      <c r="AT38" s="227">
        <f t="shared" ca="1" si="44"/>
        <v>0</v>
      </c>
      <c r="AU38" s="227">
        <f t="shared" ca="1" si="45"/>
        <v>0</v>
      </c>
      <c r="AV38" s="227">
        <f t="shared" ca="1" si="46"/>
        <v>0</v>
      </c>
      <c r="AW38" s="227">
        <f t="shared" ca="1" si="47"/>
        <v>0</v>
      </c>
      <c r="AX38" s="227">
        <f t="shared" ca="1" si="48"/>
        <v>0</v>
      </c>
      <c r="AY38" s="227">
        <f t="shared" ca="1" si="49"/>
        <v>0</v>
      </c>
      <c r="AZ38" s="227">
        <f t="shared" ca="1" si="50"/>
        <v>0</v>
      </c>
      <c r="BB38" s="227">
        <f t="shared" ref="BB38:BB57" ca="1" si="52">ROUND(N(E38)*$X38,2)</f>
        <v>69.59</v>
      </c>
      <c r="BC38" s="227">
        <f t="shared" ref="BC38:BC57" ca="1" si="53">ROUND(N(G38)*$X38,2)</f>
        <v>88.98</v>
      </c>
      <c r="BD38" s="227">
        <f t="shared" ref="BD38:BD57" ca="1" si="54">ROUND(N(I38)*$X38,2)</f>
        <v>100</v>
      </c>
      <c r="BE38" s="227">
        <f t="shared" ref="BE38:BE57" ca="1" si="55">ROUND(N(K38)*$X38,2)</f>
        <v>80.930000000000007</v>
      </c>
      <c r="BF38" s="227">
        <f t="shared" ref="BF38:BF57" si="56">ROUND(N(M38)*$X38,2)</f>
        <v>0</v>
      </c>
      <c r="BG38" s="227">
        <f t="shared" ref="BG38:BG57" ca="1" si="57">ROUND(N(O38)*$X38,2)</f>
        <v>84.62</v>
      </c>
      <c r="BH38" s="227">
        <f t="shared" ref="BH38:BH57" ca="1" si="58">ROUND(N(Q38)*$X38,2)</f>
        <v>100</v>
      </c>
      <c r="BI38" s="227">
        <f t="shared" ref="BI38:BI57" si="59">ROUND(N(S38)*$X38,2)</f>
        <v>0</v>
      </c>
      <c r="BJ38" s="227">
        <f t="shared" ref="BJ38:BJ57" ca="1" si="60">ROUND(N(U38)*$X38,2)</f>
        <v>100</v>
      </c>
    </row>
    <row r="39" spans="1:62" x14ac:dyDescent="0.2">
      <c r="A39" s="228" t="s">
        <v>5</v>
      </c>
      <c r="B39" s="237" t="s">
        <v>288</v>
      </c>
      <c r="C39" s="230" t="s">
        <v>84</v>
      </c>
      <c r="D39" s="231"/>
      <c r="E39" s="236" t="str">
        <f t="shared" si="20"/>
        <v/>
      </c>
      <c r="F39" s="231">
        <v>44.42</v>
      </c>
      <c r="G39" s="236">
        <f t="shared" ca="1" si="21"/>
        <v>88.52</v>
      </c>
      <c r="H39" s="231">
        <v>41.51</v>
      </c>
      <c r="I39" s="236">
        <f t="shared" ca="1" si="22"/>
        <v>88.77</v>
      </c>
      <c r="J39" s="231">
        <v>48.11</v>
      </c>
      <c r="K39" s="236">
        <f t="shared" ca="1" si="23"/>
        <v>68.56</v>
      </c>
      <c r="L39" s="231"/>
      <c r="M39" s="236" t="str">
        <f t="shared" si="24"/>
        <v/>
      </c>
      <c r="N39" s="231">
        <v>66.17</v>
      </c>
      <c r="O39" s="232">
        <f t="shared" ca="1" si="25"/>
        <v>56.15</v>
      </c>
      <c r="P39" s="234">
        <v>46.18</v>
      </c>
      <c r="Q39" s="236">
        <f t="shared" ca="1" si="26"/>
        <v>89.09</v>
      </c>
      <c r="R39" s="234"/>
      <c r="S39" s="236" t="str">
        <f t="shared" si="27"/>
        <v/>
      </c>
      <c r="T39" s="234">
        <v>46.46</v>
      </c>
      <c r="U39" s="236">
        <f t="shared" ca="1" si="28"/>
        <v>85</v>
      </c>
      <c r="V39" s="236">
        <f t="shared" ca="1" si="29"/>
        <v>419.94</v>
      </c>
      <c r="W39" s="244"/>
      <c r="X39" s="226">
        <v>1</v>
      </c>
      <c r="Y39" s="158">
        <f t="shared" ca="1" si="30"/>
        <v>89.09</v>
      </c>
      <c r="Z39" s="158">
        <f t="shared" ca="1" si="30"/>
        <v>88.77</v>
      </c>
      <c r="AA39" s="158">
        <f t="shared" ca="1" si="30"/>
        <v>88.52</v>
      </c>
      <c r="AB39" s="158">
        <f t="shared" ca="1" si="30"/>
        <v>85</v>
      </c>
      <c r="AC39" s="158">
        <f t="shared" ca="1" si="30"/>
        <v>68.56</v>
      </c>
      <c r="AE39" s="158">
        <f t="shared" si="31"/>
        <v>0</v>
      </c>
      <c r="AF39" s="158">
        <f t="shared" ca="1" si="32"/>
        <v>88.52</v>
      </c>
      <c r="AG39" s="158">
        <f t="shared" ca="1" si="33"/>
        <v>88.77</v>
      </c>
      <c r="AH39" s="158">
        <f t="shared" ca="1" si="34"/>
        <v>68.56</v>
      </c>
      <c r="AI39" s="158">
        <f t="shared" si="35"/>
        <v>0</v>
      </c>
      <c r="AJ39" s="158">
        <f t="shared" ca="1" si="36"/>
        <v>56.15</v>
      </c>
      <c r="AK39" s="158">
        <f t="shared" ca="1" si="37"/>
        <v>89.09</v>
      </c>
      <c r="AL39" s="158">
        <f t="shared" si="38"/>
        <v>0</v>
      </c>
      <c r="AM39" s="158">
        <f t="shared" ca="1" si="39"/>
        <v>85</v>
      </c>
      <c r="AN39" s="159">
        <f t="shared" ca="1" si="51"/>
        <v>476.09</v>
      </c>
      <c r="AP39" s="227">
        <f t="shared" ca="1" si="40"/>
        <v>0</v>
      </c>
      <c r="AQ39" s="227">
        <f t="shared" ca="1" si="41"/>
        <v>0</v>
      </c>
      <c r="AR39" s="227">
        <f t="shared" ca="1" si="42"/>
        <v>0</v>
      </c>
      <c r="AS39" s="227">
        <f t="shared" ca="1" si="43"/>
        <v>0</v>
      </c>
      <c r="AT39" s="227">
        <f t="shared" ca="1" si="44"/>
        <v>0</v>
      </c>
      <c r="AU39" s="227">
        <f t="shared" ca="1" si="45"/>
        <v>0</v>
      </c>
      <c r="AV39" s="227">
        <f t="shared" ca="1" si="46"/>
        <v>0</v>
      </c>
      <c r="AW39" s="227">
        <f t="shared" ca="1" si="47"/>
        <v>476.09</v>
      </c>
      <c r="AX39" s="227">
        <f t="shared" ca="1" si="48"/>
        <v>0</v>
      </c>
      <c r="AY39" s="227">
        <f t="shared" ca="1" si="49"/>
        <v>0</v>
      </c>
      <c r="AZ39" s="227">
        <f t="shared" ca="1" si="50"/>
        <v>0</v>
      </c>
      <c r="BB39" s="227">
        <f t="shared" si="52"/>
        <v>0</v>
      </c>
      <c r="BC39" s="227">
        <f t="shared" ca="1" si="53"/>
        <v>88.52</v>
      </c>
      <c r="BD39" s="227">
        <f t="shared" ca="1" si="54"/>
        <v>88.77</v>
      </c>
      <c r="BE39" s="227">
        <f t="shared" ca="1" si="55"/>
        <v>68.56</v>
      </c>
      <c r="BF39" s="227">
        <f t="shared" si="56"/>
        <v>0</v>
      </c>
      <c r="BG39" s="227">
        <f t="shared" ca="1" si="57"/>
        <v>56.15</v>
      </c>
      <c r="BH39" s="227">
        <f t="shared" ca="1" si="58"/>
        <v>89.09</v>
      </c>
      <c r="BI39" s="227">
        <f t="shared" si="59"/>
        <v>0</v>
      </c>
      <c r="BJ39" s="227">
        <f t="shared" ca="1" si="60"/>
        <v>85</v>
      </c>
    </row>
    <row r="40" spans="1:62" x14ac:dyDescent="0.2">
      <c r="A40" s="228" t="s">
        <v>6</v>
      </c>
      <c r="B40" s="238" t="s">
        <v>155</v>
      </c>
      <c r="C40" s="230" t="s">
        <v>84</v>
      </c>
      <c r="D40" s="231">
        <v>133.25</v>
      </c>
      <c r="E40" s="236">
        <f t="shared" ca="1" si="20"/>
        <v>64.48</v>
      </c>
      <c r="F40" s="231">
        <v>39.340000000000003</v>
      </c>
      <c r="G40" s="236">
        <f t="shared" ca="1" si="21"/>
        <v>100</v>
      </c>
      <c r="H40" s="231">
        <v>48.37</v>
      </c>
      <c r="I40" s="236">
        <f t="shared" ca="1" si="22"/>
        <v>76.41</v>
      </c>
      <c r="J40" s="231">
        <v>41.26</v>
      </c>
      <c r="K40" s="236">
        <f t="shared" ca="1" si="23"/>
        <v>79.73</v>
      </c>
      <c r="L40" s="231">
        <v>54.45</v>
      </c>
      <c r="M40" s="232">
        <f t="shared" ca="1" si="24"/>
        <v>50.81</v>
      </c>
      <c r="N40" s="231">
        <v>62.49</v>
      </c>
      <c r="O40" s="232">
        <f t="shared" ca="1" si="25"/>
        <v>59.25</v>
      </c>
      <c r="P40" s="234">
        <v>42.17</v>
      </c>
      <c r="Q40" s="236">
        <f t="shared" ca="1" si="26"/>
        <v>97.56</v>
      </c>
      <c r="R40" s="234"/>
      <c r="S40" s="236" t="str">
        <f t="shared" si="27"/>
        <v/>
      </c>
      <c r="T40" s="234"/>
      <c r="U40" s="236" t="str">
        <f t="shared" si="28"/>
        <v/>
      </c>
      <c r="V40" s="236">
        <f t="shared" ca="1" si="29"/>
        <v>418.18000000000006</v>
      </c>
      <c r="W40" s="244"/>
      <c r="X40" s="226">
        <v>1</v>
      </c>
      <c r="Y40" s="158">
        <f t="shared" ca="1" si="30"/>
        <v>100</v>
      </c>
      <c r="Z40" s="158">
        <f t="shared" ca="1" si="30"/>
        <v>97.56</v>
      </c>
      <c r="AA40" s="158">
        <f t="shared" ca="1" si="30"/>
        <v>79.73</v>
      </c>
      <c r="AB40" s="158">
        <f t="shared" ca="1" si="30"/>
        <v>76.41</v>
      </c>
      <c r="AC40" s="158">
        <f t="shared" ca="1" si="30"/>
        <v>64.48</v>
      </c>
      <c r="AE40" s="158">
        <f t="shared" ca="1" si="31"/>
        <v>64.48</v>
      </c>
      <c r="AF40" s="158">
        <f t="shared" ca="1" si="32"/>
        <v>100</v>
      </c>
      <c r="AG40" s="158">
        <f t="shared" ca="1" si="33"/>
        <v>76.41</v>
      </c>
      <c r="AH40" s="158">
        <f t="shared" ca="1" si="34"/>
        <v>79.73</v>
      </c>
      <c r="AI40" s="158">
        <f t="shared" ca="1" si="35"/>
        <v>50.81</v>
      </c>
      <c r="AJ40" s="158">
        <f t="shared" ca="1" si="36"/>
        <v>59.25</v>
      </c>
      <c r="AK40" s="158">
        <f t="shared" ca="1" si="37"/>
        <v>97.56</v>
      </c>
      <c r="AL40" s="158">
        <f t="shared" si="38"/>
        <v>0</v>
      </c>
      <c r="AM40" s="158">
        <f t="shared" si="39"/>
        <v>0</v>
      </c>
      <c r="AN40" s="159">
        <f t="shared" ca="1" si="51"/>
        <v>528.24</v>
      </c>
      <c r="AP40" s="227">
        <f t="shared" ca="1" si="40"/>
        <v>0</v>
      </c>
      <c r="AQ40" s="227">
        <f t="shared" ca="1" si="41"/>
        <v>0</v>
      </c>
      <c r="AR40" s="227">
        <f t="shared" ca="1" si="42"/>
        <v>0</v>
      </c>
      <c r="AS40" s="227">
        <f t="shared" ca="1" si="43"/>
        <v>0</v>
      </c>
      <c r="AT40" s="227">
        <f t="shared" ca="1" si="44"/>
        <v>0</v>
      </c>
      <c r="AU40" s="227">
        <f t="shared" ca="1" si="45"/>
        <v>0</v>
      </c>
      <c r="AV40" s="227">
        <f t="shared" ca="1" si="46"/>
        <v>0</v>
      </c>
      <c r="AW40" s="227">
        <f t="shared" ca="1" si="47"/>
        <v>528.24</v>
      </c>
      <c r="AX40" s="227">
        <f t="shared" ca="1" si="48"/>
        <v>0</v>
      </c>
      <c r="AY40" s="227">
        <f t="shared" ca="1" si="49"/>
        <v>0</v>
      </c>
      <c r="AZ40" s="227">
        <f t="shared" ca="1" si="50"/>
        <v>0</v>
      </c>
      <c r="BB40" s="227">
        <f t="shared" ca="1" si="52"/>
        <v>64.48</v>
      </c>
      <c r="BC40" s="227">
        <f t="shared" ca="1" si="53"/>
        <v>100</v>
      </c>
      <c r="BD40" s="227">
        <f t="shared" ca="1" si="54"/>
        <v>76.41</v>
      </c>
      <c r="BE40" s="227">
        <f t="shared" ca="1" si="55"/>
        <v>79.73</v>
      </c>
      <c r="BF40" s="227">
        <f t="shared" ca="1" si="56"/>
        <v>50.81</v>
      </c>
      <c r="BG40" s="227">
        <f t="shared" ca="1" si="57"/>
        <v>59.25</v>
      </c>
      <c r="BH40" s="227">
        <f t="shared" ca="1" si="58"/>
        <v>97.56</v>
      </c>
      <c r="BI40" s="227">
        <f t="shared" si="59"/>
        <v>0</v>
      </c>
      <c r="BJ40" s="227">
        <f t="shared" si="60"/>
        <v>0</v>
      </c>
    </row>
    <row r="41" spans="1:62" x14ac:dyDescent="0.2">
      <c r="A41" s="228" t="s">
        <v>7</v>
      </c>
      <c r="B41" s="229" t="s">
        <v>55</v>
      </c>
      <c r="C41" s="230" t="s">
        <v>81</v>
      </c>
      <c r="D41" s="239">
        <v>86.02</v>
      </c>
      <c r="E41" s="236">
        <f t="shared" ca="1" si="20"/>
        <v>100</v>
      </c>
      <c r="F41" s="231"/>
      <c r="G41" s="236" t="str">
        <f t="shared" si="21"/>
        <v/>
      </c>
      <c r="H41" s="231"/>
      <c r="I41" s="236" t="str">
        <f t="shared" si="22"/>
        <v/>
      </c>
      <c r="J41" s="231">
        <v>33.020000000000003</v>
      </c>
      <c r="K41" s="236">
        <f t="shared" ca="1" si="23"/>
        <v>100</v>
      </c>
      <c r="L41" s="231">
        <v>27.49</v>
      </c>
      <c r="M41" s="236">
        <f t="shared" ca="1" si="24"/>
        <v>100</v>
      </c>
      <c r="N41" s="231">
        <v>37.130000000000003</v>
      </c>
      <c r="O41" s="236">
        <f t="shared" ca="1" si="25"/>
        <v>100</v>
      </c>
      <c r="P41" s="234"/>
      <c r="Q41" s="236" t="str">
        <f t="shared" si="26"/>
        <v/>
      </c>
      <c r="R41" s="234"/>
      <c r="S41" s="236" t="str">
        <f t="shared" si="27"/>
        <v/>
      </c>
      <c r="T41" s="234"/>
      <c r="U41" s="236" t="str">
        <f t="shared" si="28"/>
        <v/>
      </c>
      <c r="V41" s="236">
        <f t="shared" ca="1" si="29"/>
        <v>400</v>
      </c>
      <c r="W41" s="244"/>
      <c r="X41" s="226">
        <v>1</v>
      </c>
      <c r="Y41" s="158">
        <f t="shared" ca="1" si="30"/>
        <v>100</v>
      </c>
      <c r="Z41" s="158">
        <f t="shared" ca="1" si="30"/>
        <v>100</v>
      </c>
      <c r="AA41" s="158">
        <f t="shared" ca="1" si="30"/>
        <v>100</v>
      </c>
      <c r="AB41" s="158">
        <f t="shared" ca="1" si="30"/>
        <v>100</v>
      </c>
      <c r="AC41" s="158">
        <f t="shared" ca="1" si="30"/>
        <v>0</v>
      </c>
      <c r="AE41" s="158">
        <f t="shared" ca="1" si="31"/>
        <v>100</v>
      </c>
      <c r="AF41" s="158">
        <f t="shared" si="32"/>
        <v>0</v>
      </c>
      <c r="AG41" s="158">
        <f t="shared" si="33"/>
        <v>0</v>
      </c>
      <c r="AH41" s="158">
        <f t="shared" ca="1" si="34"/>
        <v>100</v>
      </c>
      <c r="AI41" s="158">
        <f t="shared" ca="1" si="35"/>
        <v>100</v>
      </c>
      <c r="AJ41" s="158">
        <f t="shared" ca="1" si="36"/>
        <v>100</v>
      </c>
      <c r="AK41" s="158">
        <f t="shared" si="37"/>
        <v>0</v>
      </c>
      <c r="AL41" s="158">
        <f t="shared" si="38"/>
        <v>0</v>
      </c>
      <c r="AM41" s="158">
        <f t="shared" si="39"/>
        <v>0</v>
      </c>
      <c r="AN41" s="159">
        <f t="shared" ca="1" si="51"/>
        <v>400</v>
      </c>
      <c r="AP41" s="227">
        <f t="shared" ca="1" si="40"/>
        <v>0</v>
      </c>
      <c r="AQ41" s="227">
        <f t="shared" ca="1" si="41"/>
        <v>0</v>
      </c>
      <c r="AR41" s="227">
        <f t="shared" ca="1" si="42"/>
        <v>400</v>
      </c>
      <c r="AS41" s="227">
        <f t="shared" ca="1" si="43"/>
        <v>0</v>
      </c>
      <c r="AT41" s="227">
        <f t="shared" ca="1" si="44"/>
        <v>0</v>
      </c>
      <c r="AU41" s="227">
        <f t="shared" ca="1" si="45"/>
        <v>0</v>
      </c>
      <c r="AV41" s="227">
        <f t="shared" ca="1" si="46"/>
        <v>0</v>
      </c>
      <c r="AW41" s="227">
        <f t="shared" ca="1" si="47"/>
        <v>0</v>
      </c>
      <c r="AX41" s="227">
        <f t="shared" ca="1" si="48"/>
        <v>0</v>
      </c>
      <c r="AY41" s="227">
        <f t="shared" ca="1" si="49"/>
        <v>0</v>
      </c>
      <c r="AZ41" s="227">
        <f t="shared" ca="1" si="50"/>
        <v>0</v>
      </c>
      <c r="BB41" s="227">
        <f t="shared" ca="1" si="52"/>
        <v>100</v>
      </c>
      <c r="BC41" s="227">
        <f t="shared" si="53"/>
        <v>0</v>
      </c>
      <c r="BD41" s="227">
        <f t="shared" si="54"/>
        <v>0</v>
      </c>
      <c r="BE41" s="227">
        <f t="shared" ca="1" si="55"/>
        <v>100</v>
      </c>
      <c r="BF41" s="227">
        <f t="shared" ca="1" si="56"/>
        <v>100</v>
      </c>
      <c r="BG41" s="227">
        <f t="shared" ca="1" si="57"/>
        <v>100</v>
      </c>
      <c r="BH41" s="227">
        <f t="shared" si="58"/>
        <v>0</v>
      </c>
      <c r="BI41" s="227">
        <f t="shared" si="59"/>
        <v>0</v>
      </c>
      <c r="BJ41" s="227">
        <f t="shared" si="60"/>
        <v>0</v>
      </c>
    </row>
    <row r="42" spans="1:62" x14ac:dyDescent="0.2">
      <c r="A42" s="228" t="s">
        <v>8</v>
      </c>
      <c r="B42" s="229" t="s">
        <v>35</v>
      </c>
      <c r="C42" s="230" t="s">
        <v>73</v>
      </c>
      <c r="D42" s="231">
        <v>140.26</v>
      </c>
      <c r="E42" s="236">
        <f t="shared" ca="1" si="20"/>
        <v>61.26</v>
      </c>
      <c r="F42" s="231">
        <v>48.24</v>
      </c>
      <c r="G42" s="233">
        <f t="shared" ca="1" si="21"/>
        <v>81.75</v>
      </c>
      <c r="H42" s="231">
        <v>44.4</v>
      </c>
      <c r="I42" s="233">
        <f t="shared" ca="1" si="22"/>
        <v>83.17</v>
      </c>
      <c r="J42" s="231">
        <v>54.19</v>
      </c>
      <c r="K42" s="232">
        <f t="shared" ca="1" si="23"/>
        <v>60.82</v>
      </c>
      <c r="L42" s="231"/>
      <c r="M42" s="233" t="str">
        <f t="shared" si="24"/>
        <v/>
      </c>
      <c r="N42" s="231">
        <v>75.37</v>
      </c>
      <c r="O42" s="232">
        <f t="shared" ca="1" si="25"/>
        <v>49.22</v>
      </c>
      <c r="P42" s="234">
        <v>65.28</v>
      </c>
      <c r="Q42" s="233">
        <f t="shared" ca="1" si="26"/>
        <v>63.01</v>
      </c>
      <c r="R42" s="234">
        <v>103.39</v>
      </c>
      <c r="S42" s="233">
        <f t="shared" ca="1" si="27"/>
        <v>82.12</v>
      </c>
      <c r="T42" s="234"/>
      <c r="U42" s="233" t="str">
        <f t="shared" si="28"/>
        <v/>
      </c>
      <c r="V42" s="236">
        <f t="shared" ca="1" si="29"/>
        <v>371.31</v>
      </c>
      <c r="W42" s="244"/>
      <c r="X42" s="226">
        <v>1</v>
      </c>
      <c r="Y42" s="158">
        <f t="shared" ca="1" si="30"/>
        <v>83.17</v>
      </c>
      <c r="Z42" s="158">
        <f t="shared" ca="1" si="30"/>
        <v>82.12</v>
      </c>
      <c r="AA42" s="158">
        <f t="shared" ca="1" si="30"/>
        <v>81.75</v>
      </c>
      <c r="AB42" s="158">
        <f t="shared" ca="1" si="30"/>
        <v>63.01</v>
      </c>
      <c r="AC42" s="158">
        <f t="shared" ca="1" si="30"/>
        <v>61.26</v>
      </c>
      <c r="AE42" s="158">
        <f t="shared" ca="1" si="31"/>
        <v>61.26</v>
      </c>
      <c r="AF42" s="158">
        <f t="shared" ca="1" si="32"/>
        <v>81.75</v>
      </c>
      <c r="AG42" s="158">
        <f t="shared" ca="1" si="33"/>
        <v>83.17</v>
      </c>
      <c r="AH42" s="158">
        <f t="shared" ca="1" si="34"/>
        <v>60.82</v>
      </c>
      <c r="AI42" s="158">
        <f t="shared" si="35"/>
        <v>0</v>
      </c>
      <c r="AJ42" s="158">
        <f t="shared" ca="1" si="36"/>
        <v>49.22</v>
      </c>
      <c r="AK42" s="158">
        <f t="shared" ca="1" si="37"/>
        <v>63.01</v>
      </c>
      <c r="AL42" s="158">
        <f t="shared" ca="1" si="38"/>
        <v>82.12</v>
      </c>
      <c r="AM42" s="158">
        <f t="shared" si="39"/>
        <v>0</v>
      </c>
      <c r="AN42" s="159">
        <f t="shared" ca="1" si="51"/>
        <v>481.35</v>
      </c>
      <c r="AP42" s="227">
        <f t="shared" ca="1" si="40"/>
        <v>481.35</v>
      </c>
      <c r="AQ42" s="227">
        <f t="shared" ca="1" si="41"/>
        <v>0</v>
      </c>
      <c r="AR42" s="227">
        <f t="shared" ca="1" si="42"/>
        <v>0</v>
      </c>
      <c r="AS42" s="227">
        <f t="shared" ca="1" si="43"/>
        <v>0</v>
      </c>
      <c r="AT42" s="227">
        <f t="shared" ca="1" si="44"/>
        <v>0</v>
      </c>
      <c r="AU42" s="227">
        <f t="shared" ca="1" si="45"/>
        <v>0</v>
      </c>
      <c r="AV42" s="227">
        <f t="shared" ca="1" si="46"/>
        <v>0</v>
      </c>
      <c r="AW42" s="227">
        <f t="shared" ca="1" si="47"/>
        <v>0</v>
      </c>
      <c r="AX42" s="227">
        <f t="shared" ca="1" si="48"/>
        <v>0</v>
      </c>
      <c r="AY42" s="227">
        <f t="shared" ca="1" si="49"/>
        <v>0</v>
      </c>
      <c r="AZ42" s="227">
        <f t="shared" ca="1" si="50"/>
        <v>0</v>
      </c>
      <c r="BB42" s="227">
        <f t="shared" ca="1" si="52"/>
        <v>61.26</v>
      </c>
      <c r="BC42" s="227">
        <f t="shared" ca="1" si="53"/>
        <v>81.75</v>
      </c>
      <c r="BD42" s="227">
        <f t="shared" ca="1" si="54"/>
        <v>83.17</v>
      </c>
      <c r="BE42" s="227">
        <f t="shared" ca="1" si="55"/>
        <v>60.82</v>
      </c>
      <c r="BF42" s="227">
        <f t="shared" si="56"/>
        <v>0</v>
      </c>
      <c r="BG42" s="227">
        <f t="shared" ca="1" si="57"/>
        <v>49.22</v>
      </c>
      <c r="BH42" s="227">
        <f t="shared" ca="1" si="58"/>
        <v>63.01</v>
      </c>
      <c r="BI42" s="227">
        <f t="shared" ca="1" si="59"/>
        <v>82.12</v>
      </c>
      <c r="BJ42" s="227">
        <f t="shared" si="60"/>
        <v>0</v>
      </c>
    </row>
    <row r="43" spans="1:62" x14ac:dyDescent="0.2">
      <c r="A43" s="228" t="s">
        <v>9</v>
      </c>
      <c r="B43" s="229" t="s">
        <v>290</v>
      </c>
      <c r="C43" s="230" t="s">
        <v>84</v>
      </c>
      <c r="D43" s="231"/>
      <c r="E43" s="233" t="str">
        <f t="shared" si="20"/>
        <v/>
      </c>
      <c r="F43" s="231">
        <v>48.29</v>
      </c>
      <c r="G43" s="233">
        <f t="shared" ca="1" si="21"/>
        <v>81.61</v>
      </c>
      <c r="H43" s="231">
        <v>45.58</v>
      </c>
      <c r="I43" s="233">
        <f t="shared" ca="1" si="22"/>
        <v>80.819999999999993</v>
      </c>
      <c r="J43" s="231">
        <v>52.15</v>
      </c>
      <c r="K43" s="233">
        <f t="shared" ca="1" si="23"/>
        <v>63.22</v>
      </c>
      <c r="L43" s="231"/>
      <c r="M43" s="233" t="str">
        <f t="shared" si="24"/>
        <v/>
      </c>
      <c r="N43" s="231">
        <v>59.13</v>
      </c>
      <c r="O43" s="233">
        <f t="shared" ca="1" si="25"/>
        <v>62.85</v>
      </c>
      <c r="P43" s="234">
        <v>65.099999999999994</v>
      </c>
      <c r="Q43" s="233">
        <f t="shared" ca="1" si="26"/>
        <v>63.3</v>
      </c>
      <c r="R43" s="234"/>
      <c r="S43" s="233" t="str">
        <f t="shared" si="27"/>
        <v/>
      </c>
      <c r="T43" s="234"/>
      <c r="U43" s="233" t="str">
        <f t="shared" si="28"/>
        <v/>
      </c>
      <c r="V43" s="236">
        <f t="shared" ca="1" si="29"/>
        <v>351.80000000000007</v>
      </c>
      <c r="W43" s="244"/>
      <c r="X43" s="226">
        <v>1</v>
      </c>
      <c r="Y43" s="158">
        <f t="shared" ca="1" si="30"/>
        <v>81.61</v>
      </c>
      <c r="Z43" s="158">
        <f t="shared" ca="1" si="30"/>
        <v>80.819999999999993</v>
      </c>
      <c r="AA43" s="158">
        <f t="shared" ca="1" si="30"/>
        <v>63.3</v>
      </c>
      <c r="AB43" s="158">
        <f t="shared" ca="1" si="30"/>
        <v>63.22</v>
      </c>
      <c r="AC43" s="158">
        <f t="shared" ca="1" si="30"/>
        <v>62.85</v>
      </c>
      <c r="AE43" s="158">
        <f t="shared" si="31"/>
        <v>0</v>
      </c>
      <c r="AF43" s="158">
        <f t="shared" ca="1" si="32"/>
        <v>81.61</v>
      </c>
      <c r="AG43" s="158">
        <f t="shared" ca="1" si="33"/>
        <v>80.819999999999993</v>
      </c>
      <c r="AH43" s="158">
        <f t="shared" ca="1" si="34"/>
        <v>63.22</v>
      </c>
      <c r="AI43" s="158">
        <f t="shared" si="35"/>
        <v>0</v>
      </c>
      <c r="AJ43" s="158">
        <f t="shared" ca="1" si="36"/>
        <v>62.85</v>
      </c>
      <c r="AK43" s="158">
        <f t="shared" ca="1" si="37"/>
        <v>63.3</v>
      </c>
      <c r="AL43" s="158">
        <f t="shared" si="38"/>
        <v>0</v>
      </c>
      <c r="AM43" s="158">
        <f t="shared" si="39"/>
        <v>0</v>
      </c>
      <c r="AN43" s="159">
        <f t="shared" ca="1" si="51"/>
        <v>351.8</v>
      </c>
      <c r="AP43" s="227">
        <f t="shared" ca="1" si="40"/>
        <v>0</v>
      </c>
      <c r="AQ43" s="227">
        <f t="shared" ca="1" si="41"/>
        <v>0</v>
      </c>
      <c r="AR43" s="227">
        <f t="shared" ca="1" si="42"/>
        <v>0</v>
      </c>
      <c r="AS43" s="227">
        <f t="shared" ca="1" si="43"/>
        <v>0</v>
      </c>
      <c r="AT43" s="227">
        <f t="shared" ca="1" si="44"/>
        <v>0</v>
      </c>
      <c r="AU43" s="227">
        <f t="shared" ca="1" si="45"/>
        <v>0</v>
      </c>
      <c r="AV43" s="227">
        <f t="shared" ca="1" si="46"/>
        <v>0</v>
      </c>
      <c r="AW43" s="227">
        <f t="shared" ca="1" si="47"/>
        <v>351.8</v>
      </c>
      <c r="AX43" s="227">
        <f t="shared" ca="1" si="48"/>
        <v>0</v>
      </c>
      <c r="AY43" s="227">
        <f t="shared" ca="1" si="49"/>
        <v>0</v>
      </c>
      <c r="AZ43" s="227">
        <f t="shared" ca="1" si="50"/>
        <v>0</v>
      </c>
      <c r="BB43" s="227">
        <f t="shared" si="52"/>
        <v>0</v>
      </c>
      <c r="BC43" s="227">
        <f t="shared" ca="1" si="53"/>
        <v>81.61</v>
      </c>
      <c r="BD43" s="227">
        <f t="shared" ca="1" si="54"/>
        <v>80.819999999999993</v>
      </c>
      <c r="BE43" s="227">
        <f t="shared" ca="1" si="55"/>
        <v>63.22</v>
      </c>
      <c r="BF43" s="227">
        <f t="shared" si="56"/>
        <v>0</v>
      </c>
      <c r="BG43" s="227">
        <f t="shared" ca="1" si="57"/>
        <v>62.85</v>
      </c>
      <c r="BH43" s="227">
        <f t="shared" ca="1" si="58"/>
        <v>63.3</v>
      </c>
      <c r="BI43" s="227">
        <f t="shared" si="59"/>
        <v>0</v>
      </c>
      <c r="BJ43" s="227">
        <f t="shared" si="60"/>
        <v>0</v>
      </c>
    </row>
    <row r="44" spans="1:62" x14ac:dyDescent="0.2">
      <c r="A44" s="228" t="s">
        <v>10</v>
      </c>
      <c r="B44" s="229" t="s">
        <v>41</v>
      </c>
      <c r="C44" s="230" t="s">
        <v>156</v>
      </c>
      <c r="D44" s="231">
        <v>152.38999999999999</v>
      </c>
      <c r="E44" s="232">
        <f t="shared" ca="1" si="20"/>
        <v>56.36</v>
      </c>
      <c r="F44" s="231">
        <v>54.4</v>
      </c>
      <c r="G44" s="236">
        <f t="shared" ca="1" si="21"/>
        <v>72.38</v>
      </c>
      <c r="H44" s="231">
        <v>51.4</v>
      </c>
      <c r="I44" s="236">
        <f t="shared" ca="1" si="22"/>
        <v>71.900000000000006</v>
      </c>
      <c r="J44" s="231">
        <v>55.04</v>
      </c>
      <c r="K44" s="232">
        <f t="shared" ca="1" si="23"/>
        <v>59.99</v>
      </c>
      <c r="L44" s="231">
        <v>41.37</v>
      </c>
      <c r="M44" s="232">
        <f t="shared" ca="1" si="24"/>
        <v>66.84</v>
      </c>
      <c r="N44" s="231">
        <v>55.3</v>
      </c>
      <c r="O44" s="236">
        <f t="shared" ca="1" si="25"/>
        <v>67.06</v>
      </c>
      <c r="P44" s="234">
        <v>57.59</v>
      </c>
      <c r="Q44" s="236">
        <f t="shared" ca="1" si="26"/>
        <v>71.14</v>
      </c>
      <c r="R44" s="234">
        <v>131.54</v>
      </c>
      <c r="S44" s="232">
        <f t="shared" ca="1" si="27"/>
        <v>64.53</v>
      </c>
      <c r="T44" s="234"/>
      <c r="U44" s="232" t="str">
        <f t="shared" si="28"/>
        <v/>
      </c>
      <c r="V44" s="236">
        <f t="shared" ca="1" si="29"/>
        <v>349.32000000000005</v>
      </c>
      <c r="W44" s="244"/>
      <c r="X44" s="226">
        <v>1</v>
      </c>
      <c r="Y44" s="158">
        <f t="shared" ca="1" si="30"/>
        <v>72.38</v>
      </c>
      <c r="Z44" s="158">
        <f t="shared" ca="1" si="30"/>
        <v>71.900000000000006</v>
      </c>
      <c r="AA44" s="158">
        <f t="shared" ca="1" si="30"/>
        <v>71.14</v>
      </c>
      <c r="AB44" s="158">
        <f t="shared" ca="1" si="30"/>
        <v>67.06</v>
      </c>
      <c r="AC44" s="158">
        <f t="shared" ca="1" si="30"/>
        <v>66.84</v>
      </c>
      <c r="AE44" s="158">
        <f t="shared" ca="1" si="31"/>
        <v>56.36</v>
      </c>
      <c r="AF44" s="158">
        <f t="shared" ca="1" si="32"/>
        <v>72.38</v>
      </c>
      <c r="AG44" s="158">
        <f t="shared" ca="1" si="33"/>
        <v>71.900000000000006</v>
      </c>
      <c r="AH44" s="158">
        <f t="shared" ca="1" si="34"/>
        <v>59.99</v>
      </c>
      <c r="AI44" s="158">
        <f t="shared" ca="1" si="35"/>
        <v>66.84</v>
      </c>
      <c r="AJ44" s="158">
        <f t="shared" ca="1" si="36"/>
        <v>67.06</v>
      </c>
      <c r="AK44" s="158">
        <f t="shared" ca="1" si="37"/>
        <v>71.14</v>
      </c>
      <c r="AL44" s="158">
        <f t="shared" ca="1" si="38"/>
        <v>64.53</v>
      </c>
      <c r="AM44" s="158">
        <f t="shared" si="39"/>
        <v>0</v>
      </c>
      <c r="AN44" s="159">
        <f t="shared" ca="1" si="51"/>
        <v>530.20000000000005</v>
      </c>
      <c r="AP44" s="227">
        <f t="shared" ca="1" si="40"/>
        <v>0</v>
      </c>
      <c r="AQ44" s="227">
        <f t="shared" ca="1" si="41"/>
        <v>0</v>
      </c>
      <c r="AR44" s="227">
        <f t="shared" ca="1" si="42"/>
        <v>0</v>
      </c>
      <c r="AS44" s="227">
        <f t="shared" ca="1" si="43"/>
        <v>0</v>
      </c>
      <c r="AT44" s="227">
        <f t="shared" ca="1" si="44"/>
        <v>0</v>
      </c>
      <c r="AU44" s="227">
        <f t="shared" ca="1" si="45"/>
        <v>0</v>
      </c>
      <c r="AV44" s="227">
        <f t="shared" ca="1" si="46"/>
        <v>0</v>
      </c>
      <c r="AW44" s="227">
        <f t="shared" ca="1" si="47"/>
        <v>0</v>
      </c>
      <c r="AX44" s="227">
        <f t="shared" ca="1" si="48"/>
        <v>530.20000000000005</v>
      </c>
      <c r="AY44" s="227">
        <f t="shared" ca="1" si="49"/>
        <v>0</v>
      </c>
      <c r="AZ44" s="227">
        <f t="shared" ca="1" si="50"/>
        <v>0</v>
      </c>
      <c r="BB44" s="227">
        <f t="shared" ca="1" si="52"/>
        <v>56.36</v>
      </c>
      <c r="BC44" s="227">
        <f t="shared" ca="1" si="53"/>
        <v>72.38</v>
      </c>
      <c r="BD44" s="227">
        <f t="shared" ca="1" si="54"/>
        <v>71.900000000000006</v>
      </c>
      <c r="BE44" s="227">
        <f t="shared" ca="1" si="55"/>
        <v>59.99</v>
      </c>
      <c r="BF44" s="227">
        <f t="shared" ca="1" si="56"/>
        <v>66.84</v>
      </c>
      <c r="BG44" s="227">
        <f t="shared" ca="1" si="57"/>
        <v>67.06</v>
      </c>
      <c r="BH44" s="227">
        <f t="shared" ca="1" si="58"/>
        <v>71.14</v>
      </c>
      <c r="BI44" s="227">
        <f t="shared" ca="1" si="59"/>
        <v>64.53</v>
      </c>
      <c r="BJ44" s="227">
        <f t="shared" si="60"/>
        <v>0</v>
      </c>
    </row>
    <row r="45" spans="1:62" x14ac:dyDescent="0.2">
      <c r="A45" s="228" t="s">
        <v>11</v>
      </c>
      <c r="B45" s="229" t="s">
        <v>158</v>
      </c>
      <c r="C45" s="240" t="s">
        <v>73</v>
      </c>
      <c r="D45" s="231">
        <v>175.58</v>
      </c>
      <c r="E45" s="236">
        <f t="shared" ca="1" si="20"/>
        <v>48.89</v>
      </c>
      <c r="F45" s="231"/>
      <c r="G45" s="236" t="str">
        <f t="shared" si="21"/>
        <v/>
      </c>
      <c r="H45" s="231"/>
      <c r="I45" s="236" t="str">
        <f t="shared" si="22"/>
        <v/>
      </c>
      <c r="J45" s="231"/>
      <c r="K45" s="236" t="str">
        <f t="shared" si="23"/>
        <v/>
      </c>
      <c r="L45" s="231">
        <v>51.19</v>
      </c>
      <c r="M45" s="236">
        <f t="shared" ca="1" si="24"/>
        <v>54.21</v>
      </c>
      <c r="N45" s="231">
        <v>83.42</v>
      </c>
      <c r="O45" s="236">
        <f t="shared" ca="1" si="25"/>
        <v>44.46</v>
      </c>
      <c r="P45" s="234">
        <v>57.56</v>
      </c>
      <c r="Q45" s="236">
        <f t="shared" ca="1" si="26"/>
        <v>71.2</v>
      </c>
      <c r="R45" s="234">
        <v>127.43</v>
      </c>
      <c r="S45" s="236">
        <f t="shared" ca="1" si="27"/>
        <v>66.64</v>
      </c>
      <c r="T45" s="234"/>
      <c r="U45" s="236" t="str">
        <f t="shared" si="28"/>
        <v/>
      </c>
      <c r="V45" s="236">
        <f t="shared" ca="1" si="29"/>
        <v>285.39999999999998</v>
      </c>
      <c r="W45" s="244"/>
      <c r="X45" s="226">
        <v>1</v>
      </c>
      <c r="Y45" s="158">
        <f t="shared" ca="1" si="30"/>
        <v>71.2</v>
      </c>
      <c r="Z45" s="158">
        <f t="shared" ca="1" si="30"/>
        <v>66.64</v>
      </c>
      <c r="AA45" s="158">
        <f t="shared" ca="1" si="30"/>
        <v>54.21</v>
      </c>
      <c r="AB45" s="158">
        <f t="shared" ca="1" si="30"/>
        <v>48.89</v>
      </c>
      <c r="AC45" s="158">
        <f t="shared" ca="1" si="30"/>
        <v>44.46</v>
      </c>
      <c r="AE45" s="158">
        <f t="shared" ca="1" si="31"/>
        <v>48.89</v>
      </c>
      <c r="AF45" s="158">
        <f t="shared" si="32"/>
        <v>0</v>
      </c>
      <c r="AG45" s="158">
        <f t="shared" si="33"/>
        <v>0</v>
      </c>
      <c r="AH45" s="158">
        <f t="shared" si="34"/>
        <v>0</v>
      </c>
      <c r="AI45" s="158">
        <f t="shared" ca="1" si="35"/>
        <v>54.21</v>
      </c>
      <c r="AJ45" s="158">
        <f t="shared" ca="1" si="36"/>
        <v>44.46</v>
      </c>
      <c r="AK45" s="158">
        <f t="shared" ca="1" si="37"/>
        <v>71.2</v>
      </c>
      <c r="AL45" s="158">
        <f t="shared" ca="1" si="38"/>
        <v>66.64</v>
      </c>
      <c r="AM45" s="158">
        <f t="shared" si="39"/>
        <v>0</v>
      </c>
      <c r="AN45" s="159">
        <f t="shared" ca="1" si="51"/>
        <v>285.39999999999998</v>
      </c>
      <c r="AP45" s="227">
        <f t="shared" ca="1" si="40"/>
        <v>285.39999999999998</v>
      </c>
      <c r="AQ45" s="227">
        <f t="shared" ca="1" si="41"/>
        <v>0</v>
      </c>
      <c r="AR45" s="227">
        <f t="shared" ca="1" si="42"/>
        <v>0</v>
      </c>
      <c r="AS45" s="227">
        <f t="shared" ca="1" si="43"/>
        <v>0</v>
      </c>
      <c r="AT45" s="227">
        <f t="shared" ca="1" si="44"/>
        <v>0</v>
      </c>
      <c r="AU45" s="227">
        <f t="shared" ca="1" si="45"/>
        <v>0</v>
      </c>
      <c r="AV45" s="227">
        <f t="shared" ca="1" si="46"/>
        <v>0</v>
      </c>
      <c r="AW45" s="227">
        <f t="shared" ca="1" si="47"/>
        <v>0</v>
      </c>
      <c r="AX45" s="227">
        <f t="shared" ca="1" si="48"/>
        <v>0</v>
      </c>
      <c r="AY45" s="227">
        <f t="shared" ca="1" si="49"/>
        <v>0</v>
      </c>
      <c r="AZ45" s="227">
        <f t="shared" ca="1" si="50"/>
        <v>0</v>
      </c>
      <c r="BB45" s="227">
        <f t="shared" ca="1" si="52"/>
        <v>48.89</v>
      </c>
      <c r="BC45" s="227">
        <f t="shared" si="53"/>
        <v>0</v>
      </c>
      <c r="BD45" s="227">
        <f t="shared" si="54"/>
        <v>0</v>
      </c>
      <c r="BE45" s="227">
        <f t="shared" si="55"/>
        <v>0</v>
      </c>
      <c r="BF45" s="227">
        <f t="shared" ca="1" si="56"/>
        <v>54.21</v>
      </c>
      <c r="BG45" s="227">
        <f t="shared" ca="1" si="57"/>
        <v>44.46</v>
      </c>
      <c r="BH45" s="227">
        <f t="shared" ca="1" si="58"/>
        <v>71.2</v>
      </c>
      <c r="BI45" s="227">
        <f t="shared" ca="1" si="59"/>
        <v>66.64</v>
      </c>
      <c r="BJ45" s="227">
        <f t="shared" si="60"/>
        <v>0</v>
      </c>
    </row>
    <row r="46" spans="1:62" x14ac:dyDescent="0.2">
      <c r="A46" s="241" t="s">
        <v>12</v>
      </c>
      <c r="B46" s="242" t="s">
        <v>157</v>
      </c>
      <c r="C46" s="230" t="s">
        <v>84</v>
      </c>
      <c r="D46" s="231">
        <v>159.21</v>
      </c>
      <c r="E46" s="233">
        <f t="shared" ca="1" si="20"/>
        <v>53.99</v>
      </c>
      <c r="F46" s="231"/>
      <c r="G46" s="233" t="str">
        <f t="shared" si="21"/>
        <v/>
      </c>
      <c r="H46" s="231"/>
      <c r="I46" s="233" t="str">
        <f t="shared" si="22"/>
        <v/>
      </c>
      <c r="J46" s="231">
        <v>72.44</v>
      </c>
      <c r="K46" s="233">
        <f t="shared" ca="1" si="23"/>
        <v>45.42</v>
      </c>
      <c r="L46" s="231">
        <v>49.44</v>
      </c>
      <c r="M46" s="233">
        <f t="shared" ca="1" si="24"/>
        <v>55.93</v>
      </c>
      <c r="N46" s="231" t="s">
        <v>88</v>
      </c>
      <c r="O46" s="243" t="str">
        <f t="shared" si="25"/>
        <v>*</v>
      </c>
      <c r="P46" s="234">
        <v>65.03</v>
      </c>
      <c r="Q46" s="233">
        <f t="shared" ca="1" si="26"/>
        <v>63.41</v>
      </c>
      <c r="R46" s="234">
        <v>142.13</v>
      </c>
      <c r="S46" s="233">
        <f t="shared" ca="1" si="27"/>
        <v>59.85</v>
      </c>
      <c r="T46" s="234"/>
      <c r="U46" s="233" t="str">
        <f t="shared" si="28"/>
        <v/>
      </c>
      <c r="V46" s="236">
        <f t="shared" ca="1" si="29"/>
        <v>278.60000000000002</v>
      </c>
      <c r="W46" s="244"/>
      <c r="X46" s="226">
        <v>1</v>
      </c>
      <c r="Y46" s="158">
        <f t="shared" ca="1" si="30"/>
        <v>63.41</v>
      </c>
      <c r="Z46" s="158">
        <f t="shared" ca="1" si="30"/>
        <v>59.85</v>
      </c>
      <c r="AA46" s="158">
        <f t="shared" ca="1" si="30"/>
        <v>55.93</v>
      </c>
      <c r="AB46" s="158">
        <f t="shared" ca="1" si="30"/>
        <v>53.99</v>
      </c>
      <c r="AC46" s="158">
        <f t="shared" ca="1" si="30"/>
        <v>45.42</v>
      </c>
      <c r="AE46" s="158">
        <f t="shared" ca="1" si="31"/>
        <v>53.99</v>
      </c>
      <c r="AF46" s="158">
        <f t="shared" si="32"/>
        <v>0</v>
      </c>
      <c r="AG46" s="158">
        <f t="shared" si="33"/>
        <v>0</v>
      </c>
      <c r="AH46" s="158">
        <f t="shared" ca="1" si="34"/>
        <v>45.42</v>
      </c>
      <c r="AI46" s="158">
        <f t="shared" ca="1" si="35"/>
        <v>55.93</v>
      </c>
      <c r="AJ46" s="158">
        <f t="shared" si="36"/>
        <v>0</v>
      </c>
      <c r="AK46" s="158">
        <f t="shared" ca="1" si="37"/>
        <v>63.41</v>
      </c>
      <c r="AL46" s="158">
        <f t="shared" ca="1" si="38"/>
        <v>59.85</v>
      </c>
      <c r="AM46" s="158">
        <f t="shared" si="39"/>
        <v>0</v>
      </c>
      <c r="AN46" s="159">
        <f t="shared" ca="1" si="51"/>
        <v>278.60000000000002</v>
      </c>
      <c r="AP46" s="227">
        <f t="shared" ca="1" si="40"/>
        <v>0</v>
      </c>
      <c r="AQ46" s="227">
        <f t="shared" ca="1" si="41"/>
        <v>0</v>
      </c>
      <c r="AR46" s="227">
        <f t="shared" ca="1" si="42"/>
        <v>0</v>
      </c>
      <c r="AS46" s="227">
        <f t="shared" ca="1" si="43"/>
        <v>0</v>
      </c>
      <c r="AT46" s="227">
        <f t="shared" ca="1" si="44"/>
        <v>0</v>
      </c>
      <c r="AU46" s="227">
        <f t="shared" ca="1" si="45"/>
        <v>0</v>
      </c>
      <c r="AV46" s="227">
        <f t="shared" ca="1" si="46"/>
        <v>0</v>
      </c>
      <c r="AW46" s="227">
        <f t="shared" ca="1" si="47"/>
        <v>278.60000000000002</v>
      </c>
      <c r="AX46" s="227">
        <f t="shared" ca="1" si="48"/>
        <v>0</v>
      </c>
      <c r="AY46" s="227">
        <f t="shared" ca="1" si="49"/>
        <v>0</v>
      </c>
      <c r="AZ46" s="227">
        <f t="shared" ca="1" si="50"/>
        <v>0</v>
      </c>
      <c r="BB46" s="227">
        <f t="shared" ca="1" si="52"/>
        <v>53.99</v>
      </c>
      <c r="BC46" s="227">
        <f t="shared" si="53"/>
        <v>0</v>
      </c>
      <c r="BD46" s="227">
        <f t="shared" si="54"/>
        <v>0</v>
      </c>
      <c r="BE46" s="227">
        <f t="shared" ca="1" si="55"/>
        <v>45.42</v>
      </c>
      <c r="BF46" s="227">
        <f t="shared" ca="1" si="56"/>
        <v>55.93</v>
      </c>
      <c r="BG46" s="227">
        <f t="shared" si="57"/>
        <v>0</v>
      </c>
      <c r="BH46" s="227">
        <f t="shared" ca="1" si="58"/>
        <v>63.41</v>
      </c>
      <c r="BI46" s="227">
        <f t="shared" ca="1" si="59"/>
        <v>59.85</v>
      </c>
      <c r="BJ46" s="227">
        <f t="shared" si="60"/>
        <v>0</v>
      </c>
    </row>
    <row r="47" spans="1:62" s="183" customFormat="1" x14ac:dyDescent="0.2">
      <c r="A47" s="228" t="s">
        <v>13</v>
      </c>
      <c r="B47" s="229" t="s">
        <v>161</v>
      </c>
      <c r="C47" s="230" t="s">
        <v>84</v>
      </c>
      <c r="D47" s="231" t="s">
        <v>404</v>
      </c>
      <c r="E47" s="243" t="str">
        <f t="shared" si="20"/>
        <v>*</v>
      </c>
      <c r="F47" s="231">
        <v>118.44</v>
      </c>
      <c r="G47" s="232">
        <f t="shared" ca="1" si="21"/>
        <v>33.32</v>
      </c>
      <c r="H47" s="231">
        <v>103.06</v>
      </c>
      <c r="I47" s="236">
        <f t="shared" ca="1" si="22"/>
        <v>36.03</v>
      </c>
      <c r="J47" s="231">
        <v>100.3</v>
      </c>
      <c r="K47" s="232">
        <f t="shared" ca="1" si="23"/>
        <v>32.869999999999997</v>
      </c>
      <c r="L47" s="231">
        <v>103.21</v>
      </c>
      <c r="M47" s="232">
        <f t="shared" ca="1" si="24"/>
        <v>26.92</v>
      </c>
      <c r="N47" s="231">
        <v>96.21</v>
      </c>
      <c r="O47" s="236">
        <f t="shared" ca="1" si="25"/>
        <v>38.630000000000003</v>
      </c>
      <c r="P47" s="231">
        <v>58.4</v>
      </c>
      <c r="Q47" s="236">
        <f t="shared" ca="1" si="26"/>
        <v>70.31</v>
      </c>
      <c r="R47" s="231">
        <v>150.13999999999999</v>
      </c>
      <c r="S47" s="236">
        <f t="shared" ca="1" si="27"/>
        <v>56.66</v>
      </c>
      <c r="T47" s="231">
        <v>69.260000000000005</v>
      </c>
      <c r="U47" s="236">
        <f t="shared" ca="1" si="28"/>
        <v>57.25</v>
      </c>
      <c r="V47" s="236">
        <f t="shared" ca="1" si="29"/>
        <v>258.88</v>
      </c>
      <c r="W47" s="244"/>
      <c r="X47" s="226">
        <v>1</v>
      </c>
      <c r="Y47" s="183">
        <f t="shared" ref="Y47:AC57" ca="1" si="61">LARGE($AE47:$AM47,Y$34)</f>
        <v>70.31</v>
      </c>
      <c r="Z47" s="183">
        <f t="shared" ca="1" si="61"/>
        <v>57.25</v>
      </c>
      <c r="AA47" s="183">
        <f t="shared" ca="1" si="61"/>
        <v>56.66</v>
      </c>
      <c r="AB47" s="183">
        <f t="shared" ca="1" si="61"/>
        <v>38.630000000000003</v>
      </c>
      <c r="AC47" s="183">
        <f t="shared" ca="1" si="61"/>
        <v>36.03</v>
      </c>
      <c r="AE47" s="183">
        <f t="shared" si="31"/>
        <v>0</v>
      </c>
      <c r="AF47" s="183">
        <f t="shared" ca="1" si="32"/>
        <v>33.32</v>
      </c>
      <c r="AG47" s="183">
        <f t="shared" ca="1" si="33"/>
        <v>36.03</v>
      </c>
      <c r="AH47" s="183">
        <f t="shared" ca="1" si="34"/>
        <v>32.869999999999997</v>
      </c>
      <c r="AI47" s="183">
        <f t="shared" ca="1" si="35"/>
        <v>26.92</v>
      </c>
      <c r="AJ47" s="183">
        <f t="shared" ca="1" si="36"/>
        <v>38.630000000000003</v>
      </c>
      <c r="AK47" s="183">
        <f t="shared" ca="1" si="37"/>
        <v>70.31</v>
      </c>
      <c r="AL47" s="183">
        <f t="shared" ca="1" si="38"/>
        <v>56.66</v>
      </c>
      <c r="AM47" s="183">
        <f t="shared" ca="1" si="39"/>
        <v>57.25</v>
      </c>
      <c r="AN47" s="159">
        <f t="shared" ca="1" si="51"/>
        <v>351.99</v>
      </c>
      <c r="AP47" s="227">
        <f t="shared" ca="1" si="40"/>
        <v>0</v>
      </c>
      <c r="AQ47" s="227">
        <f t="shared" ca="1" si="41"/>
        <v>0</v>
      </c>
      <c r="AR47" s="227">
        <f t="shared" ca="1" si="42"/>
        <v>0</v>
      </c>
      <c r="AS47" s="227">
        <f t="shared" ca="1" si="43"/>
        <v>0</v>
      </c>
      <c r="AT47" s="227">
        <f t="shared" ca="1" si="44"/>
        <v>0</v>
      </c>
      <c r="AU47" s="227">
        <f t="shared" ca="1" si="45"/>
        <v>0</v>
      </c>
      <c r="AV47" s="227">
        <f t="shared" ca="1" si="46"/>
        <v>0</v>
      </c>
      <c r="AW47" s="227">
        <f t="shared" ca="1" si="47"/>
        <v>351.99</v>
      </c>
      <c r="AX47" s="227">
        <f t="shared" ca="1" si="48"/>
        <v>0</v>
      </c>
      <c r="AY47" s="227">
        <f t="shared" ca="1" si="49"/>
        <v>0</v>
      </c>
      <c r="AZ47" s="227">
        <f t="shared" ca="1" si="50"/>
        <v>0</v>
      </c>
      <c r="BB47" s="227">
        <f t="shared" si="52"/>
        <v>0</v>
      </c>
      <c r="BC47" s="227">
        <f t="shared" ca="1" si="53"/>
        <v>33.32</v>
      </c>
      <c r="BD47" s="227">
        <f t="shared" ca="1" si="54"/>
        <v>36.03</v>
      </c>
      <c r="BE47" s="227">
        <f t="shared" ca="1" si="55"/>
        <v>32.869999999999997</v>
      </c>
      <c r="BF47" s="227">
        <f t="shared" ca="1" si="56"/>
        <v>26.92</v>
      </c>
      <c r="BG47" s="227">
        <f t="shared" ca="1" si="57"/>
        <v>38.630000000000003</v>
      </c>
      <c r="BH47" s="227">
        <f t="shared" ca="1" si="58"/>
        <v>70.31</v>
      </c>
      <c r="BI47" s="227">
        <f t="shared" ca="1" si="59"/>
        <v>56.66</v>
      </c>
      <c r="BJ47" s="227">
        <f t="shared" ca="1" si="60"/>
        <v>57.25</v>
      </c>
    </row>
    <row r="48" spans="1:62" x14ac:dyDescent="0.2">
      <c r="A48" s="241" t="s">
        <v>14</v>
      </c>
      <c r="B48" s="229" t="s">
        <v>86</v>
      </c>
      <c r="C48" s="230" t="s">
        <v>80</v>
      </c>
      <c r="D48" s="231"/>
      <c r="E48" s="236" t="str">
        <f t="shared" ref="E48:E53" si="62">IF(D48="","",IF(N(D48)=0,"*",ROUND(100*E$36/(100*D48-40*INT(D48)),2)))</f>
        <v/>
      </c>
      <c r="F48" s="231">
        <v>54.31</v>
      </c>
      <c r="G48" s="236">
        <f t="shared" ref="G48:G53" ca="1" si="63">IF(F48="","",IF(N(F48)=0,"*",ROUND(100*G$36/(100*F48-40*INT(F48)),2)))</f>
        <v>72.58</v>
      </c>
      <c r="H48" s="231"/>
      <c r="I48" s="236" t="str">
        <f t="shared" ref="I48:I53" si="64">IF(H48="","",IF(N(H48)=0,"*",ROUND(100*I$36/(100*H48-40*INT(H48)),2)))</f>
        <v/>
      </c>
      <c r="J48" s="231">
        <v>43.53</v>
      </c>
      <c r="K48" s="236">
        <f t="shared" ref="K48:K53" ca="1" si="65">IF(J48="","",IF(N(J48)=0,"*",ROUND(100*K$36/(100*J48-40*INT(J48)),2)))</f>
        <v>75.28</v>
      </c>
      <c r="L48" s="231"/>
      <c r="M48" s="236" t="str">
        <f t="shared" ref="M48:M53" si="66">IF(L48="","",IF(N(L48)=0,"*",ROUND(100*M$36/(100*L48-40*INT(L48)),2)))</f>
        <v/>
      </c>
      <c r="N48" s="231">
        <v>51.49</v>
      </c>
      <c r="O48" s="236">
        <f t="shared" ref="O48:O53" ca="1" si="67">IF(N48="","",IF(N(N48)=0,"*",ROUND(100*O$36/(100*N48-40*INT(N48)),2)))</f>
        <v>71.819999999999993</v>
      </c>
      <c r="P48" s="234"/>
      <c r="Q48" s="236" t="str">
        <f t="shared" ref="Q48:Q53" si="68">IF(P48="","",IF(N(P48)=0,"*",ROUND(100*Q$36/(100*P48-40*INT(P48)),2)))</f>
        <v/>
      </c>
      <c r="R48" s="234"/>
      <c r="S48" s="236" t="str">
        <f t="shared" ref="S48:S53" si="69">IF(R48="","",IF(N(R48)=0,"*",ROUND(100*S$36/(100*R48-40*INT(R48)),2)))</f>
        <v/>
      </c>
      <c r="T48" s="234"/>
      <c r="U48" s="236" t="str">
        <f t="shared" ref="U48:U53" si="70">IF(T48="","",IF(N(T48)=0,"*",ROUND(100*U$36/(100*T48-40*INT(T48)),2)))</f>
        <v/>
      </c>
      <c r="V48" s="236">
        <f t="shared" ref="V48:V53" ca="1" si="71">SUM(Y48:AC48)</f>
        <v>219.68</v>
      </c>
      <c r="W48" s="244"/>
      <c r="X48" s="226">
        <v>1</v>
      </c>
      <c r="Y48" s="158">
        <f t="shared" ref="Y48:AC53" ca="1" si="72">LARGE($AE48:$AM48,Y$34)</f>
        <v>75.28</v>
      </c>
      <c r="Z48" s="158">
        <f t="shared" ca="1" si="72"/>
        <v>72.58</v>
      </c>
      <c r="AA48" s="158">
        <f t="shared" ca="1" si="72"/>
        <v>71.819999999999993</v>
      </c>
      <c r="AB48" s="158">
        <f t="shared" ca="1" si="72"/>
        <v>0</v>
      </c>
      <c r="AC48" s="158">
        <f t="shared" ca="1" si="72"/>
        <v>0</v>
      </c>
      <c r="AE48" s="158">
        <f t="shared" ref="AE48:AE53" si="73">N(E48)</f>
        <v>0</v>
      </c>
      <c r="AF48" s="158">
        <f t="shared" ref="AF48:AF53" ca="1" si="74">N(G48)</f>
        <v>72.58</v>
      </c>
      <c r="AG48" s="158">
        <f t="shared" ref="AG48:AG53" si="75">N(I48)</f>
        <v>0</v>
      </c>
      <c r="AH48" s="158">
        <f t="shared" ref="AH48:AH53" ca="1" si="76">N(K48)</f>
        <v>75.28</v>
      </c>
      <c r="AI48" s="158">
        <f t="shared" ref="AI48:AI53" si="77">N(M48)</f>
        <v>0</v>
      </c>
      <c r="AJ48" s="158">
        <f t="shared" ref="AJ48:AJ53" ca="1" si="78">N(O48)</f>
        <v>71.819999999999993</v>
      </c>
      <c r="AK48" s="158">
        <f t="shared" ref="AK48:AK53" si="79">N(Q48)</f>
        <v>0</v>
      </c>
      <c r="AL48" s="158">
        <f t="shared" ref="AL48:AL53" si="80">N(S48)</f>
        <v>0</v>
      </c>
      <c r="AM48" s="158">
        <f t="shared" ref="AM48:AM53" si="81">N(U48)</f>
        <v>0</v>
      </c>
      <c r="AN48" s="159">
        <f t="shared" ref="AN48:AN53" ca="1" si="82">ROUND(X48*SUM(E48,G48,I48,K48,M48,O48,Q48,S48,U48),2)</f>
        <v>219.68</v>
      </c>
      <c r="AP48" s="227">
        <f t="shared" ref="AP48:AP53" ca="1" si="83">IF(C48="Vihor",1,0)*AN48</f>
        <v>0</v>
      </c>
      <c r="AQ48" s="227">
        <f t="shared" ref="AQ48:AQ53" ca="1" si="84">IF(C48="Maksimir",1,0)*AN48</f>
        <v>219.68</v>
      </c>
      <c r="AR48" s="227">
        <f t="shared" ref="AR48:AR53" ca="1" si="85">IF(C48="Japetić",1,0)*AN48</f>
        <v>0</v>
      </c>
      <c r="AS48" s="227">
        <f t="shared" ref="AS48:AS53" ca="1" si="86">IF(C48="Bjelovar",1,0)*AN48</f>
        <v>0</v>
      </c>
      <c r="AT48" s="227">
        <f t="shared" ref="AT48:AT53" ca="1" si="87">IF(C48="Međimurje",1,0)*AN48</f>
        <v>0</v>
      </c>
      <c r="AU48" s="227">
        <f t="shared" ref="AU48:AU53" ca="1" si="88">IF(C48="Sova",1,0)*AN48</f>
        <v>0</v>
      </c>
      <c r="AV48" s="227">
        <f t="shared" ref="AV48:AV53" ca="1" si="89">IF(C48="Orion",1,0)*AN48</f>
        <v>0</v>
      </c>
      <c r="AW48" s="227">
        <f t="shared" ref="AW48:AW53" ca="1" si="90">IF(C48="Kapela",1,0)*AN48</f>
        <v>0</v>
      </c>
      <c r="AX48" s="227">
        <f t="shared" ref="AX48:AX53" ca="1" si="91">IF(C48="Jelen",1,0)*AN48</f>
        <v>0</v>
      </c>
      <c r="AY48" s="227">
        <f t="shared" ref="AY48:AY53" ca="1" si="92">IF(C48="Varaždin",1,0)*AN48</f>
        <v>0</v>
      </c>
      <c r="AZ48" s="227">
        <f t="shared" ref="AZ48:AZ53" ca="1" si="93">IF(C48="Ivan Merz",1,0)*AN48</f>
        <v>0</v>
      </c>
      <c r="BB48" s="227">
        <f t="shared" si="52"/>
        <v>0</v>
      </c>
      <c r="BC48" s="227">
        <f t="shared" ca="1" si="53"/>
        <v>72.58</v>
      </c>
      <c r="BD48" s="227">
        <f t="shared" si="54"/>
        <v>0</v>
      </c>
      <c r="BE48" s="227">
        <f t="shared" ca="1" si="55"/>
        <v>75.28</v>
      </c>
      <c r="BF48" s="227">
        <f t="shared" si="56"/>
        <v>0</v>
      </c>
      <c r="BG48" s="227">
        <f t="shared" ca="1" si="57"/>
        <v>71.819999999999993</v>
      </c>
      <c r="BH48" s="227">
        <f t="shared" si="58"/>
        <v>0</v>
      </c>
      <c r="BI48" s="227">
        <f t="shared" si="59"/>
        <v>0</v>
      </c>
      <c r="BJ48" s="227">
        <f t="shared" si="60"/>
        <v>0</v>
      </c>
    </row>
    <row r="49" spans="1:62" x14ac:dyDescent="0.2">
      <c r="A49" s="228" t="s">
        <v>15</v>
      </c>
      <c r="B49" s="229" t="s">
        <v>116</v>
      </c>
      <c r="C49" s="230" t="s">
        <v>81</v>
      </c>
      <c r="D49" s="231" t="s">
        <v>88</v>
      </c>
      <c r="E49" s="243" t="str">
        <f t="shared" si="62"/>
        <v>*</v>
      </c>
      <c r="F49" s="231">
        <v>64.48</v>
      </c>
      <c r="G49" s="236">
        <f t="shared" ca="1" si="63"/>
        <v>61.06</v>
      </c>
      <c r="H49" s="231">
        <v>49.35</v>
      </c>
      <c r="I49" s="236">
        <f t="shared" ca="1" si="64"/>
        <v>74.92</v>
      </c>
      <c r="J49" s="231"/>
      <c r="K49" s="236" t="str">
        <f t="shared" si="65"/>
        <v/>
      </c>
      <c r="L49" s="231"/>
      <c r="M49" s="236" t="str">
        <f t="shared" si="66"/>
        <v/>
      </c>
      <c r="N49" s="231" t="s">
        <v>88</v>
      </c>
      <c r="O49" s="243" t="str">
        <f t="shared" si="67"/>
        <v>*</v>
      </c>
      <c r="P49" s="234">
        <v>54.42</v>
      </c>
      <c r="Q49" s="236">
        <f t="shared" ca="1" si="68"/>
        <v>75.41</v>
      </c>
      <c r="R49" s="234"/>
      <c r="S49" s="236" t="str">
        <f t="shared" si="69"/>
        <v/>
      </c>
      <c r="T49" s="234"/>
      <c r="U49" s="236" t="str">
        <f t="shared" si="70"/>
        <v/>
      </c>
      <c r="V49" s="236">
        <f t="shared" ca="1" si="71"/>
        <v>211.39</v>
      </c>
      <c r="W49" s="244"/>
      <c r="X49" s="226">
        <v>1</v>
      </c>
      <c r="Y49" s="158">
        <f t="shared" ca="1" si="72"/>
        <v>75.41</v>
      </c>
      <c r="Z49" s="158">
        <f t="shared" ca="1" si="72"/>
        <v>74.92</v>
      </c>
      <c r="AA49" s="158">
        <f t="shared" ca="1" si="72"/>
        <v>61.06</v>
      </c>
      <c r="AB49" s="158">
        <f t="shared" ca="1" si="72"/>
        <v>0</v>
      </c>
      <c r="AC49" s="158">
        <f t="shared" ca="1" si="72"/>
        <v>0</v>
      </c>
      <c r="AE49" s="158">
        <f t="shared" si="73"/>
        <v>0</v>
      </c>
      <c r="AF49" s="158">
        <f t="shared" ca="1" si="74"/>
        <v>61.06</v>
      </c>
      <c r="AG49" s="158">
        <f t="shared" ca="1" si="75"/>
        <v>74.92</v>
      </c>
      <c r="AH49" s="158">
        <f t="shared" si="76"/>
        <v>0</v>
      </c>
      <c r="AI49" s="158">
        <f t="shared" si="77"/>
        <v>0</v>
      </c>
      <c r="AJ49" s="158">
        <f t="shared" si="78"/>
        <v>0</v>
      </c>
      <c r="AK49" s="158">
        <f t="shared" ca="1" si="79"/>
        <v>75.41</v>
      </c>
      <c r="AL49" s="158">
        <f t="shared" si="80"/>
        <v>0</v>
      </c>
      <c r="AM49" s="158">
        <f t="shared" si="81"/>
        <v>0</v>
      </c>
      <c r="AN49" s="159">
        <f t="shared" ca="1" si="82"/>
        <v>211.39</v>
      </c>
      <c r="AP49" s="227">
        <f t="shared" ca="1" si="83"/>
        <v>0</v>
      </c>
      <c r="AQ49" s="227">
        <f t="shared" ca="1" si="84"/>
        <v>0</v>
      </c>
      <c r="AR49" s="227">
        <f t="shared" ca="1" si="85"/>
        <v>211.39</v>
      </c>
      <c r="AS49" s="227">
        <f t="shared" ca="1" si="86"/>
        <v>0</v>
      </c>
      <c r="AT49" s="227">
        <f t="shared" ca="1" si="87"/>
        <v>0</v>
      </c>
      <c r="AU49" s="227">
        <f t="shared" ca="1" si="88"/>
        <v>0</v>
      </c>
      <c r="AV49" s="227">
        <f t="shared" ca="1" si="89"/>
        <v>0</v>
      </c>
      <c r="AW49" s="227">
        <f t="shared" ca="1" si="90"/>
        <v>0</v>
      </c>
      <c r="AX49" s="227">
        <f t="shared" ca="1" si="91"/>
        <v>0</v>
      </c>
      <c r="AY49" s="227">
        <f t="shared" ca="1" si="92"/>
        <v>0</v>
      </c>
      <c r="AZ49" s="227">
        <f t="shared" ca="1" si="93"/>
        <v>0</v>
      </c>
      <c r="BB49" s="227">
        <f t="shared" si="52"/>
        <v>0</v>
      </c>
      <c r="BC49" s="227">
        <f t="shared" ca="1" si="53"/>
        <v>61.06</v>
      </c>
      <c r="BD49" s="227">
        <f t="shared" ca="1" si="54"/>
        <v>74.92</v>
      </c>
      <c r="BE49" s="227">
        <f t="shared" si="55"/>
        <v>0</v>
      </c>
      <c r="BF49" s="227">
        <f t="shared" si="56"/>
        <v>0</v>
      </c>
      <c r="BG49" s="227">
        <f t="shared" si="57"/>
        <v>0</v>
      </c>
      <c r="BH49" s="227">
        <f t="shared" ca="1" si="58"/>
        <v>75.41</v>
      </c>
      <c r="BI49" s="227">
        <f t="shared" si="59"/>
        <v>0</v>
      </c>
      <c r="BJ49" s="227">
        <f t="shared" si="60"/>
        <v>0</v>
      </c>
    </row>
    <row r="50" spans="1:62" x14ac:dyDescent="0.2">
      <c r="A50" s="228" t="s">
        <v>45</v>
      </c>
      <c r="B50" s="229" t="s">
        <v>291</v>
      </c>
      <c r="C50" s="230" t="s">
        <v>156</v>
      </c>
      <c r="D50" s="231" t="s">
        <v>112</v>
      </c>
      <c r="E50" s="245" t="str">
        <f t="shared" si="62"/>
        <v>*</v>
      </c>
      <c r="F50" s="231">
        <v>67.22</v>
      </c>
      <c r="G50" s="236">
        <f t="shared" ca="1" si="63"/>
        <v>58.73</v>
      </c>
      <c r="H50" s="231">
        <v>55.24</v>
      </c>
      <c r="I50" s="236">
        <f t="shared" ca="1" si="64"/>
        <v>67.06</v>
      </c>
      <c r="J50" s="231"/>
      <c r="K50" s="236" t="str">
        <f t="shared" si="65"/>
        <v/>
      </c>
      <c r="L50" s="231"/>
      <c r="M50" s="236" t="str">
        <f t="shared" si="66"/>
        <v/>
      </c>
      <c r="N50" s="231"/>
      <c r="O50" s="236" t="str">
        <f t="shared" si="67"/>
        <v/>
      </c>
      <c r="P50" s="234"/>
      <c r="Q50" s="236" t="str">
        <f t="shared" si="68"/>
        <v/>
      </c>
      <c r="R50" s="234"/>
      <c r="S50" s="236" t="str">
        <f t="shared" si="69"/>
        <v/>
      </c>
      <c r="T50" s="234">
        <v>58.36</v>
      </c>
      <c r="U50" s="236">
        <f t="shared" ca="1" si="70"/>
        <v>67.83</v>
      </c>
      <c r="V50" s="236">
        <f t="shared" ca="1" si="71"/>
        <v>193.61999999999998</v>
      </c>
      <c r="W50" s="244"/>
      <c r="X50" s="226">
        <v>1</v>
      </c>
      <c r="Y50" s="158">
        <f t="shared" ca="1" si="72"/>
        <v>67.83</v>
      </c>
      <c r="Z50" s="158">
        <f t="shared" ca="1" si="72"/>
        <v>67.06</v>
      </c>
      <c r="AA50" s="158">
        <f t="shared" ca="1" si="72"/>
        <v>58.73</v>
      </c>
      <c r="AB50" s="158">
        <f t="shared" ca="1" si="72"/>
        <v>0</v>
      </c>
      <c r="AC50" s="158">
        <f t="shared" ca="1" si="72"/>
        <v>0</v>
      </c>
      <c r="AE50" s="158">
        <f t="shared" si="73"/>
        <v>0</v>
      </c>
      <c r="AF50" s="158">
        <f t="shared" ca="1" si="74"/>
        <v>58.73</v>
      </c>
      <c r="AG50" s="158">
        <f t="shared" ca="1" si="75"/>
        <v>67.06</v>
      </c>
      <c r="AH50" s="158">
        <f t="shared" si="76"/>
        <v>0</v>
      </c>
      <c r="AI50" s="158">
        <f t="shared" si="77"/>
        <v>0</v>
      </c>
      <c r="AJ50" s="158">
        <f t="shared" si="78"/>
        <v>0</v>
      </c>
      <c r="AK50" s="158">
        <f t="shared" si="79"/>
        <v>0</v>
      </c>
      <c r="AL50" s="158">
        <f t="shared" si="80"/>
        <v>0</v>
      </c>
      <c r="AM50" s="158">
        <f t="shared" ca="1" si="81"/>
        <v>67.83</v>
      </c>
      <c r="AN50" s="159">
        <f t="shared" ca="1" si="82"/>
        <v>193.62</v>
      </c>
      <c r="AP50" s="227">
        <f t="shared" ca="1" si="83"/>
        <v>0</v>
      </c>
      <c r="AQ50" s="227">
        <f t="shared" ca="1" si="84"/>
        <v>0</v>
      </c>
      <c r="AR50" s="227">
        <f t="shared" ca="1" si="85"/>
        <v>0</v>
      </c>
      <c r="AS50" s="227">
        <f t="shared" ca="1" si="86"/>
        <v>0</v>
      </c>
      <c r="AT50" s="227">
        <f t="shared" ca="1" si="87"/>
        <v>0</v>
      </c>
      <c r="AU50" s="227">
        <f t="shared" ca="1" si="88"/>
        <v>0</v>
      </c>
      <c r="AV50" s="227">
        <f t="shared" ca="1" si="89"/>
        <v>0</v>
      </c>
      <c r="AW50" s="227">
        <f t="shared" ca="1" si="90"/>
        <v>0</v>
      </c>
      <c r="AX50" s="227">
        <f t="shared" ca="1" si="91"/>
        <v>193.62</v>
      </c>
      <c r="AY50" s="227">
        <f t="shared" ca="1" si="92"/>
        <v>0</v>
      </c>
      <c r="AZ50" s="227">
        <f t="shared" ca="1" si="93"/>
        <v>0</v>
      </c>
      <c r="BB50" s="227">
        <f t="shared" si="52"/>
        <v>0</v>
      </c>
      <c r="BC50" s="227">
        <f t="shared" ca="1" si="53"/>
        <v>58.73</v>
      </c>
      <c r="BD50" s="227">
        <f t="shared" ca="1" si="54"/>
        <v>67.06</v>
      </c>
      <c r="BE50" s="227">
        <f t="shared" si="55"/>
        <v>0</v>
      </c>
      <c r="BF50" s="227">
        <f t="shared" si="56"/>
        <v>0</v>
      </c>
      <c r="BG50" s="227">
        <f t="shared" si="57"/>
        <v>0</v>
      </c>
      <c r="BH50" s="227">
        <f t="shared" si="58"/>
        <v>0</v>
      </c>
      <c r="BI50" s="227">
        <f t="shared" si="59"/>
        <v>0</v>
      </c>
      <c r="BJ50" s="227">
        <f t="shared" ca="1" si="60"/>
        <v>67.83</v>
      </c>
    </row>
    <row r="51" spans="1:62" x14ac:dyDescent="0.2">
      <c r="A51" s="241" t="s">
        <v>46</v>
      </c>
      <c r="B51" s="229" t="s">
        <v>117</v>
      </c>
      <c r="C51" s="230" t="s">
        <v>73</v>
      </c>
      <c r="D51" s="239" t="s">
        <v>404</v>
      </c>
      <c r="E51" s="245" t="str">
        <f t="shared" si="62"/>
        <v>*</v>
      </c>
      <c r="F51" s="231">
        <v>87.12</v>
      </c>
      <c r="G51" s="236">
        <f t="shared" ca="1" si="63"/>
        <v>45.37</v>
      </c>
      <c r="H51" s="231">
        <v>71.349999999999994</v>
      </c>
      <c r="I51" s="236">
        <f t="shared" ca="1" si="64"/>
        <v>51.9</v>
      </c>
      <c r="J51" s="231">
        <v>100.41</v>
      </c>
      <c r="K51" s="236">
        <f t="shared" ca="1" si="65"/>
        <v>32.81</v>
      </c>
      <c r="L51" s="231">
        <v>55.16</v>
      </c>
      <c r="M51" s="236">
        <f t="shared" ca="1" si="66"/>
        <v>50.33</v>
      </c>
      <c r="N51" s="231"/>
      <c r="O51" s="236" t="str">
        <f t="shared" si="67"/>
        <v/>
      </c>
      <c r="P51" s="234"/>
      <c r="Q51" s="236" t="str">
        <f t="shared" si="68"/>
        <v/>
      </c>
      <c r="R51" s="234"/>
      <c r="S51" s="236" t="str">
        <f t="shared" si="69"/>
        <v/>
      </c>
      <c r="T51" s="234"/>
      <c r="U51" s="236" t="str">
        <f t="shared" si="70"/>
        <v/>
      </c>
      <c r="V51" s="236">
        <f t="shared" ca="1" si="71"/>
        <v>180.41</v>
      </c>
      <c r="W51" s="244"/>
      <c r="X51" s="226">
        <v>1</v>
      </c>
      <c r="Y51" s="158">
        <f t="shared" ca="1" si="72"/>
        <v>51.9</v>
      </c>
      <c r="Z51" s="158">
        <f t="shared" ca="1" si="72"/>
        <v>50.33</v>
      </c>
      <c r="AA51" s="158">
        <f t="shared" ca="1" si="72"/>
        <v>45.37</v>
      </c>
      <c r="AB51" s="158">
        <f t="shared" ca="1" si="72"/>
        <v>32.81</v>
      </c>
      <c r="AC51" s="158">
        <f t="shared" ca="1" si="72"/>
        <v>0</v>
      </c>
      <c r="AE51" s="158">
        <f t="shared" si="73"/>
        <v>0</v>
      </c>
      <c r="AF51" s="158">
        <f t="shared" ca="1" si="74"/>
        <v>45.37</v>
      </c>
      <c r="AG51" s="158">
        <f t="shared" ca="1" si="75"/>
        <v>51.9</v>
      </c>
      <c r="AH51" s="158">
        <f t="shared" ca="1" si="76"/>
        <v>32.81</v>
      </c>
      <c r="AI51" s="158">
        <f t="shared" ca="1" si="77"/>
        <v>50.33</v>
      </c>
      <c r="AJ51" s="158">
        <f t="shared" si="78"/>
        <v>0</v>
      </c>
      <c r="AK51" s="158">
        <f t="shared" si="79"/>
        <v>0</v>
      </c>
      <c r="AL51" s="158">
        <f t="shared" si="80"/>
        <v>0</v>
      </c>
      <c r="AM51" s="158">
        <f t="shared" si="81"/>
        <v>0</v>
      </c>
      <c r="AN51" s="159">
        <f t="shared" ca="1" si="82"/>
        <v>180.41</v>
      </c>
      <c r="AP51" s="227">
        <f t="shared" ca="1" si="83"/>
        <v>180.41</v>
      </c>
      <c r="AQ51" s="227">
        <f t="shared" ca="1" si="84"/>
        <v>0</v>
      </c>
      <c r="AR51" s="227">
        <f t="shared" ca="1" si="85"/>
        <v>0</v>
      </c>
      <c r="AS51" s="227">
        <f t="shared" ca="1" si="86"/>
        <v>0</v>
      </c>
      <c r="AT51" s="227">
        <f t="shared" ca="1" si="87"/>
        <v>0</v>
      </c>
      <c r="AU51" s="227">
        <f t="shared" ca="1" si="88"/>
        <v>0</v>
      </c>
      <c r="AV51" s="227">
        <f t="shared" ca="1" si="89"/>
        <v>0</v>
      </c>
      <c r="AW51" s="227">
        <f t="shared" ca="1" si="90"/>
        <v>0</v>
      </c>
      <c r="AX51" s="227">
        <f t="shared" ca="1" si="91"/>
        <v>0</v>
      </c>
      <c r="AY51" s="227">
        <f t="shared" ca="1" si="92"/>
        <v>0</v>
      </c>
      <c r="AZ51" s="227">
        <f t="shared" ca="1" si="93"/>
        <v>0</v>
      </c>
      <c r="BB51" s="227">
        <f t="shared" si="52"/>
        <v>0</v>
      </c>
      <c r="BC51" s="227">
        <f t="shared" ca="1" si="53"/>
        <v>45.37</v>
      </c>
      <c r="BD51" s="227">
        <f t="shared" ca="1" si="54"/>
        <v>51.9</v>
      </c>
      <c r="BE51" s="227">
        <f t="shared" ca="1" si="55"/>
        <v>32.81</v>
      </c>
      <c r="BF51" s="227">
        <f t="shared" ca="1" si="56"/>
        <v>50.33</v>
      </c>
      <c r="BG51" s="227">
        <f t="shared" si="57"/>
        <v>0</v>
      </c>
      <c r="BH51" s="227">
        <f t="shared" si="58"/>
        <v>0</v>
      </c>
      <c r="BI51" s="227">
        <f t="shared" si="59"/>
        <v>0</v>
      </c>
      <c r="BJ51" s="227">
        <f t="shared" si="60"/>
        <v>0</v>
      </c>
    </row>
    <row r="52" spans="1:62" x14ac:dyDescent="0.2">
      <c r="A52" s="228" t="s">
        <v>47</v>
      </c>
      <c r="B52" s="229" t="s">
        <v>289</v>
      </c>
      <c r="C52" s="230" t="s">
        <v>80</v>
      </c>
      <c r="D52" s="231"/>
      <c r="E52" s="245" t="str">
        <f t="shared" si="62"/>
        <v/>
      </c>
      <c r="F52" s="231">
        <v>45.5</v>
      </c>
      <c r="G52" s="236">
        <f t="shared" ca="1" si="63"/>
        <v>86.33</v>
      </c>
      <c r="H52" s="231"/>
      <c r="I52" s="232" t="str">
        <f t="shared" si="64"/>
        <v/>
      </c>
      <c r="J52" s="231">
        <v>39.31</v>
      </c>
      <c r="K52" s="236">
        <f t="shared" ca="1" si="65"/>
        <v>83.59</v>
      </c>
      <c r="L52" s="231"/>
      <c r="M52" s="232" t="str">
        <f t="shared" si="66"/>
        <v/>
      </c>
      <c r="N52" s="231"/>
      <c r="O52" s="232" t="str">
        <f t="shared" si="67"/>
        <v/>
      </c>
      <c r="P52" s="234"/>
      <c r="Q52" s="232" t="str">
        <f t="shared" si="68"/>
        <v/>
      </c>
      <c r="R52" s="234"/>
      <c r="S52" s="232" t="str">
        <f t="shared" si="69"/>
        <v/>
      </c>
      <c r="T52" s="234"/>
      <c r="U52" s="232" t="str">
        <f t="shared" si="70"/>
        <v/>
      </c>
      <c r="V52" s="236">
        <f t="shared" ca="1" si="71"/>
        <v>169.92000000000002</v>
      </c>
      <c r="W52" s="244"/>
      <c r="X52" s="226">
        <v>1</v>
      </c>
      <c r="Y52" s="158">
        <f t="shared" ca="1" si="72"/>
        <v>86.33</v>
      </c>
      <c r="Z52" s="158">
        <f t="shared" ca="1" si="72"/>
        <v>83.59</v>
      </c>
      <c r="AA52" s="158">
        <f t="shared" ca="1" si="72"/>
        <v>0</v>
      </c>
      <c r="AB52" s="158">
        <f t="shared" ca="1" si="72"/>
        <v>0</v>
      </c>
      <c r="AC52" s="158">
        <f t="shared" ca="1" si="72"/>
        <v>0</v>
      </c>
      <c r="AE52" s="158">
        <f t="shared" si="73"/>
        <v>0</v>
      </c>
      <c r="AF52" s="158">
        <f t="shared" ca="1" si="74"/>
        <v>86.33</v>
      </c>
      <c r="AG52" s="158">
        <f t="shared" si="75"/>
        <v>0</v>
      </c>
      <c r="AH52" s="158">
        <f t="shared" ca="1" si="76"/>
        <v>83.59</v>
      </c>
      <c r="AI52" s="158">
        <f t="shared" si="77"/>
        <v>0</v>
      </c>
      <c r="AJ52" s="158">
        <f t="shared" si="78"/>
        <v>0</v>
      </c>
      <c r="AK52" s="158">
        <f t="shared" si="79"/>
        <v>0</v>
      </c>
      <c r="AL52" s="158">
        <f t="shared" si="80"/>
        <v>0</v>
      </c>
      <c r="AM52" s="158">
        <f t="shared" si="81"/>
        <v>0</v>
      </c>
      <c r="AN52" s="159">
        <f t="shared" ca="1" si="82"/>
        <v>169.92</v>
      </c>
      <c r="AP52" s="227">
        <f t="shared" ca="1" si="83"/>
        <v>0</v>
      </c>
      <c r="AQ52" s="227">
        <f t="shared" ca="1" si="84"/>
        <v>169.92</v>
      </c>
      <c r="AR52" s="227">
        <f t="shared" ca="1" si="85"/>
        <v>0</v>
      </c>
      <c r="AS52" s="227">
        <f t="shared" ca="1" si="86"/>
        <v>0</v>
      </c>
      <c r="AT52" s="227">
        <f t="shared" ca="1" si="87"/>
        <v>0</v>
      </c>
      <c r="AU52" s="227">
        <f t="shared" ca="1" si="88"/>
        <v>0</v>
      </c>
      <c r="AV52" s="227">
        <f t="shared" ca="1" si="89"/>
        <v>0</v>
      </c>
      <c r="AW52" s="227">
        <f t="shared" ca="1" si="90"/>
        <v>0</v>
      </c>
      <c r="AX52" s="227">
        <f t="shared" ca="1" si="91"/>
        <v>0</v>
      </c>
      <c r="AY52" s="227">
        <f t="shared" ca="1" si="92"/>
        <v>0</v>
      </c>
      <c r="AZ52" s="227">
        <f t="shared" ca="1" si="93"/>
        <v>0</v>
      </c>
      <c r="BB52" s="227">
        <f t="shared" si="52"/>
        <v>0</v>
      </c>
      <c r="BC52" s="227">
        <f t="shared" ca="1" si="53"/>
        <v>86.33</v>
      </c>
      <c r="BD52" s="227">
        <f t="shared" si="54"/>
        <v>0</v>
      </c>
      <c r="BE52" s="227">
        <f t="shared" ca="1" si="55"/>
        <v>83.59</v>
      </c>
      <c r="BF52" s="227">
        <f t="shared" si="56"/>
        <v>0</v>
      </c>
      <c r="BG52" s="227">
        <f t="shared" si="57"/>
        <v>0</v>
      </c>
      <c r="BH52" s="227">
        <f t="shared" si="58"/>
        <v>0</v>
      </c>
      <c r="BI52" s="227">
        <f t="shared" si="59"/>
        <v>0</v>
      </c>
      <c r="BJ52" s="227">
        <f t="shared" si="60"/>
        <v>0</v>
      </c>
    </row>
    <row r="53" spans="1:62" x14ac:dyDescent="0.2">
      <c r="A53" s="241" t="s">
        <v>44</v>
      </c>
      <c r="B53" s="229" t="s">
        <v>159</v>
      </c>
      <c r="C53" s="230" t="s">
        <v>156</v>
      </c>
      <c r="D53" s="239" t="s">
        <v>404</v>
      </c>
      <c r="E53" s="245" t="str">
        <f t="shared" si="62"/>
        <v>*</v>
      </c>
      <c r="F53" s="231"/>
      <c r="G53" s="236" t="str">
        <f t="shared" si="63"/>
        <v/>
      </c>
      <c r="H53" s="231"/>
      <c r="I53" s="236" t="str">
        <f t="shared" si="64"/>
        <v/>
      </c>
      <c r="J53" s="231">
        <v>65.010000000000005</v>
      </c>
      <c r="K53" s="236">
        <f t="shared" ca="1" si="65"/>
        <v>50.81</v>
      </c>
      <c r="L53" s="231">
        <v>54.51</v>
      </c>
      <c r="M53" s="236">
        <f t="shared" ca="1" si="66"/>
        <v>50.71</v>
      </c>
      <c r="N53" s="231"/>
      <c r="O53" s="236" t="str">
        <f t="shared" si="67"/>
        <v/>
      </c>
      <c r="P53" s="234"/>
      <c r="Q53" s="236" t="str">
        <f t="shared" si="68"/>
        <v/>
      </c>
      <c r="R53" s="234">
        <v>163.06</v>
      </c>
      <c r="S53" s="236">
        <f t="shared" ca="1" si="69"/>
        <v>52.19</v>
      </c>
      <c r="T53" s="234"/>
      <c r="U53" s="236" t="str">
        <f t="shared" si="70"/>
        <v/>
      </c>
      <c r="V53" s="236">
        <f t="shared" ca="1" si="71"/>
        <v>153.71</v>
      </c>
      <c r="W53" s="244"/>
      <c r="X53" s="226">
        <v>1</v>
      </c>
      <c r="Y53" s="158">
        <f t="shared" ca="1" si="72"/>
        <v>52.19</v>
      </c>
      <c r="Z53" s="158">
        <f t="shared" ca="1" si="72"/>
        <v>50.81</v>
      </c>
      <c r="AA53" s="158">
        <f t="shared" ca="1" si="72"/>
        <v>50.71</v>
      </c>
      <c r="AB53" s="158">
        <f t="shared" ca="1" si="72"/>
        <v>0</v>
      </c>
      <c r="AC53" s="158">
        <f t="shared" ca="1" si="72"/>
        <v>0</v>
      </c>
      <c r="AE53" s="158">
        <f t="shared" si="73"/>
        <v>0</v>
      </c>
      <c r="AF53" s="158">
        <f t="shared" si="74"/>
        <v>0</v>
      </c>
      <c r="AG53" s="158">
        <f t="shared" si="75"/>
        <v>0</v>
      </c>
      <c r="AH53" s="158">
        <f t="shared" ca="1" si="76"/>
        <v>50.81</v>
      </c>
      <c r="AI53" s="158">
        <f t="shared" ca="1" si="77"/>
        <v>50.71</v>
      </c>
      <c r="AJ53" s="158">
        <f t="shared" si="78"/>
        <v>0</v>
      </c>
      <c r="AK53" s="158">
        <f t="shared" si="79"/>
        <v>0</v>
      </c>
      <c r="AL53" s="158">
        <f t="shared" ca="1" si="80"/>
        <v>52.19</v>
      </c>
      <c r="AM53" s="158">
        <f t="shared" si="81"/>
        <v>0</v>
      </c>
      <c r="AN53" s="159">
        <f t="shared" ca="1" si="82"/>
        <v>153.71</v>
      </c>
      <c r="AP53" s="227">
        <f t="shared" ca="1" si="83"/>
        <v>0</v>
      </c>
      <c r="AQ53" s="227">
        <f t="shared" ca="1" si="84"/>
        <v>0</v>
      </c>
      <c r="AR53" s="227">
        <f t="shared" ca="1" si="85"/>
        <v>0</v>
      </c>
      <c r="AS53" s="227">
        <f t="shared" ca="1" si="86"/>
        <v>0</v>
      </c>
      <c r="AT53" s="227">
        <f t="shared" ca="1" si="87"/>
        <v>0</v>
      </c>
      <c r="AU53" s="227">
        <f t="shared" ca="1" si="88"/>
        <v>0</v>
      </c>
      <c r="AV53" s="227">
        <f t="shared" ca="1" si="89"/>
        <v>0</v>
      </c>
      <c r="AW53" s="227">
        <f t="shared" ca="1" si="90"/>
        <v>0</v>
      </c>
      <c r="AX53" s="227">
        <f t="shared" ca="1" si="91"/>
        <v>153.71</v>
      </c>
      <c r="AY53" s="227">
        <f t="shared" ca="1" si="92"/>
        <v>0</v>
      </c>
      <c r="AZ53" s="227">
        <f t="shared" ca="1" si="93"/>
        <v>0</v>
      </c>
      <c r="BB53" s="227">
        <f t="shared" si="52"/>
        <v>0</v>
      </c>
      <c r="BC53" s="227">
        <f t="shared" si="53"/>
        <v>0</v>
      </c>
      <c r="BD53" s="227">
        <f t="shared" si="54"/>
        <v>0</v>
      </c>
      <c r="BE53" s="227">
        <f t="shared" ca="1" si="55"/>
        <v>50.81</v>
      </c>
      <c r="BF53" s="227">
        <f t="shared" ca="1" si="56"/>
        <v>50.71</v>
      </c>
      <c r="BG53" s="227">
        <f t="shared" si="57"/>
        <v>0</v>
      </c>
      <c r="BH53" s="227">
        <f t="shared" si="58"/>
        <v>0</v>
      </c>
      <c r="BI53" s="227">
        <f t="shared" ca="1" si="59"/>
        <v>52.19</v>
      </c>
      <c r="BJ53" s="227">
        <f t="shared" si="60"/>
        <v>0</v>
      </c>
    </row>
    <row r="54" spans="1:62" x14ac:dyDescent="0.2">
      <c r="A54" s="228" t="s">
        <v>354</v>
      </c>
      <c r="B54" s="238" t="s">
        <v>54</v>
      </c>
      <c r="C54" s="230" t="s">
        <v>80</v>
      </c>
      <c r="D54" s="231"/>
      <c r="E54" s="236" t="str">
        <f t="shared" si="20"/>
        <v/>
      </c>
      <c r="F54" s="231">
        <v>49.43</v>
      </c>
      <c r="G54" s="236">
        <f t="shared" ca="1" si="21"/>
        <v>79.58</v>
      </c>
      <c r="H54" s="231"/>
      <c r="I54" s="236" t="str">
        <f t="shared" si="22"/>
        <v/>
      </c>
      <c r="J54" s="231">
        <v>51.56</v>
      </c>
      <c r="K54" s="236">
        <f t="shared" ca="1" si="23"/>
        <v>63.61</v>
      </c>
      <c r="L54" s="231"/>
      <c r="M54" s="236" t="str">
        <f t="shared" si="24"/>
        <v/>
      </c>
      <c r="N54" s="231"/>
      <c r="O54" s="236" t="str">
        <f t="shared" si="25"/>
        <v/>
      </c>
      <c r="P54" s="234"/>
      <c r="Q54" s="236" t="str">
        <f t="shared" si="26"/>
        <v/>
      </c>
      <c r="R54" s="234"/>
      <c r="S54" s="236" t="str">
        <f t="shared" si="27"/>
        <v/>
      </c>
      <c r="T54" s="234"/>
      <c r="U54" s="236" t="str">
        <f t="shared" si="28"/>
        <v/>
      </c>
      <c r="V54" s="236">
        <f t="shared" ca="1" si="29"/>
        <v>143.19</v>
      </c>
      <c r="W54" s="244"/>
      <c r="X54" s="226">
        <v>1</v>
      </c>
      <c r="Y54" s="158">
        <f t="shared" ca="1" si="61"/>
        <v>79.58</v>
      </c>
      <c r="Z54" s="158">
        <f t="shared" ca="1" si="61"/>
        <v>63.61</v>
      </c>
      <c r="AA54" s="158">
        <f t="shared" ca="1" si="61"/>
        <v>0</v>
      </c>
      <c r="AB54" s="158">
        <f t="shared" ca="1" si="61"/>
        <v>0</v>
      </c>
      <c r="AC54" s="158">
        <f t="shared" ca="1" si="61"/>
        <v>0</v>
      </c>
      <c r="AE54" s="158">
        <f t="shared" si="31"/>
        <v>0</v>
      </c>
      <c r="AF54" s="158">
        <f t="shared" ca="1" si="32"/>
        <v>79.58</v>
      </c>
      <c r="AG54" s="158">
        <f t="shared" si="33"/>
        <v>0</v>
      </c>
      <c r="AH54" s="158">
        <f t="shared" ca="1" si="34"/>
        <v>63.61</v>
      </c>
      <c r="AI54" s="158">
        <f t="shared" si="35"/>
        <v>0</v>
      </c>
      <c r="AJ54" s="158">
        <f t="shared" si="36"/>
        <v>0</v>
      </c>
      <c r="AK54" s="158">
        <f t="shared" si="37"/>
        <v>0</v>
      </c>
      <c r="AL54" s="158">
        <f t="shared" si="38"/>
        <v>0</v>
      </c>
      <c r="AM54" s="158">
        <f t="shared" si="39"/>
        <v>0</v>
      </c>
      <c r="AN54" s="159">
        <f t="shared" ca="1" si="51"/>
        <v>143.19</v>
      </c>
      <c r="AP54" s="227">
        <f t="shared" ca="1" si="40"/>
        <v>0</v>
      </c>
      <c r="AQ54" s="227">
        <f t="shared" ca="1" si="41"/>
        <v>143.19</v>
      </c>
      <c r="AR54" s="227">
        <f t="shared" ca="1" si="42"/>
        <v>0</v>
      </c>
      <c r="AS54" s="227">
        <f t="shared" ca="1" si="43"/>
        <v>0</v>
      </c>
      <c r="AT54" s="227">
        <f t="shared" ca="1" si="44"/>
        <v>0</v>
      </c>
      <c r="AU54" s="227">
        <f t="shared" ca="1" si="45"/>
        <v>0</v>
      </c>
      <c r="AV54" s="227">
        <f t="shared" ca="1" si="46"/>
        <v>0</v>
      </c>
      <c r="AW54" s="227">
        <f t="shared" ca="1" si="47"/>
        <v>0</v>
      </c>
      <c r="AX54" s="227">
        <f t="shared" ca="1" si="48"/>
        <v>0</v>
      </c>
      <c r="AY54" s="227">
        <f t="shared" ca="1" si="49"/>
        <v>0</v>
      </c>
      <c r="AZ54" s="227">
        <f t="shared" ca="1" si="50"/>
        <v>0</v>
      </c>
      <c r="BB54" s="227">
        <f t="shared" si="52"/>
        <v>0</v>
      </c>
      <c r="BC54" s="227">
        <f t="shared" ca="1" si="53"/>
        <v>79.58</v>
      </c>
      <c r="BD54" s="227">
        <f t="shared" si="54"/>
        <v>0</v>
      </c>
      <c r="BE54" s="227">
        <f t="shared" ca="1" si="55"/>
        <v>63.61</v>
      </c>
      <c r="BF54" s="227">
        <f t="shared" si="56"/>
        <v>0</v>
      </c>
      <c r="BG54" s="227">
        <f t="shared" si="57"/>
        <v>0</v>
      </c>
      <c r="BH54" s="227">
        <f t="shared" si="58"/>
        <v>0</v>
      </c>
      <c r="BI54" s="227">
        <f t="shared" si="59"/>
        <v>0</v>
      </c>
      <c r="BJ54" s="227">
        <f t="shared" si="60"/>
        <v>0</v>
      </c>
    </row>
    <row r="55" spans="1:62" x14ac:dyDescent="0.2">
      <c r="A55" s="241" t="s">
        <v>355</v>
      </c>
      <c r="B55" s="242" t="s">
        <v>125</v>
      </c>
      <c r="C55" s="230" t="s">
        <v>84</v>
      </c>
      <c r="D55" s="231"/>
      <c r="E55" s="233" t="str">
        <f t="shared" si="20"/>
        <v/>
      </c>
      <c r="F55" s="231"/>
      <c r="G55" s="233" t="str">
        <f t="shared" si="21"/>
        <v/>
      </c>
      <c r="H55" s="231"/>
      <c r="I55" s="233" t="str">
        <f t="shared" si="22"/>
        <v/>
      </c>
      <c r="J55" s="231">
        <v>78.19</v>
      </c>
      <c r="K55" s="233">
        <f t="shared" ca="1" si="23"/>
        <v>42.18</v>
      </c>
      <c r="L55" s="231"/>
      <c r="M55" s="233" t="str">
        <f t="shared" si="24"/>
        <v/>
      </c>
      <c r="N55" s="231">
        <v>97.2</v>
      </c>
      <c r="O55" s="233">
        <f t="shared" ca="1" si="25"/>
        <v>38.24</v>
      </c>
      <c r="P55" s="234">
        <v>77.55</v>
      </c>
      <c r="Q55" s="233">
        <f t="shared" ca="1" si="26"/>
        <v>52.94</v>
      </c>
      <c r="R55" s="234"/>
      <c r="S55" s="233" t="str">
        <f t="shared" si="27"/>
        <v/>
      </c>
      <c r="T55" s="234"/>
      <c r="U55" s="233" t="str">
        <f t="shared" si="28"/>
        <v/>
      </c>
      <c r="V55" s="236">
        <f t="shared" ca="1" si="29"/>
        <v>133.36000000000001</v>
      </c>
      <c r="W55" s="244"/>
      <c r="X55" s="226">
        <v>1</v>
      </c>
      <c r="Y55" s="158">
        <f t="shared" ca="1" si="61"/>
        <v>52.94</v>
      </c>
      <c r="Z55" s="158">
        <f t="shared" ca="1" si="61"/>
        <v>42.18</v>
      </c>
      <c r="AA55" s="158">
        <f t="shared" ca="1" si="61"/>
        <v>38.24</v>
      </c>
      <c r="AB55" s="158">
        <f t="shared" ca="1" si="61"/>
        <v>0</v>
      </c>
      <c r="AC55" s="158">
        <f t="shared" ca="1" si="61"/>
        <v>0</v>
      </c>
      <c r="AE55" s="158">
        <f t="shared" si="31"/>
        <v>0</v>
      </c>
      <c r="AF55" s="158">
        <f t="shared" si="32"/>
        <v>0</v>
      </c>
      <c r="AG55" s="158">
        <f t="shared" si="33"/>
        <v>0</v>
      </c>
      <c r="AH55" s="158">
        <f t="shared" ca="1" si="34"/>
        <v>42.18</v>
      </c>
      <c r="AI55" s="158">
        <f t="shared" si="35"/>
        <v>0</v>
      </c>
      <c r="AJ55" s="158">
        <f t="shared" ca="1" si="36"/>
        <v>38.24</v>
      </c>
      <c r="AK55" s="158">
        <f t="shared" ca="1" si="37"/>
        <v>52.94</v>
      </c>
      <c r="AL55" s="158">
        <f t="shared" si="38"/>
        <v>0</v>
      </c>
      <c r="AM55" s="158">
        <f t="shared" si="39"/>
        <v>0</v>
      </c>
      <c r="AN55" s="159">
        <f t="shared" ca="1" si="51"/>
        <v>133.36000000000001</v>
      </c>
      <c r="AP55" s="227">
        <f t="shared" ca="1" si="40"/>
        <v>0</v>
      </c>
      <c r="AQ55" s="227">
        <f t="shared" ca="1" si="41"/>
        <v>0</v>
      </c>
      <c r="AR55" s="227">
        <f t="shared" ca="1" si="42"/>
        <v>0</v>
      </c>
      <c r="AS55" s="227">
        <f t="shared" ca="1" si="43"/>
        <v>0</v>
      </c>
      <c r="AT55" s="227">
        <f t="shared" ca="1" si="44"/>
        <v>0</v>
      </c>
      <c r="AU55" s="227">
        <f t="shared" ca="1" si="45"/>
        <v>0</v>
      </c>
      <c r="AV55" s="227">
        <f t="shared" ca="1" si="46"/>
        <v>0</v>
      </c>
      <c r="AW55" s="227">
        <f t="shared" ca="1" si="47"/>
        <v>133.36000000000001</v>
      </c>
      <c r="AX55" s="227">
        <f t="shared" ca="1" si="48"/>
        <v>0</v>
      </c>
      <c r="AY55" s="227">
        <f t="shared" ca="1" si="49"/>
        <v>0</v>
      </c>
      <c r="AZ55" s="227">
        <f t="shared" ca="1" si="50"/>
        <v>0</v>
      </c>
      <c r="BB55" s="227">
        <f t="shared" si="52"/>
        <v>0</v>
      </c>
      <c r="BC55" s="227">
        <f t="shared" si="53"/>
        <v>0</v>
      </c>
      <c r="BD55" s="227">
        <f t="shared" si="54"/>
        <v>0</v>
      </c>
      <c r="BE55" s="227">
        <f t="shared" ca="1" si="55"/>
        <v>42.18</v>
      </c>
      <c r="BF55" s="227">
        <f t="shared" si="56"/>
        <v>0</v>
      </c>
      <c r="BG55" s="227">
        <f t="shared" ca="1" si="57"/>
        <v>38.24</v>
      </c>
      <c r="BH55" s="227">
        <f t="shared" ca="1" si="58"/>
        <v>52.94</v>
      </c>
      <c r="BI55" s="227">
        <f t="shared" si="59"/>
        <v>0</v>
      </c>
      <c r="BJ55" s="227">
        <f t="shared" si="60"/>
        <v>0</v>
      </c>
    </row>
    <row r="56" spans="1:62" x14ac:dyDescent="0.2">
      <c r="A56" s="241" t="s">
        <v>48</v>
      </c>
      <c r="B56" s="246" t="s">
        <v>160</v>
      </c>
      <c r="C56" s="230" t="s">
        <v>73</v>
      </c>
      <c r="D56" s="231" t="s">
        <v>404</v>
      </c>
      <c r="E56" s="245" t="str">
        <f t="shared" si="20"/>
        <v>*</v>
      </c>
      <c r="F56" s="231"/>
      <c r="G56" s="236" t="str">
        <f t="shared" si="21"/>
        <v/>
      </c>
      <c r="H56" s="231"/>
      <c r="I56" s="236" t="str">
        <f t="shared" si="22"/>
        <v/>
      </c>
      <c r="J56" s="231"/>
      <c r="K56" s="236" t="str">
        <f t="shared" si="23"/>
        <v/>
      </c>
      <c r="L56" s="231"/>
      <c r="M56" s="236" t="str">
        <f t="shared" si="24"/>
        <v/>
      </c>
      <c r="N56" s="231">
        <v>80.39</v>
      </c>
      <c r="O56" s="236">
        <f t="shared" ca="1" si="25"/>
        <v>46.15</v>
      </c>
      <c r="P56" s="234">
        <v>59.5</v>
      </c>
      <c r="Q56" s="236">
        <f t="shared" ca="1" si="26"/>
        <v>68.94</v>
      </c>
      <c r="R56" s="234"/>
      <c r="S56" s="236" t="str">
        <f t="shared" si="27"/>
        <v/>
      </c>
      <c r="T56" s="234"/>
      <c r="U56" s="236" t="str">
        <f t="shared" si="28"/>
        <v/>
      </c>
      <c r="V56" s="236">
        <f t="shared" ca="1" si="29"/>
        <v>115.09</v>
      </c>
      <c r="W56" s="244"/>
      <c r="X56" s="226">
        <v>1</v>
      </c>
      <c r="Y56" s="158">
        <f t="shared" ca="1" si="61"/>
        <v>68.94</v>
      </c>
      <c r="Z56" s="158">
        <f t="shared" ca="1" si="61"/>
        <v>46.15</v>
      </c>
      <c r="AA56" s="158">
        <f t="shared" ca="1" si="61"/>
        <v>0</v>
      </c>
      <c r="AB56" s="158">
        <f t="shared" ca="1" si="61"/>
        <v>0</v>
      </c>
      <c r="AC56" s="158">
        <f t="shared" ca="1" si="61"/>
        <v>0</v>
      </c>
      <c r="AE56" s="158">
        <f t="shared" si="31"/>
        <v>0</v>
      </c>
      <c r="AF56" s="158">
        <f t="shared" si="32"/>
        <v>0</v>
      </c>
      <c r="AG56" s="158">
        <f t="shared" si="33"/>
        <v>0</v>
      </c>
      <c r="AH56" s="158">
        <f t="shared" si="34"/>
        <v>0</v>
      </c>
      <c r="AI56" s="158">
        <f t="shared" si="35"/>
        <v>0</v>
      </c>
      <c r="AJ56" s="158">
        <f t="shared" ca="1" si="36"/>
        <v>46.15</v>
      </c>
      <c r="AK56" s="158">
        <f t="shared" ca="1" si="37"/>
        <v>68.94</v>
      </c>
      <c r="AL56" s="158">
        <f t="shared" si="38"/>
        <v>0</v>
      </c>
      <c r="AM56" s="158">
        <f t="shared" si="39"/>
        <v>0</v>
      </c>
      <c r="AN56" s="159">
        <f t="shared" ca="1" si="51"/>
        <v>115.09</v>
      </c>
      <c r="AP56" s="227">
        <f t="shared" ca="1" si="40"/>
        <v>115.09</v>
      </c>
      <c r="AQ56" s="227">
        <f t="shared" ca="1" si="41"/>
        <v>0</v>
      </c>
      <c r="AR56" s="227">
        <f t="shared" ca="1" si="42"/>
        <v>0</v>
      </c>
      <c r="AS56" s="227">
        <f t="shared" ca="1" si="43"/>
        <v>0</v>
      </c>
      <c r="AT56" s="227">
        <f t="shared" ca="1" si="44"/>
        <v>0</v>
      </c>
      <c r="AU56" s="227">
        <f t="shared" ca="1" si="45"/>
        <v>0</v>
      </c>
      <c r="AV56" s="227">
        <f t="shared" ca="1" si="46"/>
        <v>0</v>
      </c>
      <c r="AW56" s="227">
        <f t="shared" ca="1" si="47"/>
        <v>0</v>
      </c>
      <c r="AX56" s="227">
        <f t="shared" ca="1" si="48"/>
        <v>0</v>
      </c>
      <c r="AY56" s="227">
        <f t="shared" ca="1" si="49"/>
        <v>0</v>
      </c>
      <c r="AZ56" s="227">
        <f t="shared" ca="1" si="50"/>
        <v>0</v>
      </c>
      <c r="BB56" s="227">
        <f t="shared" si="52"/>
        <v>0</v>
      </c>
      <c r="BC56" s="227">
        <f t="shared" si="53"/>
        <v>0</v>
      </c>
      <c r="BD56" s="227">
        <f t="shared" si="54"/>
        <v>0</v>
      </c>
      <c r="BE56" s="227">
        <f t="shared" si="55"/>
        <v>0</v>
      </c>
      <c r="BF56" s="227">
        <f t="shared" si="56"/>
        <v>0</v>
      </c>
      <c r="BG56" s="227">
        <f t="shared" ca="1" si="57"/>
        <v>46.15</v>
      </c>
      <c r="BH56" s="227">
        <f t="shared" ca="1" si="58"/>
        <v>68.94</v>
      </c>
      <c r="BI56" s="227">
        <f t="shared" si="59"/>
        <v>0</v>
      </c>
      <c r="BJ56" s="227">
        <f t="shared" si="60"/>
        <v>0</v>
      </c>
    </row>
    <row r="57" spans="1:62" ht="13.5" thickBot="1" x14ac:dyDescent="0.25">
      <c r="A57" s="247" t="s">
        <v>356</v>
      </c>
      <c r="B57" s="248" t="s">
        <v>380</v>
      </c>
      <c r="C57" s="249" t="s">
        <v>83</v>
      </c>
      <c r="D57" s="250"/>
      <c r="E57" s="251" t="str">
        <f t="shared" si="20"/>
        <v/>
      </c>
      <c r="F57" s="250"/>
      <c r="G57" s="251" t="str">
        <f t="shared" si="21"/>
        <v/>
      </c>
      <c r="H57" s="250"/>
      <c r="I57" s="251" t="str">
        <f t="shared" si="22"/>
        <v/>
      </c>
      <c r="J57" s="250"/>
      <c r="K57" s="251" t="str">
        <f t="shared" si="23"/>
        <v/>
      </c>
      <c r="L57" s="250"/>
      <c r="M57" s="251" t="str">
        <f t="shared" si="24"/>
        <v/>
      </c>
      <c r="N57" s="250"/>
      <c r="O57" s="251" t="str">
        <f t="shared" si="25"/>
        <v/>
      </c>
      <c r="P57" s="252"/>
      <c r="Q57" s="251" t="str">
        <f t="shared" si="26"/>
        <v/>
      </c>
      <c r="R57" s="252">
        <v>137.4</v>
      </c>
      <c r="S57" s="251">
        <f t="shared" ca="1" si="27"/>
        <v>61.83</v>
      </c>
      <c r="T57" s="252"/>
      <c r="U57" s="251" t="str">
        <f t="shared" si="28"/>
        <v/>
      </c>
      <c r="V57" s="251">
        <f t="shared" ca="1" si="29"/>
        <v>61.83</v>
      </c>
      <c r="W57" s="244"/>
      <c r="X57" s="226">
        <v>1</v>
      </c>
      <c r="Y57" s="158">
        <f t="shared" ca="1" si="61"/>
        <v>61.83</v>
      </c>
      <c r="Z57" s="158">
        <f t="shared" ca="1" si="61"/>
        <v>0</v>
      </c>
      <c r="AA57" s="158">
        <f t="shared" ca="1" si="61"/>
        <v>0</v>
      </c>
      <c r="AB57" s="158">
        <f t="shared" ca="1" si="61"/>
        <v>0</v>
      </c>
      <c r="AC57" s="158">
        <f t="shared" ca="1" si="61"/>
        <v>0</v>
      </c>
      <c r="AE57" s="158">
        <f t="shared" si="31"/>
        <v>0</v>
      </c>
      <c r="AF57" s="158">
        <f t="shared" si="32"/>
        <v>0</v>
      </c>
      <c r="AG57" s="158">
        <f t="shared" si="33"/>
        <v>0</v>
      </c>
      <c r="AH57" s="158">
        <f t="shared" si="34"/>
        <v>0</v>
      </c>
      <c r="AI57" s="158">
        <f t="shared" si="35"/>
        <v>0</v>
      </c>
      <c r="AJ57" s="158">
        <f t="shared" si="36"/>
        <v>0</v>
      </c>
      <c r="AK57" s="158">
        <f t="shared" si="37"/>
        <v>0</v>
      </c>
      <c r="AL57" s="158">
        <f t="shared" ca="1" si="38"/>
        <v>61.83</v>
      </c>
      <c r="AM57" s="158">
        <f t="shared" si="39"/>
        <v>0</v>
      </c>
      <c r="AN57" s="159">
        <f t="shared" ca="1" si="51"/>
        <v>61.83</v>
      </c>
      <c r="AP57" s="227">
        <f t="shared" ca="1" si="40"/>
        <v>0</v>
      </c>
      <c r="AQ57" s="227">
        <f t="shared" ca="1" si="41"/>
        <v>0</v>
      </c>
      <c r="AR57" s="227">
        <f t="shared" ca="1" si="42"/>
        <v>0</v>
      </c>
      <c r="AS57" s="227">
        <f t="shared" ca="1" si="43"/>
        <v>0</v>
      </c>
      <c r="AT57" s="227">
        <f t="shared" ca="1" si="44"/>
        <v>61.83</v>
      </c>
      <c r="AU57" s="227">
        <f t="shared" ca="1" si="45"/>
        <v>0</v>
      </c>
      <c r="AV57" s="227">
        <f t="shared" ca="1" si="46"/>
        <v>0</v>
      </c>
      <c r="AW57" s="227">
        <f t="shared" ca="1" si="47"/>
        <v>0</v>
      </c>
      <c r="AX57" s="227">
        <f t="shared" ca="1" si="48"/>
        <v>0</v>
      </c>
      <c r="AY57" s="227">
        <f t="shared" ca="1" si="49"/>
        <v>0</v>
      </c>
      <c r="AZ57" s="227">
        <f t="shared" ca="1" si="50"/>
        <v>0</v>
      </c>
      <c r="BB57" s="227">
        <f t="shared" si="52"/>
        <v>0</v>
      </c>
      <c r="BC57" s="227">
        <f t="shared" si="53"/>
        <v>0</v>
      </c>
      <c r="BD57" s="227">
        <f t="shared" si="54"/>
        <v>0</v>
      </c>
      <c r="BE57" s="227">
        <f t="shared" si="55"/>
        <v>0</v>
      </c>
      <c r="BF57" s="227">
        <f t="shared" si="56"/>
        <v>0</v>
      </c>
      <c r="BG57" s="227">
        <f t="shared" si="57"/>
        <v>0</v>
      </c>
      <c r="BH57" s="227">
        <f t="shared" si="58"/>
        <v>0</v>
      </c>
      <c r="BI57" s="227">
        <f t="shared" ca="1" si="59"/>
        <v>61.83</v>
      </c>
      <c r="BJ57" s="227">
        <f t="shared" si="60"/>
        <v>0</v>
      </c>
    </row>
    <row r="58" spans="1:62" s="178" customFormat="1" ht="13.5" thickBot="1" x14ac:dyDescent="0.25">
      <c r="A58" s="253"/>
      <c r="B58" s="254"/>
      <c r="C58" s="211"/>
      <c r="D58" s="212"/>
      <c r="E58" s="255"/>
      <c r="F58" s="212"/>
      <c r="G58" s="256"/>
      <c r="H58" s="212"/>
      <c r="I58" s="214"/>
      <c r="J58" s="257"/>
      <c r="K58" s="256"/>
      <c r="L58" s="212"/>
      <c r="M58" s="256"/>
      <c r="N58" s="257"/>
      <c r="O58" s="256"/>
      <c r="P58" s="257"/>
      <c r="Q58" s="256"/>
      <c r="R58" s="212"/>
      <c r="S58" s="212"/>
      <c r="T58" s="212"/>
      <c r="U58" s="212"/>
      <c r="V58" s="256"/>
      <c r="W58" s="214"/>
      <c r="X58" s="214"/>
      <c r="AN58" s="216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</row>
    <row r="59" spans="1:62" ht="13.5" customHeight="1" x14ac:dyDescent="0.25">
      <c r="A59" s="355"/>
      <c r="B59" s="358" t="s">
        <v>17</v>
      </c>
      <c r="C59" s="361" t="s">
        <v>2</v>
      </c>
      <c r="D59" s="349" t="s">
        <v>95</v>
      </c>
      <c r="E59" s="349"/>
      <c r="F59" s="349" t="s">
        <v>145</v>
      </c>
      <c r="G59" s="349"/>
      <c r="H59" s="349" t="s">
        <v>133</v>
      </c>
      <c r="I59" s="349"/>
      <c r="J59" s="349" t="s">
        <v>135</v>
      </c>
      <c r="K59" s="349"/>
      <c r="L59" s="349" t="s">
        <v>136</v>
      </c>
      <c r="M59" s="350"/>
      <c r="N59" s="349" t="s">
        <v>149</v>
      </c>
      <c r="O59" s="349"/>
      <c r="P59" s="349" t="s">
        <v>20</v>
      </c>
      <c r="Q59" s="349"/>
      <c r="R59" s="349" t="s">
        <v>153</v>
      </c>
      <c r="S59" s="350"/>
      <c r="T59" s="349" t="s">
        <v>381</v>
      </c>
      <c r="U59" s="350"/>
      <c r="V59" s="351" t="s">
        <v>93</v>
      </c>
      <c r="W59" s="354"/>
      <c r="X59" s="354"/>
      <c r="AP59" s="227"/>
      <c r="AQ59" s="227"/>
      <c r="AR59" s="227"/>
      <c r="AS59" s="227"/>
      <c r="AT59" s="227"/>
      <c r="AU59" s="227"/>
      <c r="AV59" s="227"/>
      <c r="AW59" s="227"/>
      <c r="AX59" s="227"/>
      <c r="AY59" s="227"/>
      <c r="AZ59" s="227"/>
    </row>
    <row r="60" spans="1:62" ht="13.5" x14ac:dyDescent="0.25">
      <c r="A60" s="356"/>
      <c r="B60" s="359"/>
      <c r="C60" s="362"/>
      <c r="D60" s="348" t="s">
        <v>144</v>
      </c>
      <c r="E60" s="348"/>
      <c r="F60" s="348" t="s">
        <v>146</v>
      </c>
      <c r="G60" s="348"/>
      <c r="H60" s="348" t="s">
        <v>146</v>
      </c>
      <c r="I60" s="348"/>
      <c r="J60" s="348" t="s">
        <v>147</v>
      </c>
      <c r="K60" s="348"/>
      <c r="L60" s="348" t="s">
        <v>148</v>
      </c>
      <c r="M60" s="348"/>
      <c r="N60" s="348" t="s">
        <v>151</v>
      </c>
      <c r="O60" s="348"/>
      <c r="P60" s="348" t="s">
        <v>152</v>
      </c>
      <c r="Q60" s="348"/>
      <c r="R60" s="348" t="s">
        <v>91</v>
      </c>
      <c r="S60" s="348"/>
      <c r="T60" s="348" t="s">
        <v>382</v>
      </c>
      <c r="U60" s="348"/>
      <c r="V60" s="352"/>
      <c r="W60" s="354"/>
      <c r="X60" s="354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</row>
    <row r="61" spans="1:62" ht="13.5" customHeight="1" thickBot="1" x14ac:dyDescent="0.25">
      <c r="A61" s="357"/>
      <c r="B61" s="360"/>
      <c r="C61" s="363"/>
      <c r="D61" s="203" t="s">
        <v>0</v>
      </c>
      <c r="E61" s="204" t="s">
        <v>1</v>
      </c>
      <c r="F61" s="203" t="s">
        <v>0</v>
      </c>
      <c r="G61" s="204" t="s">
        <v>1</v>
      </c>
      <c r="H61" s="203" t="s">
        <v>0</v>
      </c>
      <c r="I61" s="204" t="s">
        <v>1</v>
      </c>
      <c r="J61" s="203" t="s">
        <v>0</v>
      </c>
      <c r="K61" s="204" t="s">
        <v>1</v>
      </c>
      <c r="L61" s="203" t="s">
        <v>0</v>
      </c>
      <c r="M61" s="204" t="s">
        <v>1</v>
      </c>
      <c r="N61" s="203" t="s">
        <v>0</v>
      </c>
      <c r="O61" s="204" t="s">
        <v>1</v>
      </c>
      <c r="P61" s="203" t="s">
        <v>0</v>
      </c>
      <c r="Q61" s="204" t="s">
        <v>1</v>
      </c>
      <c r="R61" s="203" t="s">
        <v>0</v>
      </c>
      <c r="S61" s="204" t="s">
        <v>1</v>
      </c>
      <c r="T61" s="203" t="s">
        <v>0</v>
      </c>
      <c r="U61" s="204" t="s">
        <v>1</v>
      </c>
      <c r="V61" s="353"/>
      <c r="W61" s="259"/>
      <c r="X61" s="206"/>
      <c r="AP61" s="227"/>
      <c r="AQ61" s="227"/>
      <c r="AR61" s="227"/>
      <c r="AS61" s="227"/>
      <c r="AT61" s="227"/>
      <c r="AU61" s="227"/>
      <c r="AV61" s="227"/>
      <c r="AW61" s="227"/>
      <c r="AX61" s="227"/>
      <c r="AY61" s="227"/>
      <c r="AZ61" s="227"/>
    </row>
    <row r="62" spans="1:62" s="215" customFormat="1" ht="13.5" hidden="1" outlineLevel="1" thickBot="1" x14ac:dyDescent="0.25">
      <c r="A62" s="209"/>
      <c r="B62" s="210">
        <f>ROW()+1</f>
        <v>63</v>
      </c>
      <c r="C62" s="211" cm="1">
        <f t="array" ref="C62">MATCH(TRUE,ISBLANK(C63:C273),0)+ROW()-1</f>
        <v>77</v>
      </c>
      <c r="D62" s="212">
        <f ca="1">MIN(INDIRECT(ADDRESS($B62,COLUMN())&amp;":"&amp;ADDRESS($C62,COLUMN())))</f>
        <v>87.36</v>
      </c>
      <c r="E62" s="213">
        <f ca="1">100*D62-40*INT(D62)</f>
        <v>5256</v>
      </c>
      <c r="F62" s="212">
        <f ca="1">MIN(INDIRECT(ADDRESS($B62,COLUMN())&amp;":"&amp;ADDRESS($C62,COLUMN())))</f>
        <v>41.24</v>
      </c>
      <c r="G62" s="213">
        <f t="shared" ref="G62" ca="1" si="94">F62*100-40*INT(F62)</f>
        <v>2484</v>
      </c>
      <c r="H62" s="212">
        <f ca="1">MIN(INDIRECT(ADDRESS($B62,COLUMN())&amp;":"&amp;ADDRESS($C62,COLUMN())))</f>
        <v>34.479999999999997</v>
      </c>
      <c r="I62" s="213">
        <f t="shared" ref="I62" ca="1" si="95">H62*100-40*INT(H62)</f>
        <v>2087.9999999999995</v>
      </c>
      <c r="J62" s="212">
        <f ca="1">MIN(INDIRECT(ADDRESS($B62,COLUMN())&amp;":"&amp;ADDRESS($C62,COLUMN())))</f>
        <v>39.42</v>
      </c>
      <c r="K62" s="213">
        <f t="shared" ref="K62" ca="1" si="96">J62*100-40*INT(J62)</f>
        <v>2382</v>
      </c>
      <c r="L62" s="212">
        <f ca="1">MIN(INDIRECT(ADDRESS($B62,COLUMN())&amp;":"&amp;ADDRESS($C62,COLUMN())))</f>
        <v>30.52</v>
      </c>
      <c r="M62" s="213">
        <f t="shared" ref="M62" ca="1" si="97">L62*100-40*INT(L62)</f>
        <v>1852</v>
      </c>
      <c r="N62" s="212">
        <f ca="1">MIN(INDIRECT(ADDRESS($B62,COLUMN())&amp;":"&amp;ADDRESS($C62,COLUMN())))</f>
        <v>32.21</v>
      </c>
      <c r="O62" s="213">
        <f t="shared" ref="O62" ca="1" si="98">N62*100-40*INT(N62)</f>
        <v>1941</v>
      </c>
      <c r="P62" s="212">
        <f ca="1">MIN(INDIRECT(ADDRESS($B62,COLUMN())&amp;":"&amp;ADDRESS($C62,COLUMN())))</f>
        <v>43.23</v>
      </c>
      <c r="Q62" s="213">
        <f t="shared" ref="Q62" ca="1" si="99">P62*100-40*INT(P62)</f>
        <v>2603</v>
      </c>
      <c r="R62" s="212">
        <f ca="1">MIN(INDIRECT(ADDRESS($B62,COLUMN())&amp;":"&amp;ADDRESS($C62,COLUMN())))</f>
        <v>69.47</v>
      </c>
      <c r="S62" s="213">
        <f t="shared" ref="S62" ca="1" si="100">R62*100-40*INT(R62)</f>
        <v>4187</v>
      </c>
      <c r="T62" s="212">
        <f ca="1">MIN(INDIRECT(ADDRESS($B62,COLUMN())&amp;":"&amp;ADDRESS($C62,COLUMN())))</f>
        <v>38.380000000000003</v>
      </c>
      <c r="U62" s="213">
        <f t="shared" ref="U62" ca="1" si="101">T62*100-40*INT(T62)</f>
        <v>2318.0000000000005</v>
      </c>
      <c r="V62" s="212"/>
      <c r="W62" s="214"/>
      <c r="X62" s="214"/>
      <c r="AN62" s="216"/>
      <c r="AP62" s="217"/>
      <c r="AQ62" s="217"/>
      <c r="AR62" s="217"/>
      <c r="AS62" s="217"/>
      <c r="AT62" s="217"/>
      <c r="AU62" s="217"/>
      <c r="AV62" s="217"/>
      <c r="AW62" s="217"/>
      <c r="AX62" s="217"/>
      <c r="AY62" s="217"/>
      <c r="AZ62" s="217"/>
    </row>
    <row r="63" spans="1:62" collapsed="1" x14ac:dyDescent="0.2">
      <c r="A63" s="260" t="s">
        <v>3</v>
      </c>
      <c r="B63" s="219" t="s">
        <v>99</v>
      </c>
      <c r="C63" s="220" t="s">
        <v>84</v>
      </c>
      <c r="D63" s="221">
        <v>87.36</v>
      </c>
      <c r="E63" s="223">
        <f t="shared" ref="E63:E77" ca="1" si="102">IF(D63="","",IF(N(D63)=0,"*",ROUND(100*E$62/(100*D63-40*INT(D63)),2)))</f>
        <v>100</v>
      </c>
      <c r="F63" s="221">
        <v>50.18</v>
      </c>
      <c r="G63" s="222">
        <f t="shared" ref="G63:G77" ca="1" si="103">IF(F63="","",IF(N(F63)=0,"*",ROUND(100*G$62/(100*F63-40*INT(F63)),2)))</f>
        <v>82.31</v>
      </c>
      <c r="H63" s="221">
        <v>35.18</v>
      </c>
      <c r="I63" s="222">
        <f t="shared" ref="I63:I77" ca="1" si="104">IF(H63="","",IF(N(H63)=0,"*",ROUND(100*I$62/(100*H63-40*INT(H63)),2)))</f>
        <v>98.58</v>
      </c>
      <c r="J63" s="221">
        <v>39.42</v>
      </c>
      <c r="K63" s="223">
        <f t="shared" ref="K63:K77" ca="1" si="105">IF(J63="","",IF(N(J63)=0,"*",ROUND(100*K$62/(100*J63-40*INT(J63)),2)))</f>
        <v>100</v>
      </c>
      <c r="L63" s="221">
        <v>30.52</v>
      </c>
      <c r="M63" s="223">
        <f t="shared" ref="M63:M77" ca="1" si="106">IF(L63="","",IF(N(L63)=0,"*",ROUND(100*M$62/(100*L63-40*INT(L63)),2)))</f>
        <v>100</v>
      </c>
      <c r="N63" s="221">
        <v>32.21</v>
      </c>
      <c r="O63" s="223">
        <f t="shared" ref="O63:O77" ca="1" si="107">IF(N63="","",IF(N(N63)=0,"*",ROUND(100*O$62/(100*N63-40*INT(N63)),2)))</f>
        <v>100</v>
      </c>
      <c r="P63" s="224">
        <v>49.56</v>
      </c>
      <c r="Q63" s="222">
        <f t="shared" ref="Q63:Q77" ca="1" si="108">IF(P63="","",IF(N(P63)=0,"*",ROUND(100*Q$62/(100*P63-40*INT(P63)),2)))</f>
        <v>86.88</v>
      </c>
      <c r="R63" s="224">
        <v>69.47</v>
      </c>
      <c r="S63" s="223">
        <f t="shared" ref="S63:S77" ca="1" si="109">IF(R63="","",IF(N(R63)=0,"*",ROUND(100*S$62/(100*R63-40*INT(R63)),2)))</f>
        <v>100</v>
      </c>
      <c r="T63" s="224">
        <v>41.25</v>
      </c>
      <c r="U63" s="222">
        <f t="shared" ref="U63:U77" ca="1" si="110">IF(T63="","",IF(N(T63)=0,"*",ROUND(100*U$62/(100*T63-40*INT(T63)),2)))</f>
        <v>93.28</v>
      </c>
      <c r="V63" s="223">
        <f t="shared" ref="V63:V77" ca="1" si="111">SUM(Y63:AC63)</f>
        <v>500</v>
      </c>
      <c r="W63" s="225"/>
      <c r="X63" s="226">
        <v>1</v>
      </c>
      <c r="Y63" s="158">
        <f t="shared" ref="Y63:AC77" ca="1" si="112">LARGE($AE63:$AM63,Y$34)</f>
        <v>100</v>
      </c>
      <c r="Z63" s="158">
        <f t="shared" ca="1" si="112"/>
        <v>100</v>
      </c>
      <c r="AA63" s="158">
        <f t="shared" ca="1" si="112"/>
        <v>100</v>
      </c>
      <c r="AB63" s="158">
        <f t="shared" ca="1" si="112"/>
        <v>100</v>
      </c>
      <c r="AC63" s="158">
        <f t="shared" ca="1" si="112"/>
        <v>100</v>
      </c>
      <c r="AE63" s="158">
        <f t="shared" ref="AE63:AE77" ca="1" si="113">N(E63)</f>
        <v>100</v>
      </c>
      <c r="AF63" s="158">
        <f t="shared" ref="AF63:AF77" ca="1" si="114">N(G63)</f>
        <v>82.31</v>
      </c>
      <c r="AG63" s="158">
        <f t="shared" ref="AG63:AG77" ca="1" si="115">N(I63)</f>
        <v>98.58</v>
      </c>
      <c r="AH63" s="158">
        <f t="shared" ref="AH63:AH77" ca="1" si="116">N(K63)</f>
        <v>100</v>
      </c>
      <c r="AI63" s="158">
        <f t="shared" ref="AI63:AI77" ca="1" si="117">N(M63)</f>
        <v>100</v>
      </c>
      <c r="AJ63" s="158">
        <f t="shared" ref="AJ63:AJ77" ca="1" si="118">N(O63)</f>
        <v>100</v>
      </c>
      <c r="AK63" s="158">
        <f t="shared" ref="AK63:AK77" ca="1" si="119">N(Q63)</f>
        <v>86.88</v>
      </c>
      <c r="AL63" s="158">
        <f t="shared" ref="AL63:AL77" ca="1" si="120">N(S63)</f>
        <v>100</v>
      </c>
      <c r="AM63" s="158">
        <f t="shared" ref="AM63:AM77" ca="1" si="121">N(U63)</f>
        <v>93.28</v>
      </c>
      <c r="AN63" s="159">
        <f t="shared" ref="AN63:AN77" ca="1" si="122">ROUND(X63*SUM(E63,G63,I63,K63,M63,O63,Q63,S63,U63),2)</f>
        <v>861.05</v>
      </c>
      <c r="AP63" s="227">
        <f t="shared" ref="AP63:AP77" ca="1" si="123">IF(C63="Vihor",1,0)*AN63</f>
        <v>0</v>
      </c>
      <c r="AQ63" s="227">
        <f t="shared" ref="AQ63:AQ77" ca="1" si="124">IF(C63="Maksimir",1,0)*AN63</f>
        <v>0</v>
      </c>
      <c r="AR63" s="227">
        <f t="shared" ref="AR63:AR77" ca="1" si="125">IF(C63="Japetić",1,0)*AN63</f>
        <v>0</v>
      </c>
      <c r="AS63" s="227">
        <f t="shared" ref="AS63:AS77" ca="1" si="126">IF(C63="Bjelovar",1,0)*AN63</f>
        <v>0</v>
      </c>
      <c r="AT63" s="227">
        <f t="shared" ref="AT63:AT77" ca="1" si="127">IF(C63="Međimurje",1,0)*AN63</f>
        <v>0</v>
      </c>
      <c r="AU63" s="227">
        <f t="shared" ref="AU63:AU77" ca="1" si="128">IF(C63="Sova",1,0)*AN63</f>
        <v>0</v>
      </c>
      <c r="AV63" s="227">
        <f t="shared" ref="AV63:AV77" ca="1" si="129">IF(C63="Orion",1,0)*AN63</f>
        <v>0</v>
      </c>
      <c r="AW63" s="227">
        <f t="shared" ref="AW63:AW77" ca="1" si="130">IF(C63="Kapela",1,0)*AN63</f>
        <v>861.05</v>
      </c>
      <c r="AX63" s="227">
        <f t="shared" ref="AX63:AX77" ca="1" si="131">IF(C63="Jelen",1,0)*AN63</f>
        <v>0</v>
      </c>
      <c r="AY63" s="227">
        <f t="shared" ref="AY63:AY77" ca="1" si="132">IF(C63="Varaždin",1,0)*AN63</f>
        <v>0</v>
      </c>
      <c r="AZ63" s="227">
        <f t="shared" ref="AZ63:AZ77" ca="1" si="133">IF(C63="Ivan Merz",1,0)*AN63</f>
        <v>0</v>
      </c>
      <c r="BB63" s="227">
        <f t="shared" ref="BB63:BB77" ca="1" si="134">ROUND(N(E63)*$X63,2)</f>
        <v>100</v>
      </c>
      <c r="BC63" s="227">
        <f t="shared" ref="BC63:BC77" ca="1" si="135">ROUND(N(G63)*$X63,2)</f>
        <v>82.31</v>
      </c>
      <c r="BD63" s="227">
        <f t="shared" ref="BD63:BD77" ca="1" si="136">ROUND(N(I63)*$X63,2)</f>
        <v>98.58</v>
      </c>
      <c r="BE63" s="227">
        <f t="shared" ref="BE63:BE77" ca="1" si="137">ROUND(N(K63)*$X63,2)</f>
        <v>100</v>
      </c>
      <c r="BF63" s="227">
        <f t="shared" ref="BF63:BF77" ca="1" si="138">ROUND(N(M63)*$X63,2)</f>
        <v>100</v>
      </c>
      <c r="BG63" s="227">
        <f t="shared" ref="BG63:BG77" ca="1" si="139">ROUND(N(O63)*$X63,2)</f>
        <v>100</v>
      </c>
      <c r="BH63" s="227">
        <f t="shared" ref="BH63:BH77" ca="1" si="140">ROUND(N(Q63)*$X63,2)</f>
        <v>86.88</v>
      </c>
      <c r="BI63" s="227">
        <f t="shared" ref="BI63:BI77" ca="1" si="141">ROUND(N(S63)*$X63,2)</f>
        <v>100</v>
      </c>
      <c r="BJ63" s="227">
        <f t="shared" ref="BJ63:BJ77" ca="1" si="142">ROUND(N(U63)*$X63,2)</f>
        <v>93.28</v>
      </c>
    </row>
    <row r="64" spans="1:62" x14ac:dyDescent="0.2">
      <c r="A64" s="228" t="s">
        <v>4</v>
      </c>
      <c r="B64" s="229" t="s">
        <v>163</v>
      </c>
      <c r="C64" s="230" t="s">
        <v>84</v>
      </c>
      <c r="D64" s="231">
        <v>94.06</v>
      </c>
      <c r="E64" s="233">
        <f t="shared" ca="1" si="102"/>
        <v>93.09</v>
      </c>
      <c r="F64" s="231">
        <v>43.56</v>
      </c>
      <c r="G64" s="233">
        <f t="shared" ca="1" si="103"/>
        <v>94.23</v>
      </c>
      <c r="H64" s="231">
        <v>34.479999999999997</v>
      </c>
      <c r="I64" s="233">
        <f t="shared" ca="1" si="104"/>
        <v>100</v>
      </c>
      <c r="J64" s="231"/>
      <c r="K64" s="233" t="str">
        <f t="shared" si="105"/>
        <v/>
      </c>
      <c r="L64" s="231">
        <v>34.299999999999997</v>
      </c>
      <c r="M64" s="233">
        <f t="shared" ca="1" si="106"/>
        <v>89.47</v>
      </c>
      <c r="N64" s="231">
        <v>45.45</v>
      </c>
      <c r="O64" s="232">
        <f t="shared" ca="1" si="107"/>
        <v>70.709999999999994</v>
      </c>
      <c r="P64" s="234">
        <v>43.23</v>
      </c>
      <c r="Q64" s="233">
        <f t="shared" ca="1" si="108"/>
        <v>100</v>
      </c>
      <c r="R64" s="234"/>
      <c r="S64" s="233" t="str">
        <f t="shared" si="109"/>
        <v/>
      </c>
      <c r="T64" s="234"/>
      <c r="U64" s="233" t="str">
        <f t="shared" si="110"/>
        <v/>
      </c>
      <c r="V64" s="236">
        <f t="shared" ca="1" si="111"/>
        <v>476.79000000000008</v>
      </c>
      <c r="W64" s="225"/>
      <c r="X64" s="226">
        <v>1</v>
      </c>
      <c r="Y64" s="158">
        <f t="shared" ca="1" si="112"/>
        <v>100</v>
      </c>
      <c r="Z64" s="158">
        <f t="shared" ca="1" si="112"/>
        <v>100</v>
      </c>
      <c r="AA64" s="158">
        <f t="shared" ca="1" si="112"/>
        <v>94.23</v>
      </c>
      <c r="AB64" s="158">
        <f t="shared" ca="1" si="112"/>
        <v>93.09</v>
      </c>
      <c r="AC64" s="158">
        <f t="shared" ca="1" si="112"/>
        <v>89.47</v>
      </c>
      <c r="AE64" s="158">
        <f t="shared" ca="1" si="113"/>
        <v>93.09</v>
      </c>
      <c r="AF64" s="158">
        <f t="shared" ca="1" si="114"/>
        <v>94.23</v>
      </c>
      <c r="AG64" s="158">
        <f t="shared" ca="1" si="115"/>
        <v>100</v>
      </c>
      <c r="AH64" s="158">
        <f t="shared" si="116"/>
        <v>0</v>
      </c>
      <c r="AI64" s="158">
        <f t="shared" ca="1" si="117"/>
        <v>89.47</v>
      </c>
      <c r="AJ64" s="158">
        <f t="shared" ca="1" si="118"/>
        <v>70.709999999999994</v>
      </c>
      <c r="AK64" s="158">
        <f t="shared" ca="1" si="119"/>
        <v>100</v>
      </c>
      <c r="AL64" s="158">
        <f t="shared" si="120"/>
        <v>0</v>
      </c>
      <c r="AM64" s="158">
        <f t="shared" si="121"/>
        <v>0</v>
      </c>
      <c r="AN64" s="159">
        <f t="shared" ca="1" si="122"/>
        <v>547.5</v>
      </c>
      <c r="AP64" s="227">
        <f t="shared" ca="1" si="123"/>
        <v>0</v>
      </c>
      <c r="AQ64" s="227">
        <f t="shared" ca="1" si="124"/>
        <v>0</v>
      </c>
      <c r="AR64" s="227">
        <f t="shared" ca="1" si="125"/>
        <v>0</v>
      </c>
      <c r="AS64" s="227">
        <f t="shared" ca="1" si="126"/>
        <v>0</v>
      </c>
      <c r="AT64" s="227">
        <f t="shared" ca="1" si="127"/>
        <v>0</v>
      </c>
      <c r="AU64" s="227">
        <f t="shared" ca="1" si="128"/>
        <v>0</v>
      </c>
      <c r="AV64" s="227">
        <f t="shared" ca="1" si="129"/>
        <v>0</v>
      </c>
      <c r="AW64" s="227">
        <f t="shared" ca="1" si="130"/>
        <v>547.5</v>
      </c>
      <c r="AX64" s="227">
        <f t="shared" ca="1" si="131"/>
        <v>0</v>
      </c>
      <c r="AY64" s="227">
        <f t="shared" ca="1" si="132"/>
        <v>0</v>
      </c>
      <c r="AZ64" s="227">
        <f t="shared" ca="1" si="133"/>
        <v>0</v>
      </c>
      <c r="BB64" s="227">
        <f t="shared" ca="1" si="134"/>
        <v>93.09</v>
      </c>
      <c r="BC64" s="227">
        <f t="shared" ca="1" si="135"/>
        <v>94.23</v>
      </c>
      <c r="BD64" s="227">
        <f t="shared" ca="1" si="136"/>
        <v>100</v>
      </c>
      <c r="BE64" s="227">
        <f t="shared" si="137"/>
        <v>0</v>
      </c>
      <c r="BF64" s="227">
        <f t="shared" ca="1" si="138"/>
        <v>89.47</v>
      </c>
      <c r="BG64" s="227">
        <f t="shared" ca="1" si="139"/>
        <v>70.709999999999994</v>
      </c>
      <c r="BH64" s="227">
        <f t="shared" ca="1" si="140"/>
        <v>100</v>
      </c>
      <c r="BI64" s="227">
        <f t="shared" si="141"/>
        <v>0</v>
      </c>
      <c r="BJ64" s="227">
        <f t="shared" si="142"/>
        <v>0</v>
      </c>
    </row>
    <row r="65" spans="1:62" x14ac:dyDescent="0.2">
      <c r="A65" s="228" t="s">
        <v>5</v>
      </c>
      <c r="B65" s="238" t="s">
        <v>164</v>
      </c>
      <c r="C65" s="230" t="s">
        <v>81</v>
      </c>
      <c r="D65" s="231">
        <v>128.05000000000001</v>
      </c>
      <c r="E65" s="236">
        <f t="shared" ca="1" si="102"/>
        <v>68.39</v>
      </c>
      <c r="F65" s="231">
        <v>41.24</v>
      </c>
      <c r="G65" s="236">
        <f t="shared" ca="1" si="103"/>
        <v>100</v>
      </c>
      <c r="H65" s="231">
        <v>38.25</v>
      </c>
      <c r="I65" s="236">
        <f t="shared" ca="1" si="104"/>
        <v>90.59</v>
      </c>
      <c r="J65" s="231">
        <v>41.24</v>
      </c>
      <c r="K65" s="236">
        <f t="shared" ca="1" si="105"/>
        <v>95.89</v>
      </c>
      <c r="L65" s="231"/>
      <c r="M65" s="236" t="str">
        <f t="shared" si="106"/>
        <v/>
      </c>
      <c r="N65" s="231">
        <v>40.5</v>
      </c>
      <c r="O65" s="236">
        <f t="shared" ca="1" si="107"/>
        <v>79.22</v>
      </c>
      <c r="P65" s="234"/>
      <c r="Q65" s="236" t="str">
        <f t="shared" si="108"/>
        <v/>
      </c>
      <c r="R65" s="234"/>
      <c r="S65" s="236" t="str">
        <f t="shared" si="109"/>
        <v/>
      </c>
      <c r="T65" s="234"/>
      <c r="U65" s="236" t="str">
        <f t="shared" si="110"/>
        <v/>
      </c>
      <c r="V65" s="236">
        <f t="shared" ca="1" si="111"/>
        <v>434.09000000000003</v>
      </c>
      <c r="W65" s="225"/>
      <c r="X65" s="226">
        <v>1</v>
      </c>
      <c r="Y65" s="158">
        <f t="shared" ca="1" si="112"/>
        <v>100</v>
      </c>
      <c r="Z65" s="158">
        <f t="shared" ca="1" si="112"/>
        <v>95.89</v>
      </c>
      <c r="AA65" s="158">
        <f t="shared" ca="1" si="112"/>
        <v>90.59</v>
      </c>
      <c r="AB65" s="158">
        <f t="shared" ca="1" si="112"/>
        <v>79.22</v>
      </c>
      <c r="AC65" s="158">
        <f t="shared" ca="1" si="112"/>
        <v>68.39</v>
      </c>
      <c r="AE65" s="158">
        <f t="shared" ca="1" si="113"/>
        <v>68.39</v>
      </c>
      <c r="AF65" s="158">
        <f t="shared" ca="1" si="114"/>
        <v>100</v>
      </c>
      <c r="AG65" s="158">
        <f t="shared" ca="1" si="115"/>
        <v>90.59</v>
      </c>
      <c r="AH65" s="158">
        <f t="shared" ca="1" si="116"/>
        <v>95.89</v>
      </c>
      <c r="AI65" s="158">
        <f t="shared" si="117"/>
        <v>0</v>
      </c>
      <c r="AJ65" s="158">
        <f t="shared" ca="1" si="118"/>
        <v>79.22</v>
      </c>
      <c r="AK65" s="158">
        <f t="shared" si="119"/>
        <v>0</v>
      </c>
      <c r="AL65" s="158">
        <f t="shared" si="120"/>
        <v>0</v>
      </c>
      <c r="AM65" s="158">
        <f t="shared" si="121"/>
        <v>0</v>
      </c>
      <c r="AN65" s="159">
        <f t="shared" ca="1" si="122"/>
        <v>434.09</v>
      </c>
      <c r="AP65" s="227">
        <f t="shared" ca="1" si="123"/>
        <v>0</v>
      </c>
      <c r="AQ65" s="227">
        <f t="shared" ca="1" si="124"/>
        <v>0</v>
      </c>
      <c r="AR65" s="227">
        <f t="shared" ca="1" si="125"/>
        <v>434.09</v>
      </c>
      <c r="AS65" s="227">
        <f t="shared" ca="1" si="126"/>
        <v>0</v>
      </c>
      <c r="AT65" s="227">
        <f t="shared" ca="1" si="127"/>
        <v>0</v>
      </c>
      <c r="AU65" s="227">
        <f t="shared" ca="1" si="128"/>
        <v>0</v>
      </c>
      <c r="AV65" s="227">
        <f t="shared" ca="1" si="129"/>
        <v>0</v>
      </c>
      <c r="AW65" s="227">
        <f t="shared" ca="1" si="130"/>
        <v>0</v>
      </c>
      <c r="AX65" s="227">
        <f t="shared" ca="1" si="131"/>
        <v>0</v>
      </c>
      <c r="AY65" s="227">
        <f t="shared" ca="1" si="132"/>
        <v>0</v>
      </c>
      <c r="AZ65" s="227">
        <f t="shared" ca="1" si="133"/>
        <v>0</v>
      </c>
      <c r="BB65" s="227">
        <f t="shared" ca="1" si="134"/>
        <v>68.39</v>
      </c>
      <c r="BC65" s="227">
        <f t="shared" ca="1" si="135"/>
        <v>100</v>
      </c>
      <c r="BD65" s="227">
        <f t="shared" ca="1" si="136"/>
        <v>90.59</v>
      </c>
      <c r="BE65" s="227">
        <f t="shared" ca="1" si="137"/>
        <v>95.89</v>
      </c>
      <c r="BF65" s="227">
        <f t="shared" si="138"/>
        <v>0</v>
      </c>
      <c r="BG65" s="227">
        <f t="shared" ca="1" si="139"/>
        <v>79.22</v>
      </c>
      <c r="BH65" s="227">
        <f t="shared" si="140"/>
        <v>0</v>
      </c>
      <c r="BI65" s="227">
        <f t="shared" si="141"/>
        <v>0</v>
      </c>
      <c r="BJ65" s="227">
        <f t="shared" si="142"/>
        <v>0</v>
      </c>
    </row>
    <row r="66" spans="1:62" x14ac:dyDescent="0.2">
      <c r="A66" s="228" t="s">
        <v>6</v>
      </c>
      <c r="B66" s="229" t="s">
        <v>68</v>
      </c>
      <c r="C66" s="230" t="s">
        <v>80</v>
      </c>
      <c r="D66" s="231"/>
      <c r="E66" s="236" t="str">
        <f t="shared" si="102"/>
        <v/>
      </c>
      <c r="F66" s="231">
        <v>57.34</v>
      </c>
      <c r="G66" s="232">
        <f t="shared" ca="1" si="103"/>
        <v>71.92</v>
      </c>
      <c r="H66" s="231">
        <v>39.15</v>
      </c>
      <c r="I66" s="236">
        <f t="shared" ca="1" si="104"/>
        <v>88.66</v>
      </c>
      <c r="J66" s="231">
        <v>42.56</v>
      </c>
      <c r="K66" s="236">
        <f t="shared" ca="1" si="105"/>
        <v>92.47</v>
      </c>
      <c r="L66" s="231"/>
      <c r="M66" s="236" t="str">
        <f t="shared" si="106"/>
        <v/>
      </c>
      <c r="N66" s="231">
        <v>42.34</v>
      </c>
      <c r="O66" s="236">
        <f t="shared" ca="1" si="107"/>
        <v>76</v>
      </c>
      <c r="P66" s="234">
        <v>58.47</v>
      </c>
      <c r="Q66" s="236">
        <f t="shared" ca="1" si="108"/>
        <v>73.8</v>
      </c>
      <c r="R66" s="234"/>
      <c r="S66" s="236" t="str">
        <f t="shared" si="109"/>
        <v/>
      </c>
      <c r="T66" s="234">
        <v>38.380000000000003</v>
      </c>
      <c r="U66" s="236">
        <f t="shared" ca="1" si="110"/>
        <v>100</v>
      </c>
      <c r="V66" s="236">
        <f t="shared" ca="1" si="111"/>
        <v>430.93</v>
      </c>
      <c r="W66" s="225"/>
      <c r="X66" s="226">
        <v>1</v>
      </c>
      <c r="Y66" s="158">
        <f t="shared" ca="1" si="112"/>
        <v>100</v>
      </c>
      <c r="Z66" s="158">
        <f t="shared" ca="1" si="112"/>
        <v>92.47</v>
      </c>
      <c r="AA66" s="158">
        <f t="shared" ca="1" si="112"/>
        <v>88.66</v>
      </c>
      <c r="AB66" s="158">
        <f t="shared" ca="1" si="112"/>
        <v>76</v>
      </c>
      <c r="AC66" s="158">
        <f t="shared" ca="1" si="112"/>
        <v>73.8</v>
      </c>
      <c r="AE66" s="158">
        <f t="shared" si="113"/>
        <v>0</v>
      </c>
      <c r="AF66" s="158">
        <f t="shared" ca="1" si="114"/>
        <v>71.92</v>
      </c>
      <c r="AG66" s="158">
        <f t="shared" ca="1" si="115"/>
        <v>88.66</v>
      </c>
      <c r="AH66" s="158">
        <f t="shared" ca="1" si="116"/>
        <v>92.47</v>
      </c>
      <c r="AI66" s="158">
        <f t="shared" si="117"/>
        <v>0</v>
      </c>
      <c r="AJ66" s="158">
        <f t="shared" ca="1" si="118"/>
        <v>76</v>
      </c>
      <c r="AK66" s="158">
        <f t="shared" ca="1" si="119"/>
        <v>73.8</v>
      </c>
      <c r="AL66" s="158">
        <f t="shared" si="120"/>
        <v>0</v>
      </c>
      <c r="AM66" s="158">
        <f t="shared" ca="1" si="121"/>
        <v>100</v>
      </c>
      <c r="AN66" s="159">
        <f t="shared" ca="1" si="122"/>
        <v>502.85</v>
      </c>
      <c r="AP66" s="227">
        <f t="shared" ca="1" si="123"/>
        <v>0</v>
      </c>
      <c r="AQ66" s="227">
        <f t="shared" ca="1" si="124"/>
        <v>502.85</v>
      </c>
      <c r="AR66" s="227">
        <f t="shared" ca="1" si="125"/>
        <v>0</v>
      </c>
      <c r="AS66" s="227">
        <f t="shared" ca="1" si="126"/>
        <v>0</v>
      </c>
      <c r="AT66" s="227">
        <f t="shared" ca="1" si="127"/>
        <v>0</v>
      </c>
      <c r="AU66" s="227">
        <f t="shared" ca="1" si="128"/>
        <v>0</v>
      </c>
      <c r="AV66" s="227">
        <f t="shared" ca="1" si="129"/>
        <v>0</v>
      </c>
      <c r="AW66" s="227">
        <f t="shared" ca="1" si="130"/>
        <v>0</v>
      </c>
      <c r="AX66" s="227">
        <f t="shared" ca="1" si="131"/>
        <v>0</v>
      </c>
      <c r="AY66" s="227">
        <f t="shared" ca="1" si="132"/>
        <v>0</v>
      </c>
      <c r="AZ66" s="227">
        <f t="shared" ca="1" si="133"/>
        <v>0</v>
      </c>
      <c r="BB66" s="227">
        <f t="shared" si="134"/>
        <v>0</v>
      </c>
      <c r="BC66" s="227">
        <f t="shared" ca="1" si="135"/>
        <v>71.92</v>
      </c>
      <c r="BD66" s="227">
        <f t="shared" ca="1" si="136"/>
        <v>88.66</v>
      </c>
      <c r="BE66" s="227">
        <f t="shared" ca="1" si="137"/>
        <v>92.47</v>
      </c>
      <c r="BF66" s="227">
        <f t="shared" si="138"/>
        <v>0</v>
      </c>
      <c r="BG66" s="227">
        <f t="shared" ca="1" si="139"/>
        <v>76</v>
      </c>
      <c r="BH66" s="227">
        <f t="shared" ca="1" si="140"/>
        <v>73.8</v>
      </c>
      <c r="BI66" s="227">
        <f t="shared" si="141"/>
        <v>0</v>
      </c>
      <c r="BJ66" s="227">
        <f t="shared" ca="1" si="142"/>
        <v>100</v>
      </c>
    </row>
    <row r="67" spans="1:62" x14ac:dyDescent="0.2">
      <c r="A67" s="228" t="s">
        <v>7</v>
      </c>
      <c r="B67" s="229" t="s">
        <v>72</v>
      </c>
      <c r="C67" s="230" t="s">
        <v>80</v>
      </c>
      <c r="D67" s="239"/>
      <c r="E67" s="236" t="str">
        <f t="shared" si="102"/>
        <v/>
      </c>
      <c r="F67" s="231">
        <v>65.28</v>
      </c>
      <c r="G67" s="232">
        <f t="shared" ca="1" si="103"/>
        <v>63.24</v>
      </c>
      <c r="H67" s="231">
        <v>47.49</v>
      </c>
      <c r="I67" s="236">
        <f t="shared" ca="1" si="104"/>
        <v>72.78</v>
      </c>
      <c r="J67" s="231">
        <v>45.5</v>
      </c>
      <c r="K67" s="236">
        <f t="shared" ca="1" si="105"/>
        <v>86.62</v>
      </c>
      <c r="L67" s="231">
        <v>35.39</v>
      </c>
      <c r="M67" s="236">
        <f t="shared" ca="1" si="106"/>
        <v>86.58</v>
      </c>
      <c r="N67" s="231">
        <v>49.03</v>
      </c>
      <c r="O67" s="236">
        <f t="shared" ca="1" si="107"/>
        <v>65.95</v>
      </c>
      <c r="P67" s="234">
        <v>47.43</v>
      </c>
      <c r="Q67" s="236">
        <f t="shared" ca="1" si="108"/>
        <v>90.92</v>
      </c>
      <c r="R67" s="234"/>
      <c r="S67" s="236" t="str">
        <f t="shared" si="109"/>
        <v/>
      </c>
      <c r="T67" s="234"/>
      <c r="U67" s="236" t="str">
        <f t="shared" si="110"/>
        <v/>
      </c>
      <c r="V67" s="236">
        <f t="shared" ca="1" si="111"/>
        <v>402.84999999999997</v>
      </c>
      <c r="W67" s="225"/>
      <c r="X67" s="226">
        <v>1</v>
      </c>
      <c r="Y67" s="158">
        <f t="shared" ca="1" si="112"/>
        <v>90.92</v>
      </c>
      <c r="Z67" s="158">
        <f t="shared" ca="1" si="112"/>
        <v>86.62</v>
      </c>
      <c r="AA67" s="158">
        <f t="shared" ca="1" si="112"/>
        <v>86.58</v>
      </c>
      <c r="AB67" s="158">
        <f t="shared" ca="1" si="112"/>
        <v>72.78</v>
      </c>
      <c r="AC67" s="158">
        <f t="shared" ca="1" si="112"/>
        <v>65.95</v>
      </c>
      <c r="AE67" s="158">
        <f t="shared" si="113"/>
        <v>0</v>
      </c>
      <c r="AF67" s="158">
        <f t="shared" ca="1" si="114"/>
        <v>63.24</v>
      </c>
      <c r="AG67" s="158">
        <f t="shared" ca="1" si="115"/>
        <v>72.78</v>
      </c>
      <c r="AH67" s="158">
        <f t="shared" ca="1" si="116"/>
        <v>86.62</v>
      </c>
      <c r="AI67" s="158">
        <f t="shared" ca="1" si="117"/>
        <v>86.58</v>
      </c>
      <c r="AJ67" s="158">
        <f t="shared" ca="1" si="118"/>
        <v>65.95</v>
      </c>
      <c r="AK67" s="158">
        <f t="shared" ca="1" si="119"/>
        <v>90.92</v>
      </c>
      <c r="AL67" s="158">
        <f t="shared" si="120"/>
        <v>0</v>
      </c>
      <c r="AM67" s="158">
        <f t="shared" si="121"/>
        <v>0</v>
      </c>
      <c r="AN67" s="159">
        <f t="shared" ca="1" si="122"/>
        <v>466.09</v>
      </c>
      <c r="AP67" s="227">
        <f t="shared" ca="1" si="123"/>
        <v>0</v>
      </c>
      <c r="AQ67" s="227">
        <f t="shared" ca="1" si="124"/>
        <v>466.09</v>
      </c>
      <c r="AR67" s="227">
        <f t="shared" ca="1" si="125"/>
        <v>0</v>
      </c>
      <c r="AS67" s="227">
        <f t="shared" ca="1" si="126"/>
        <v>0</v>
      </c>
      <c r="AT67" s="227">
        <f t="shared" ca="1" si="127"/>
        <v>0</v>
      </c>
      <c r="AU67" s="227">
        <f t="shared" ca="1" si="128"/>
        <v>0</v>
      </c>
      <c r="AV67" s="227">
        <f t="shared" ca="1" si="129"/>
        <v>0</v>
      </c>
      <c r="AW67" s="227">
        <f t="shared" ca="1" si="130"/>
        <v>0</v>
      </c>
      <c r="AX67" s="227">
        <f t="shared" ca="1" si="131"/>
        <v>0</v>
      </c>
      <c r="AY67" s="227">
        <f t="shared" ca="1" si="132"/>
        <v>0</v>
      </c>
      <c r="AZ67" s="227">
        <f t="shared" ca="1" si="133"/>
        <v>0</v>
      </c>
      <c r="BB67" s="227">
        <f t="shared" si="134"/>
        <v>0</v>
      </c>
      <c r="BC67" s="227">
        <f t="shared" ca="1" si="135"/>
        <v>63.24</v>
      </c>
      <c r="BD67" s="227">
        <f t="shared" ca="1" si="136"/>
        <v>72.78</v>
      </c>
      <c r="BE67" s="227">
        <f t="shared" ca="1" si="137"/>
        <v>86.62</v>
      </c>
      <c r="BF67" s="227">
        <f t="shared" ca="1" si="138"/>
        <v>86.58</v>
      </c>
      <c r="BG67" s="227">
        <f t="shared" ca="1" si="139"/>
        <v>65.95</v>
      </c>
      <c r="BH67" s="227">
        <f t="shared" ca="1" si="140"/>
        <v>90.92</v>
      </c>
      <c r="BI67" s="227">
        <f t="shared" si="141"/>
        <v>0</v>
      </c>
      <c r="BJ67" s="227">
        <f t="shared" si="142"/>
        <v>0</v>
      </c>
    </row>
    <row r="68" spans="1:62" x14ac:dyDescent="0.2">
      <c r="A68" s="228" t="s">
        <v>8</v>
      </c>
      <c r="B68" s="229" t="s">
        <v>162</v>
      </c>
      <c r="C68" s="230" t="s">
        <v>80</v>
      </c>
      <c r="D68" s="231">
        <v>90.14</v>
      </c>
      <c r="E68" s="236">
        <f t="shared" ca="1" si="102"/>
        <v>97.08</v>
      </c>
      <c r="F68" s="231">
        <v>58</v>
      </c>
      <c r="G68" s="236">
        <f t="shared" ca="1" si="103"/>
        <v>71.38</v>
      </c>
      <c r="H68" s="231">
        <v>43.22</v>
      </c>
      <c r="I68" s="236">
        <f t="shared" ca="1" si="104"/>
        <v>80.25</v>
      </c>
      <c r="J68" s="231"/>
      <c r="K68" s="232" t="str">
        <f t="shared" si="105"/>
        <v/>
      </c>
      <c r="L68" s="231"/>
      <c r="M68" s="232" t="str">
        <f t="shared" si="106"/>
        <v/>
      </c>
      <c r="N68" s="231">
        <v>44.43</v>
      </c>
      <c r="O68" s="236">
        <f t="shared" ca="1" si="107"/>
        <v>72.34</v>
      </c>
      <c r="P68" s="231" t="s">
        <v>88</v>
      </c>
      <c r="Q68" s="245" t="str">
        <f t="shared" si="108"/>
        <v>*</v>
      </c>
      <c r="R68" s="234">
        <v>117.46</v>
      </c>
      <c r="S68" s="236">
        <f t="shared" ca="1" si="109"/>
        <v>59.26</v>
      </c>
      <c r="T68" s="234"/>
      <c r="U68" s="232" t="str">
        <f t="shared" si="110"/>
        <v/>
      </c>
      <c r="V68" s="236">
        <f t="shared" ca="1" si="111"/>
        <v>380.30999999999995</v>
      </c>
      <c r="W68" s="225"/>
      <c r="X68" s="226">
        <v>1</v>
      </c>
      <c r="Y68" s="158">
        <f t="shared" ca="1" si="112"/>
        <v>97.08</v>
      </c>
      <c r="Z68" s="158">
        <f t="shared" ca="1" si="112"/>
        <v>80.25</v>
      </c>
      <c r="AA68" s="158">
        <f t="shared" ca="1" si="112"/>
        <v>72.34</v>
      </c>
      <c r="AB68" s="158">
        <f t="shared" ca="1" si="112"/>
        <v>71.38</v>
      </c>
      <c r="AC68" s="158">
        <f t="shared" ca="1" si="112"/>
        <v>59.26</v>
      </c>
      <c r="AE68" s="158">
        <f t="shared" ca="1" si="113"/>
        <v>97.08</v>
      </c>
      <c r="AF68" s="158">
        <f t="shared" ca="1" si="114"/>
        <v>71.38</v>
      </c>
      <c r="AG68" s="158">
        <f t="shared" ca="1" si="115"/>
        <v>80.25</v>
      </c>
      <c r="AH68" s="158">
        <f t="shared" si="116"/>
        <v>0</v>
      </c>
      <c r="AI68" s="158">
        <f t="shared" si="117"/>
        <v>0</v>
      </c>
      <c r="AJ68" s="158">
        <f t="shared" ca="1" si="118"/>
        <v>72.34</v>
      </c>
      <c r="AK68" s="158">
        <f t="shared" si="119"/>
        <v>0</v>
      </c>
      <c r="AL68" s="158">
        <f t="shared" ca="1" si="120"/>
        <v>59.26</v>
      </c>
      <c r="AM68" s="158">
        <f t="shared" si="121"/>
        <v>0</v>
      </c>
      <c r="AN68" s="159">
        <f t="shared" ca="1" si="122"/>
        <v>380.31</v>
      </c>
      <c r="AP68" s="227">
        <f t="shared" ca="1" si="123"/>
        <v>0</v>
      </c>
      <c r="AQ68" s="227">
        <f t="shared" ca="1" si="124"/>
        <v>380.31</v>
      </c>
      <c r="AR68" s="227">
        <f t="shared" ca="1" si="125"/>
        <v>0</v>
      </c>
      <c r="AS68" s="227">
        <f t="shared" ca="1" si="126"/>
        <v>0</v>
      </c>
      <c r="AT68" s="227">
        <f t="shared" ca="1" si="127"/>
        <v>0</v>
      </c>
      <c r="AU68" s="227">
        <f t="shared" ca="1" si="128"/>
        <v>0</v>
      </c>
      <c r="AV68" s="227">
        <f t="shared" ca="1" si="129"/>
        <v>0</v>
      </c>
      <c r="AW68" s="227">
        <f t="shared" ca="1" si="130"/>
        <v>0</v>
      </c>
      <c r="AX68" s="227">
        <f t="shared" ca="1" si="131"/>
        <v>0</v>
      </c>
      <c r="AY68" s="227">
        <f t="shared" ca="1" si="132"/>
        <v>0</v>
      </c>
      <c r="AZ68" s="227">
        <f t="shared" ca="1" si="133"/>
        <v>0</v>
      </c>
      <c r="BB68" s="227">
        <f t="shared" ca="1" si="134"/>
        <v>97.08</v>
      </c>
      <c r="BC68" s="227">
        <f t="shared" ca="1" si="135"/>
        <v>71.38</v>
      </c>
      <c r="BD68" s="227">
        <f t="shared" ca="1" si="136"/>
        <v>80.25</v>
      </c>
      <c r="BE68" s="227">
        <f t="shared" si="137"/>
        <v>0</v>
      </c>
      <c r="BF68" s="227">
        <f t="shared" si="138"/>
        <v>0</v>
      </c>
      <c r="BG68" s="227">
        <f t="shared" ca="1" si="139"/>
        <v>72.34</v>
      </c>
      <c r="BH68" s="227">
        <f t="shared" si="140"/>
        <v>0</v>
      </c>
      <c r="BI68" s="227">
        <f t="shared" ca="1" si="141"/>
        <v>59.26</v>
      </c>
      <c r="BJ68" s="227">
        <f t="shared" si="142"/>
        <v>0</v>
      </c>
    </row>
    <row r="69" spans="1:62" x14ac:dyDescent="0.2">
      <c r="A69" s="241" t="s">
        <v>9</v>
      </c>
      <c r="B69" s="242" t="s">
        <v>166</v>
      </c>
      <c r="C69" s="230" t="s">
        <v>84</v>
      </c>
      <c r="D69" s="231" t="s">
        <v>88</v>
      </c>
      <c r="E69" s="243" t="str">
        <f t="shared" si="102"/>
        <v>*</v>
      </c>
      <c r="F69" s="231">
        <v>89.21</v>
      </c>
      <c r="G69" s="233">
        <f t="shared" ca="1" si="103"/>
        <v>46.33</v>
      </c>
      <c r="H69" s="231">
        <v>57.13</v>
      </c>
      <c r="I69" s="233">
        <f t="shared" ca="1" si="104"/>
        <v>60.82</v>
      </c>
      <c r="J69" s="231">
        <v>68.430000000000007</v>
      </c>
      <c r="K69" s="233">
        <f t="shared" ca="1" si="105"/>
        <v>57.77</v>
      </c>
      <c r="L69" s="231"/>
      <c r="M69" s="233" t="str">
        <f t="shared" si="106"/>
        <v/>
      </c>
      <c r="N69" s="231">
        <v>74.36</v>
      </c>
      <c r="O69" s="232">
        <f t="shared" ca="1" si="107"/>
        <v>43.36</v>
      </c>
      <c r="P69" s="234">
        <v>74.17</v>
      </c>
      <c r="Q69" s="233">
        <f t="shared" ca="1" si="108"/>
        <v>58.4</v>
      </c>
      <c r="R69" s="234"/>
      <c r="S69" s="233" t="str">
        <f t="shared" si="109"/>
        <v/>
      </c>
      <c r="T69" s="234">
        <v>63.03</v>
      </c>
      <c r="U69" s="233">
        <f t="shared" ca="1" si="110"/>
        <v>61.27</v>
      </c>
      <c r="V69" s="236">
        <f t="shared" ca="1" si="111"/>
        <v>284.59000000000003</v>
      </c>
      <c r="W69" s="225"/>
      <c r="X69" s="226">
        <v>1</v>
      </c>
      <c r="Y69" s="158">
        <f t="shared" ca="1" si="112"/>
        <v>61.27</v>
      </c>
      <c r="Z69" s="158">
        <f t="shared" ca="1" si="112"/>
        <v>60.82</v>
      </c>
      <c r="AA69" s="158">
        <f t="shared" ca="1" si="112"/>
        <v>58.4</v>
      </c>
      <c r="AB69" s="158">
        <f t="shared" ca="1" si="112"/>
        <v>57.77</v>
      </c>
      <c r="AC69" s="158">
        <f t="shared" ca="1" si="112"/>
        <v>46.33</v>
      </c>
      <c r="AE69" s="158">
        <f t="shared" si="113"/>
        <v>0</v>
      </c>
      <c r="AF69" s="158">
        <f t="shared" ca="1" si="114"/>
        <v>46.33</v>
      </c>
      <c r="AG69" s="158">
        <f t="shared" ca="1" si="115"/>
        <v>60.82</v>
      </c>
      <c r="AH69" s="158">
        <f t="shared" ca="1" si="116"/>
        <v>57.77</v>
      </c>
      <c r="AI69" s="158">
        <f t="shared" si="117"/>
        <v>0</v>
      </c>
      <c r="AJ69" s="158">
        <f t="shared" ca="1" si="118"/>
        <v>43.36</v>
      </c>
      <c r="AK69" s="158">
        <f t="shared" ca="1" si="119"/>
        <v>58.4</v>
      </c>
      <c r="AL69" s="158">
        <f t="shared" si="120"/>
        <v>0</v>
      </c>
      <c r="AM69" s="158">
        <f t="shared" ca="1" si="121"/>
        <v>61.27</v>
      </c>
      <c r="AN69" s="159">
        <f t="shared" ca="1" si="122"/>
        <v>327.95</v>
      </c>
      <c r="AP69" s="227">
        <f t="shared" ca="1" si="123"/>
        <v>0</v>
      </c>
      <c r="AQ69" s="227">
        <f t="shared" ca="1" si="124"/>
        <v>0</v>
      </c>
      <c r="AR69" s="227">
        <f t="shared" ca="1" si="125"/>
        <v>0</v>
      </c>
      <c r="AS69" s="227">
        <f t="shared" ca="1" si="126"/>
        <v>0</v>
      </c>
      <c r="AT69" s="227">
        <f t="shared" ca="1" si="127"/>
        <v>0</v>
      </c>
      <c r="AU69" s="227">
        <f t="shared" ca="1" si="128"/>
        <v>0</v>
      </c>
      <c r="AV69" s="227">
        <f t="shared" ca="1" si="129"/>
        <v>0</v>
      </c>
      <c r="AW69" s="227">
        <f t="shared" ca="1" si="130"/>
        <v>327.95</v>
      </c>
      <c r="AX69" s="227">
        <f t="shared" ca="1" si="131"/>
        <v>0</v>
      </c>
      <c r="AY69" s="227">
        <f t="shared" ca="1" si="132"/>
        <v>0</v>
      </c>
      <c r="AZ69" s="227">
        <f t="shared" ca="1" si="133"/>
        <v>0</v>
      </c>
      <c r="BB69" s="227">
        <f t="shared" si="134"/>
        <v>0</v>
      </c>
      <c r="BC69" s="227">
        <f t="shared" ca="1" si="135"/>
        <v>46.33</v>
      </c>
      <c r="BD69" s="227">
        <f t="shared" ca="1" si="136"/>
        <v>60.82</v>
      </c>
      <c r="BE69" s="227">
        <f t="shared" ca="1" si="137"/>
        <v>57.77</v>
      </c>
      <c r="BF69" s="227">
        <f t="shared" si="138"/>
        <v>0</v>
      </c>
      <c r="BG69" s="227">
        <f t="shared" ca="1" si="139"/>
        <v>43.36</v>
      </c>
      <c r="BH69" s="227">
        <f t="shared" ca="1" si="140"/>
        <v>58.4</v>
      </c>
      <c r="BI69" s="227">
        <f t="shared" si="141"/>
        <v>0</v>
      </c>
      <c r="BJ69" s="227">
        <f t="shared" ca="1" si="142"/>
        <v>61.27</v>
      </c>
    </row>
    <row r="70" spans="1:62" x14ac:dyDescent="0.2">
      <c r="A70" s="228" t="s">
        <v>10</v>
      </c>
      <c r="B70" s="229" t="s">
        <v>110</v>
      </c>
      <c r="C70" s="230" t="s">
        <v>156</v>
      </c>
      <c r="D70" s="231">
        <v>150.24</v>
      </c>
      <c r="E70" s="236">
        <f t="shared" ca="1" si="102"/>
        <v>58.24</v>
      </c>
      <c r="F70" s="231"/>
      <c r="G70" s="236" t="str">
        <f t="shared" si="103"/>
        <v/>
      </c>
      <c r="H70" s="231"/>
      <c r="I70" s="236" t="str">
        <f t="shared" si="104"/>
        <v/>
      </c>
      <c r="J70" s="231">
        <v>57.09</v>
      </c>
      <c r="K70" s="236">
        <f t="shared" ca="1" si="105"/>
        <v>69.47</v>
      </c>
      <c r="L70" s="231">
        <v>41.55</v>
      </c>
      <c r="M70" s="236">
        <f t="shared" ca="1" si="106"/>
        <v>73.64</v>
      </c>
      <c r="N70" s="231">
        <v>66.349999999999994</v>
      </c>
      <c r="O70" s="236">
        <f t="shared" ca="1" si="107"/>
        <v>48.59</v>
      </c>
      <c r="P70" s="234"/>
      <c r="Q70" s="236" t="str">
        <f t="shared" si="108"/>
        <v/>
      </c>
      <c r="R70" s="234"/>
      <c r="S70" s="236" t="str">
        <f t="shared" si="109"/>
        <v/>
      </c>
      <c r="T70" s="234"/>
      <c r="U70" s="236" t="str">
        <f t="shared" si="110"/>
        <v/>
      </c>
      <c r="V70" s="236">
        <f t="shared" ca="1" si="111"/>
        <v>249.94000000000003</v>
      </c>
      <c r="W70" s="225"/>
      <c r="X70" s="226">
        <v>1</v>
      </c>
      <c r="Y70" s="158">
        <f t="shared" ca="1" si="112"/>
        <v>73.64</v>
      </c>
      <c r="Z70" s="158">
        <f t="shared" ca="1" si="112"/>
        <v>69.47</v>
      </c>
      <c r="AA70" s="158">
        <f t="shared" ca="1" si="112"/>
        <v>58.24</v>
      </c>
      <c r="AB70" s="158">
        <f t="shared" ca="1" si="112"/>
        <v>48.59</v>
      </c>
      <c r="AC70" s="158">
        <f t="shared" ca="1" si="112"/>
        <v>0</v>
      </c>
      <c r="AE70" s="158">
        <f t="shared" ca="1" si="113"/>
        <v>58.24</v>
      </c>
      <c r="AF70" s="158">
        <f t="shared" si="114"/>
        <v>0</v>
      </c>
      <c r="AG70" s="158">
        <f t="shared" si="115"/>
        <v>0</v>
      </c>
      <c r="AH70" s="158">
        <f t="shared" ca="1" si="116"/>
        <v>69.47</v>
      </c>
      <c r="AI70" s="158">
        <f t="shared" ca="1" si="117"/>
        <v>73.64</v>
      </c>
      <c r="AJ70" s="158">
        <f t="shared" ca="1" si="118"/>
        <v>48.59</v>
      </c>
      <c r="AK70" s="158">
        <f t="shared" si="119"/>
        <v>0</v>
      </c>
      <c r="AL70" s="158">
        <f t="shared" si="120"/>
        <v>0</v>
      </c>
      <c r="AM70" s="158">
        <f t="shared" si="121"/>
        <v>0</v>
      </c>
      <c r="AN70" s="159">
        <f t="shared" ca="1" si="122"/>
        <v>249.94</v>
      </c>
      <c r="AP70" s="227">
        <f t="shared" ca="1" si="123"/>
        <v>0</v>
      </c>
      <c r="AQ70" s="227">
        <f t="shared" ca="1" si="124"/>
        <v>0</v>
      </c>
      <c r="AR70" s="227">
        <f t="shared" ca="1" si="125"/>
        <v>0</v>
      </c>
      <c r="AS70" s="227">
        <f t="shared" ca="1" si="126"/>
        <v>0</v>
      </c>
      <c r="AT70" s="227">
        <f t="shared" ca="1" si="127"/>
        <v>0</v>
      </c>
      <c r="AU70" s="227">
        <f t="shared" ca="1" si="128"/>
        <v>0</v>
      </c>
      <c r="AV70" s="227">
        <f t="shared" ca="1" si="129"/>
        <v>0</v>
      </c>
      <c r="AW70" s="227">
        <f t="shared" ca="1" si="130"/>
        <v>0</v>
      </c>
      <c r="AX70" s="227">
        <f t="shared" ca="1" si="131"/>
        <v>249.94</v>
      </c>
      <c r="AY70" s="227">
        <f t="shared" ca="1" si="132"/>
        <v>0</v>
      </c>
      <c r="AZ70" s="227">
        <f t="shared" ca="1" si="133"/>
        <v>0</v>
      </c>
      <c r="BB70" s="227">
        <f t="shared" ca="1" si="134"/>
        <v>58.24</v>
      </c>
      <c r="BC70" s="227">
        <f t="shared" si="135"/>
        <v>0</v>
      </c>
      <c r="BD70" s="227">
        <f t="shared" si="136"/>
        <v>0</v>
      </c>
      <c r="BE70" s="227">
        <f t="shared" ca="1" si="137"/>
        <v>69.47</v>
      </c>
      <c r="BF70" s="227">
        <f t="shared" ca="1" si="138"/>
        <v>73.64</v>
      </c>
      <c r="BG70" s="227">
        <f t="shared" ca="1" si="139"/>
        <v>48.59</v>
      </c>
      <c r="BH70" s="227">
        <f t="shared" si="140"/>
        <v>0</v>
      </c>
      <c r="BI70" s="227">
        <f t="shared" si="141"/>
        <v>0</v>
      </c>
      <c r="BJ70" s="227">
        <f t="shared" si="142"/>
        <v>0</v>
      </c>
    </row>
    <row r="71" spans="1:62" x14ac:dyDescent="0.2">
      <c r="A71" s="241" t="s">
        <v>11</v>
      </c>
      <c r="B71" s="246" t="s">
        <v>37</v>
      </c>
      <c r="C71" s="230" t="s">
        <v>82</v>
      </c>
      <c r="D71" s="231"/>
      <c r="E71" s="236" t="str">
        <f t="shared" si="102"/>
        <v/>
      </c>
      <c r="F71" s="231"/>
      <c r="G71" s="236" t="str">
        <f t="shared" si="103"/>
        <v/>
      </c>
      <c r="H71" s="231"/>
      <c r="I71" s="236" t="str">
        <f t="shared" si="104"/>
        <v/>
      </c>
      <c r="J71" s="231">
        <v>50.51</v>
      </c>
      <c r="K71" s="236">
        <f t="shared" ca="1" si="105"/>
        <v>78.069999999999993</v>
      </c>
      <c r="L71" s="231"/>
      <c r="M71" s="236" t="str">
        <f t="shared" si="106"/>
        <v/>
      </c>
      <c r="N71" s="231"/>
      <c r="O71" s="236" t="str">
        <f t="shared" si="107"/>
        <v/>
      </c>
      <c r="P71" s="234"/>
      <c r="Q71" s="236" t="str">
        <f t="shared" si="108"/>
        <v/>
      </c>
      <c r="R71" s="234"/>
      <c r="S71" s="236" t="str">
        <f t="shared" si="109"/>
        <v/>
      </c>
      <c r="T71" s="234">
        <v>50.17</v>
      </c>
      <c r="U71" s="236">
        <f t="shared" ca="1" si="110"/>
        <v>76.83</v>
      </c>
      <c r="V71" s="236">
        <f t="shared" ca="1" si="111"/>
        <v>154.89999999999998</v>
      </c>
      <c r="W71" s="225"/>
      <c r="X71" s="226">
        <v>1</v>
      </c>
      <c r="Y71" s="158">
        <f t="shared" ca="1" si="112"/>
        <v>78.069999999999993</v>
      </c>
      <c r="Z71" s="158">
        <f t="shared" ca="1" si="112"/>
        <v>76.83</v>
      </c>
      <c r="AA71" s="158">
        <f t="shared" ca="1" si="112"/>
        <v>0</v>
      </c>
      <c r="AB71" s="158">
        <f t="shared" ca="1" si="112"/>
        <v>0</v>
      </c>
      <c r="AC71" s="158">
        <f t="shared" ca="1" si="112"/>
        <v>0</v>
      </c>
      <c r="AE71" s="158">
        <f t="shared" si="113"/>
        <v>0</v>
      </c>
      <c r="AF71" s="158">
        <f t="shared" si="114"/>
        <v>0</v>
      </c>
      <c r="AG71" s="158">
        <f t="shared" si="115"/>
        <v>0</v>
      </c>
      <c r="AH71" s="158">
        <f t="shared" ca="1" si="116"/>
        <v>78.069999999999993</v>
      </c>
      <c r="AI71" s="158">
        <f t="shared" si="117"/>
        <v>0</v>
      </c>
      <c r="AJ71" s="158">
        <f t="shared" si="118"/>
        <v>0</v>
      </c>
      <c r="AK71" s="158">
        <f t="shared" si="119"/>
        <v>0</v>
      </c>
      <c r="AL71" s="158">
        <f t="shared" si="120"/>
        <v>0</v>
      </c>
      <c r="AM71" s="158">
        <f t="shared" ca="1" si="121"/>
        <v>76.83</v>
      </c>
      <c r="AN71" s="159">
        <f t="shared" ca="1" si="122"/>
        <v>154.9</v>
      </c>
      <c r="AP71" s="227">
        <f t="shared" ca="1" si="123"/>
        <v>0</v>
      </c>
      <c r="AQ71" s="227">
        <f t="shared" ca="1" si="124"/>
        <v>0</v>
      </c>
      <c r="AR71" s="227">
        <f t="shared" ca="1" si="125"/>
        <v>0</v>
      </c>
      <c r="AS71" s="227">
        <f t="shared" ca="1" si="126"/>
        <v>154.9</v>
      </c>
      <c r="AT71" s="227">
        <f t="shared" ca="1" si="127"/>
        <v>0</v>
      </c>
      <c r="AU71" s="227">
        <f t="shared" ca="1" si="128"/>
        <v>0</v>
      </c>
      <c r="AV71" s="227">
        <f t="shared" ca="1" si="129"/>
        <v>0</v>
      </c>
      <c r="AW71" s="227">
        <f t="shared" ca="1" si="130"/>
        <v>0</v>
      </c>
      <c r="AX71" s="227">
        <f t="shared" ca="1" si="131"/>
        <v>0</v>
      </c>
      <c r="AY71" s="227">
        <f t="shared" ca="1" si="132"/>
        <v>0</v>
      </c>
      <c r="AZ71" s="227">
        <f t="shared" ca="1" si="133"/>
        <v>0</v>
      </c>
      <c r="BB71" s="227">
        <f t="shared" si="134"/>
        <v>0</v>
      </c>
      <c r="BC71" s="227">
        <f t="shared" si="135"/>
        <v>0</v>
      </c>
      <c r="BD71" s="227">
        <f t="shared" si="136"/>
        <v>0</v>
      </c>
      <c r="BE71" s="227">
        <f t="shared" ca="1" si="137"/>
        <v>78.069999999999993</v>
      </c>
      <c r="BF71" s="227">
        <f t="shared" si="138"/>
        <v>0</v>
      </c>
      <c r="BG71" s="227">
        <f t="shared" si="139"/>
        <v>0</v>
      </c>
      <c r="BH71" s="227">
        <f t="shared" si="140"/>
        <v>0</v>
      </c>
      <c r="BI71" s="227">
        <f t="shared" si="141"/>
        <v>0</v>
      </c>
      <c r="BJ71" s="227">
        <f t="shared" ca="1" si="142"/>
        <v>76.83</v>
      </c>
    </row>
    <row r="72" spans="1:62" x14ac:dyDescent="0.2">
      <c r="A72" s="228" t="s">
        <v>12</v>
      </c>
      <c r="B72" s="229" t="s">
        <v>363</v>
      </c>
      <c r="C72" s="230" t="s">
        <v>84</v>
      </c>
      <c r="D72" s="231"/>
      <c r="E72" s="236" t="str">
        <f t="shared" si="102"/>
        <v/>
      </c>
      <c r="F72" s="261"/>
      <c r="G72" s="236" t="str">
        <f t="shared" si="103"/>
        <v/>
      </c>
      <c r="H72" s="231"/>
      <c r="I72" s="236" t="str">
        <f t="shared" si="104"/>
        <v/>
      </c>
      <c r="J72" s="261"/>
      <c r="K72" s="236" t="str">
        <f t="shared" si="105"/>
        <v/>
      </c>
      <c r="L72" s="231"/>
      <c r="M72" s="236" t="str">
        <f t="shared" si="106"/>
        <v/>
      </c>
      <c r="N72" s="231">
        <v>58.05</v>
      </c>
      <c r="O72" s="236">
        <f t="shared" ca="1" si="107"/>
        <v>55.7</v>
      </c>
      <c r="P72" s="234">
        <v>59.02</v>
      </c>
      <c r="Q72" s="236">
        <f t="shared" ca="1" si="108"/>
        <v>73.489999999999995</v>
      </c>
      <c r="R72" s="234"/>
      <c r="S72" s="236" t="str">
        <f t="shared" si="109"/>
        <v/>
      </c>
      <c r="T72" s="234"/>
      <c r="U72" s="236" t="str">
        <f t="shared" si="110"/>
        <v/>
      </c>
      <c r="V72" s="236">
        <f t="shared" ca="1" si="111"/>
        <v>129.19</v>
      </c>
      <c r="W72" s="225"/>
      <c r="X72" s="226">
        <v>1</v>
      </c>
      <c r="Y72" s="158">
        <f t="shared" ca="1" si="112"/>
        <v>73.489999999999995</v>
      </c>
      <c r="Z72" s="158">
        <f t="shared" ca="1" si="112"/>
        <v>55.7</v>
      </c>
      <c r="AA72" s="158">
        <f t="shared" ca="1" si="112"/>
        <v>0</v>
      </c>
      <c r="AB72" s="158">
        <f t="shared" ca="1" si="112"/>
        <v>0</v>
      </c>
      <c r="AC72" s="158">
        <f t="shared" ca="1" si="112"/>
        <v>0</v>
      </c>
      <c r="AE72" s="158">
        <f t="shared" si="113"/>
        <v>0</v>
      </c>
      <c r="AF72" s="158">
        <f t="shared" si="114"/>
        <v>0</v>
      </c>
      <c r="AG72" s="158">
        <f t="shared" si="115"/>
        <v>0</v>
      </c>
      <c r="AH72" s="158">
        <f t="shared" si="116"/>
        <v>0</v>
      </c>
      <c r="AI72" s="158">
        <f t="shared" si="117"/>
        <v>0</v>
      </c>
      <c r="AJ72" s="158">
        <f t="shared" ca="1" si="118"/>
        <v>55.7</v>
      </c>
      <c r="AK72" s="158">
        <f t="shared" ca="1" si="119"/>
        <v>73.489999999999995</v>
      </c>
      <c r="AL72" s="158">
        <f t="shared" si="120"/>
        <v>0</v>
      </c>
      <c r="AM72" s="158">
        <f t="shared" si="121"/>
        <v>0</v>
      </c>
      <c r="AN72" s="159">
        <f t="shared" ca="1" si="122"/>
        <v>129.19</v>
      </c>
      <c r="AP72" s="227">
        <f t="shared" ca="1" si="123"/>
        <v>0</v>
      </c>
      <c r="AQ72" s="227">
        <f t="shared" ca="1" si="124"/>
        <v>0</v>
      </c>
      <c r="AR72" s="227">
        <f t="shared" ca="1" si="125"/>
        <v>0</v>
      </c>
      <c r="AS72" s="227">
        <f t="shared" ca="1" si="126"/>
        <v>0</v>
      </c>
      <c r="AT72" s="227">
        <f t="shared" ca="1" si="127"/>
        <v>0</v>
      </c>
      <c r="AU72" s="227">
        <f t="shared" ca="1" si="128"/>
        <v>0</v>
      </c>
      <c r="AV72" s="227">
        <f t="shared" ca="1" si="129"/>
        <v>0</v>
      </c>
      <c r="AW72" s="227">
        <f t="shared" ca="1" si="130"/>
        <v>129.19</v>
      </c>
      <c r="AX72" s="227">
        <f t="shared" ca="1" si="131"/>
        <v>0</v>
      </c>
      <c r="AY72" s="227">
        <f t="shared" ca="1" si="132"/>
        <v>0</v>
      </c>
      <c r="AZ72" s="227">
        <f t="shared" ca="1" si="133"/>
        <v>0</v>
      </c>
      <c r="BB72" s="227">
        <f t="shared" si="134"/>
        <v>0</v>
      </c>
      <c r="BC72" s="227">
        <f t="shared" si="135"/>
        <v>0</v>
      </c>
      <c r="BD72" s="227">
        <f t="shared" si="136"/>
        <v>0</v>
      </c>
      <c r="BE72" s="227">
        <f t="shared" si="137"/>
        <v>0</v>
      </c>
      <c r="BF72" s="227">
        <f t="shared" si="138"/>
        <v>0</v>
      </c>
      <c r="BG72" s="227">
        <f t="shared" ca="1" si="139"/>
        <v>55.7</v>
      </c>
      <c r="BH72" s="227">
        <f t="shared" ca="1" si="140"/>
        <v>73.489999999999995</v>
      </c>
      <c r="BI72" s="227">
        <f t="shared" si="141"/>
        <v>0</v>
      </c>
      <c r="BJ72" s="227">
        <f t="shared" si="142"/>
        <v>0</v>
      </c>
    </row>
    <row r="73" spans="1:62" x14ac:dyDescent="0.2">
      <c r="A73" s="228" t="s">
        <v>13</v>
      </c>
      <c r="B73" s="229" t="s">
        <v>71</v>
      </c>
      <c r="C73" s="230" t="s">
        <v>80</v>
      </c>
      <c r="D73" s="239"/>
      <c r="E73" s="236" t="str">
        <f t="shared" si="102"/>
        <v/>
      </c>
      <c r="F73" s="231">
        <v>67.22</v>
      </c>
      <c r="G73" s="236">
        <f t="shared" ca="1" si="103"/>
        <v>61.45</v>
      </c>
      <c r="H73" s="231">
        <v>53.44</v>
      </c>
      <c r="I73" s="236">
        <f t="shared" ca="1" si="104"/>
        <v>64.760000000000005</v>
      </c>
      <c r="J73" s="231"/>
      <c r="K73" s="236" t="str">
        <f t="shared" si="105"/>
        <v/>
      </c>
      <c r="L73" s="231"/>
      <c r="M73" s="236" t="str">
        <f t="shared" si="106"/>
        <v/>
      </c>
      <c r="N73" s="231"/>
      <c r="O73" s="236" t="str">
        <f t="shared" si="107"/>
        <v/>
      </c>
      <c r="P73" s="234"/>
      <c r="Q73" s="236" t="str">
        <f t="shared" si="108"/>
        <v/>
      </c>
      <c r="R73" s="234"/>
      <c r="S73" s="236" t="str">
        <f t="shared" si="109"/>
        <v/>
      </c>
      <c r="T73" s="234"/>
      <c r="U73" s="236" t="str">
        <f t="shared" si="110"/>
        <v/>
      </c>
      <c r="V73" s="236">
        <f t="shared" ca="1" si="111"/>
        <v>126.21000000000001</v>
      </c>
      <c r="W73" s="225"/>
      <c r="X73" s="226">
        <v>1</v>
      </c>
      <c r="Y73" s="158">
        <f t="shared" ca="1" si="112"/>
        <v>64.760000000000005</v>
      </c>
      <c r="Z73" s="158">
        <f t="shared" ca="1" si="112"/>
        <v>61.45</v>
      </c>
      <c r="AA73" s="158">
        <f t="shared" ca="1" si="112"/>
        <v>0</v>
      </c>
      <c r="AB73" s="158">
        <f t="shared" ca="1" si="112"/>
        <v>0</v>
      </c>
      <c r="AC73" s="158">
        <f t="shared" ca="1" si="112"/>
        <v>0</v>
      </c>
      <c r="AE73" s="158">
        <f t="shared" si="113"/>
        <v>0</v>
      </c>
      <c r="AF73" s="158">
        <f t="shared" ca="1" si="114"/>
        <v>61.45</v>
      </c>
      <c r="AG73" s="158">
        <f t="shared" ca="1" si="115"/>
        <v>64.760000000000005</v>
      </c>
      <c r="AH73" s="158">
        <f t="shared" si="116"/>
        <v>0</v>
      </c>
      <c r="AI73" s="158">
        <f t="shared" si="117"/>
        <v>0</v>
      </c>
      <c r="AJ73" s="158">
        <f t="shared" si="118"/>
        <v>0</v>
      </c>
      <c r="AK73" s="158">
        <f t="shared" si="119"/>
        <v>0</v>
      </c>
      <c r="AL73" s="158">
        <f t="shared" si="120"/>
        <v>0</v>
      </c>
      <c r="AM73" s="158">
        <f t="shared" si="121"/>
        <v>0</v>
      </c>
      <c r="AN73" s="159">
        <f t="shared" ca="1" si="122"/>
        <v>126.21</v>
      </c>
      <c r="AP73" s="227">
        <f t="shared" ca="1" si="123"/>
        <v>0</v>
      </c>
      <c r="AQ73" s="227">
        <f t="shared" ca="1" si="124"/>
        <v>126.21</v>
      </c>
      <c r="AR73" s="227">
        <f t="shared" ca="1" si="125"/>
        <v>0</v>
      </c>
      <c r="AS73" s="227">
        <f t="shared" ca="1" si="126"/>
        <v>0</v>
      </c>
      <c r="AT73" s="227">
        <f t="shared" ca="1" si="127"/>
        <v>0</v>
      </c>
      <c r="AU73" s="227">
        <f t="shared" ca="1" si="128"/>
        <v>0</v>
      </c>
      <c r="AV73" s="227">
        <f t="shared" ca="1" si="129"/>
        <v>0</v>
      </c>
      <c r="AW73" s="227">
        <f t="shared" ca="1" si="130"/>
        <v>0</v>
      </c>
      <c r="AX73" s="227">
        <f t="shared" ca="1" si="131"/>
        <v>0</v>
      </c>
      <c r="AY73" s="227">
        <f t="shared" ca="1" si="132"/>
        <v>0</v>
      </c>
      <c r="AZ73" s="227">
        <f t="shared" ca="1" si="133"/>
        <v>0</v>
      </c>
      <c r="BB73" s="227">
        <f t="shared" si="134"/>
        <v>0</v>
      </c>
      <c r="BC73" s="227">
        <f t="shared" ca="1" si="135"/>
        <v>61.45</v>
      </c>
      <c r="BD73" s="227">
        <f t="shared" ca="1" si="136"/>
        <v>64.760000000000005</v>
      </c>
      <c r="BE73" s="227">
        <f t="shared" si="137"/>
        <v>0</v>
      </c>
      <c r="BF73" s="227">
        <f t="shared" si="138"/>
        <v>0</v>
      </c>
      <c r="BG73" s="227">
        <f t="shared" si="139"/>
        <v>0</v>
      </c>
      <c r="BH73" s="227">
        <f t="shared" si="140"/>
        <v>0</v>
      </c>
      <c r="BI73" s="227">
        <f t="shared" si="141"/>
        <v>0</v>
      </c>
      <c r="BJ73" s="227">
        <f t="shared" si="142"/>
        <v>0</v>
      </c>
    </row>
    <row r="74" spans="1:62" x14ac:dyDescent="0.2">
      <c r="A74" s="228" t="s">
        <v>14</v>
      </c>
      <c r="B74" s="229" t="s">
        <v>165</v>
      </c>
      <c r="C74" s="230" t="s">
        <v>81</v>
      </c>
      <c r="D74" s="231">
        <v>130.43</v>
      </c>
      <c r="E74" s="236">
        <f t="shared" ca="1" si="102"/>
        <v>67.02</v>
      </c>
      <c r="F74" s="231"/>
      <c r="G74" s="236" t="str">
        <f t="shared" si="103"/>
        <v/>
      </c>
      <c r="H74" s="231">
        <v>61.47</v>
      </c>
      <c r="I74" s="236">
        <f t="shared" ca="1" si="104"/>
        <v>56.33</v>
      </c>
      <c r="J74" s="231"/>
      <c r="K74" s="236" t="str">
        <f t="shared" si="105"/>
        <v/>
      </c>
      <c r="L74" s="231"/>
      <c r="M74" s="236" t="str">
        <f t="shared" si="106"/>
        <v/>
      </c>
      <c r="N74" s="262"/>
      <c r="O74" s="236" t="str">
        <f t="shared" si="107"/>
        <v/>
      </c>
      <c r="P74" s="234"/>
      <c r="Q74" s="236" t="str">
        <f t="shared" si="108"/>
        <v/>
      </c>
      <c r="R74" s="234"/>
      <c r="S74" s="236" t="str">
        <f t="shared" si="109"/>
        <v/>
      </c>
      <c r="T74" s="234"/>
      <c r="U74" s="236" t="str">
        <f t="shared" si="110"/>
        <v/>
      </c>
      <c r="V74" s="236">
        <f t="shared" ca="1" si="111"/>
        <v>123.35</v>
      </c>
      <c r="W74" s="225"/>
      <c r="X74" s="226">
        <v>1</v>
      </c>
      <c r="Y74" s="158">
        <f t="shared" ca="1" si="112"/>
        <v>67.02</v>
      </c>
      <c r="Z74" s="158">
        <f t="shared" ca="1" si="112"/>
        <v>56.33</v>
      </c>
      <c r="AA74" s="158">
        <f t="shared" ca="1" si="112"/>
        <v>0</v>
      </c>
      <c r="AB74" s="158">
        <f t="shared" ca="1" si="112"/>
        <v>0</v>
      </c>
      <c r="AC74" s="158">
        <f t="shared" ca="1" si="112"/>
        <v>0</v>
      </c>
      <c r="AE74" s="158">
        <f t="shared" ca="1" si="113"/>
        <v>67.02</v>
      </c>
      <c r="AF74" s="158">
        <f t="shared" si="114"/>
        <v>0</v>
      </c>
      <c r="AG74" s="158">
        <f t="shared" ca="1" si="115"/>
        <v>56.33</v>
      </c>
      <c r="AH74" s="158">
        <f t="shared" si="116"/>
        <v>0</v>
      </c>
      <c r="AI74" s="158">
        <f t="shared" si="117"/>
        <v>0</v>
      </c>
      <c r="AJ74" s="158">
        <f t="shared" si="118"/>
        <v>0</v>
      </c>
      <c r="AK74" s="158">
        <f t="shared" si="119"/>
        <v>0</v>
      </c>
      <c r="AL74" s="158">
        <f t="shared" si="120"/>
        <v>0</v>
      </c>
      <c r="AM74" s="158">
        <f t="shared" si="121"/>
        <v>0</v>
      </c>
      <c r="AN74" s="159">
        <f t="shared" ca="1" si="122"/>
        <v>123.35</v>
      </c>
      <c r="AP74" s="227">
        <f t="shared" ca="1" si="123"/>
        <v>0</v>
      </c>
      <c r="AQ74" s="227">
        <f t="shared" ca="1" si="124"/>
        <v>0</v>
      </c>
      <c r="AR74" s="227">
        <f t="shared" ca="1" si="125"/>
        <v>123.35</v>
      </c>
      <c r="AS74" s="227">
        <f t="shared" ca="1" si="126"/>
        <v>0</v>
      </c>
      <c r="AT74" s="227">
        <f t="shared" ca="1" si="127"/>
        <v>0</v>
      </c>
      <c r="AU74" s="227">
        <f t="shared" ca="1" si="128"/>
        <v>0</v>
      </c>
      <c r="AV74" s="227">
        <f t="shared" ca="1" si="129"/>
        <v>0</v>
      </c>
      <c r="AW74" s="227">
        <f t="shared" ca="1" si="130"/>
        <v>0</v>
      </c>
      <c r="AX74" s="227">
        <f t="shared" ca="1" si="131"/>
        <v>0</v>
      </c>
      <c r="AY74" s="227">
        <f t="shared" ca="1" si="132"/>
        <v>0</v>
      </c>
      <c r="AZ74" s="227">
        <f t="shared" ca="1" si="133"/>
        <v>0</v>
      </c>
      <c r="BB74" s="227">
        <f t="shared" ca="1" si="134"/>
        <v>67.02</v>
      </c>
      <c r="BC74" s="227">
        <f t="shared" si="135"/>
        <v>0</v>
      </c>
      <c r="BD74" s="227">
        <f t="shared" ca="1" si="136"/>
        <v>56.33</v>
      </c>
      <c r="BE74" s="227">
        <f t="shared" si="137"/>
        <v>0</v>
      </c>
      <c r="BF74" s="227">
        <f t="shared" si="138"/>
        <v>0</v>
      </c>
      <c r="BG74" s="227">
        <f t="shared" si="139"/>
        <v>0</v>
      </c>
      <c r="BH74" s="227">
        <f t="shared" si="140"/>
        <v>0</v>
      </c>
      <c r="BI74" s="227">
        <f t="shared" si="141"/>
        <v>0</v>
      </c>
      <c r="BJ74" s="227">
        <f t="shared" si="142"/>
        <v>0</v>
      </c>
    </row>
    <row r="75" spans="1:62" x14ac:dyDescent="0.2">
      <c r="A75" s="228" t="s">
        <v>15</v>
      </c>
      <c r="B75" s="229" t="s">
        <v>362</v>
      </c>
      <c r="C75" s="230" t="s">
        <v>156</v>
      </c>
      <c r="D75" s="231"/>
      <c r="E75" s="236" t="str">
        <f t="shared" si="102"/>
        <v/>
      </c>
      <c r="F75" s="231"/>
      <c r="G75" s="236" t="str">
        <f t="shared" si="103"/>
        <v/>
      </c>
      <c r="H75" s="231"/>
      <c r="I75" s="236" t="str">
        <f t="shared" si="104"/>
        <v/>
      </c>
      <c r="J75" s="261"/>
      <c r="K75" s="236" t="str">
        <f t="shared" si="105"/>
        <v/>
      </c>
      <c r="L75" s="231"/>
      <c r="M75" s="236" t="str">
        <f t="shared" si="106"/>
        <v/>
      </c>
      <c r="N75" s="231">
        <v>46.11</v>
      </c>
      <c r="O75" s="236">
        <f t="shared" ca="1" si="107"/>
        <v>70.05</v>
      </c>
      <c r="P75" s="234"/>
      <c r="Q75" s="236" t="str">
        <f t="shared" si="108"/>
        <v/>
      </c>
      <c r="R75" s="234"/>
      <c r="S75" s="236" t="str">
        <f t="shared" si="109"/>
        <v/>
      </c>
      <c r="T75" s="234"/>
      <c r="U75" s="236" t="str">
        <f t="shared" si="110"/>
        <v/>
      </c>
      <c r="V75" s="236">
        <f t="shared" ca="1" si="111"/>
        <v>70.05</v>
      </c>
      <c r="W75" s="225"/>
      <c r="X75" s="226">
        <v>1</v>
      </c>
      <c r="Y75" s="158">
        <f t="shared" ca="1" si="112"/>
        <v>70.05</v>
      </c>
      <c r="Z75" s="158">
        <f t="shared" ca="1" si="112"/>
        <v>0</v>
      </c>
      <c r="AA75" s="158">
        <f t="shared" ca="1" si="112"/>
        <v>0</v>
      </c>
      <c r="AB75" s="158">
        <f t="shared" ca="1" si="112"/>
        <v>0</v>
      </c>
      <c r="AC75" s="158">
        <f t="shared" ca="1" si="112"/>
        <v>0</v>
      </c>
      <c r="AE75" s="158">
        <f t="shared" si="113"/>
        <v>0</v>
      </c>
      <c r="AF75" s="158">
        <f t="shared" si="114"/>
        <v>0</v>
      </c>
      <c r="AG75" s="158">
        <f t="shared" si="115"/>
        <v>0</v>
      </c>
      <c r="AH75" s="158">
        <f t="shared" si="116"/>
        <v>0</v>
      </c>
      <c r="AI75" s="158">
        <f t="shared" si="117"/>
        <v>0</v>
      </c>
      <c r="AJ75" s="158">
        <f t="shared" ca="1" si="118"/>
        <v>70.05</v>
      </c>
      <c r="AK75" s="158">
        <f t="shared" si="119"/>
        <v>0</v>
      </c>
      <c r="AL75" s="158">
        <f t="shared" si="120"/>
        <v>0</v>
      </c>
      <c r="AM75" s="158">
        <f t="shared" si="121"/>
        <v>0</v>
      </c>
      <c r="AN75" s="159">
        <f t="shared" ca="1" si="122"/>
        <v>70.05</v>
      </c>
      <c r="AP75" s="227">
        <f t="shared" ca="1" si="123"/>
        <v>0</v>
      </c>
      <c r="AQ75" s="227">
        <f t="shared" ca="1" si="124"/>
        <v>0</v>
      </c>
      <c r="AR75" s="227">
        <f t="shared" ca="1" si="125"/>
        <v>0</v>
      </c>
      <c r="AS75" s="227">
        <f t="shared" ca="1" si="126"/>
        <v>0</v>
      </c>
      <c r="AT75" s="227">
        <f t="shared" ca="1" si="127"/>
        <v>0</v>
      </c>
      <c r="AU75" s="227">
        <f t="shared" ca="1" si="128"/>
        <v>0</v>
      </c>
      <c r="AV75" s="227">
        <f t="shared" ca="1" si="129"/>
        <v>0</v>
      </c>
      <c r="AW75" s="227">
        <f t="shared" ca="1" si="130"/>
        <v>0</v>
      </c>
      <c r="AX75" s="227">
        <f t="shared" ca="1" si="131"/>
        <v>70.05</v>
      </c>
      <c r="AY75" s="227">
        <f t="shared" ca="1" si="132"/>
        <v>0</v>
      </c>
      <c r="AZ75" s="227">
        <f t="shared" ca="1" si="133"/>
        <v>0</v>
      </c>
      <c r="BB75" s="227">
        <f t="shared" si="134"/>
        <v>0</v>
      </c>
      <c r="BC75" s="227">
        <f t="shared" si="135"/>
        <v>0</v>
      </c>
      <c r="BD75" s="227">
        <f t="shared" si="136"/>
        <v>0</v>
      </c>
      <c r="BE75" s="227">
        <f t="shared" si="137"/>
        <v>0</v>
      </c>
      <c r="BF75" s="227">
        <f t="shared" si="138"/>
        <v>0</v>
      </c>
      <c r="BG75" s="227">
        <f t="shared" ca="1" si="139"/>
        <v>70.05</v>
      </c>
      <c r="BH75" s="227">
        <f t="shared" si="140"/>
        <v>0</v>
      </c>
      <c r="BI75" s="227">
        <f t="shared" si="141"/>
        <v>0</v>
      </c>
      <c r="BJ75" s="227">
        <f t="shared" si="142"/>
        <v>0</v>
      </c>
    </row>
    <row r="76" spans="1:62" x14ac:dyDescent="0.2">
      <c r="A76" s="228" t="s">
        <v>44</v>
      </c>
      <c r="B76" s="229" t="s">
        <v>111</v>
      </c>
      <c r="C76" s="230" t="s">
        <v>73</v>
      </c>
      <c r="D76" s="231"/>
      <c r="E76" s="236" t="str">
        <f t="shared" si="102"/>
        <v/>
      </c>
      <c r="F76" s="231"/>
      <c r="G76" s="236" t="str">
        <f t="shared" si="103"/>
        <v/>
      </c>
      <c r="H76" s="231"/>
      <c r="I76" s="236" t="str">
        <f t="shared" si="104"/>
        <v/>
      </c>
      <c r="J76" s="231">
        <v>61</v>
      </c>
      <c r="K76" s="236">
        <f t="shared" ca="1" si="105"/>
        <v>65.08</v>
      </c>
      <c r="L76" s="231"/>
      <c r="M76" s="236" t="str">
        <f t="shared" si="106"/>
        <v/>
      </c>
      <c r="N76" s="231"/>
      <c r="O76" s="236" t="str">
        <f t="shared" si="107"/>
        <v/>
      </c>
      <c r="P76" s="234"/>
      <c r="Q76" s="236" t="str">
        <f t="shared" si="108"/>
        <v/>
      </c>
      <c r="R76" s="234"/>
      <c r="S76" s="236" t="str">
        <f t="shared" si="109"/>
        <v/>
      </c>
      <c r="T76" s="234"/>
      <c r="U76" s="236" t="str">
        <f t="shared" si="110"/>
        <v/>
      </c>
      <c r="V76" s="236">
        <f t="shared" ca="1" si="111"/>
        <v>65.08</v>
      </c>
      <c r="W76" s="225"/>
      <c r="X76" s="226">
        <v>1</v>
      </c>
      <c r="Y76" s="158">
        <f t="shared" ca="1" si="112"/>
        <v>65.08</v>
      </c>
      <c r="Z76" s="158">
        <f t="shared" ca="1" si="112"/>
        <v>0</v>
      </c>
      <c r="AA76" s="158">
        <f t="shared" ca="1" si="112"/>
        <v>0</v>
      </c>
      <c r="AB76" s="158">
        <f t="shared" ca="1" si="112"/>
        <v>0</v>
      </c>
      <c r="AC76" s="158">
        <f t="shared" ca="1" si="112"/>
        <v>0</v>
      </c>
      <c r="AE76" s="158">
        <f t="shared" si="113"/>
        <v>0</v>
      </c>
      <c r="AF76" s="158">
        <f t="shared" si="114"/>
        <v>0</v>
      </c>
      <c r="AG76" s="158">
        <f t="shared" si="115"/>
        <v>0</v>
      </c>
      <c r="AH76" s="158">
        <f t="shared" ca="1" si="116"/>
        <v>65.08</v>
      </c>
      <c r="AI76" s="158">
        <f t="shared" si="117"/>
        <v>0</v>
      </c>
      <c r="AJ76" s="158">
        <f t="shared" si="118"/>
        <v>0</v>
      </c>
      <c r="AK76" s="158">
        <f t="shared" si="119"/>
        <v>0</v>
      </c>
      <c r="AL76" s="158">
        <f t="shared" si="120"/>
        <v>0</v>
      </c>
      <c r="AM76" s="158">
        <f t="shared" si="121"/>
        <v>0</v>
      </c>
      <c r="AN76" s="159">
        <f t="shared" ca="1" si="122"/>
        <v>65.08</v>
      </c>
      <c r="AP76" s="227">
        <f t="shared" ca="1" si="123"/>
        <v>65.08</v>
      </c>
      <c r="AQ76" s="227">
        <f t="shared" ca="1" si="124"/>
        <v>0</v>
      </c>
      <c r="AR76" s="227">
        <f t="shared" ca="1" si="125"/>
        <v>0</v>
      </c>
      <c r="AS76" s="227">
        <f t="shared" ca="1" si="126"/>
        <v>0</v>
      </c>
      <c r="AT76" s="227">
        <f t="shared" ca="1" si="127"/>
        <v>0</v>
      </c>
      <c r="AU76" s="227">
        <f t="shared" ca="1" si="128"/>
        <v>0</v>
      </c>
      <c r="AV76" s="227">
        <f t="shared" ca="1" si="129"/>
        <v>0</v>
      </c>
      <c r="AW76" s="227">
        <f t="shared" ca="1" si="130"/>
        <v>0</v>
      </c>
      <c r="AX76" s="227">
        <f t="shared" ca="1" si="131"/>
        <v>0</v>
      </c>
      <c r="AY76" s="227">
        <f t="shared" ca="1" si="132"/>
        <v>0</v>
      </c>
      <c r="AZ76" s="227">
        <f t="shared" ca="1" si="133"/>
        <v>0</v>
      </c>
      <c r="BB76" s="227">
        <f t="shared" si="134"/>
        <v>0</v>
      </c>
      <c r="BC76" s="227">
        <f t="shared" si="135"/>
        <v>0</v>
      </c>
      <c r="BD76" s="227">
        <f t="shared" si="136"/>
        <v>0</v>
      </c>
      <c r="BE76" s="227">
        <f t="shared" ca="1" si="137"/>
        <v>65.08</v>
      </c>
      <c r="BF76" s="227">
        <f t="shared" si="138"/>
        <v>0</v>
      </c>
      <c r="BG76" s="227">
        <f t="shared" si="139"/>
        <v>0</v>
      </c>
      <c r="BH76" s="227">
        <f t="shared" si="140"/>
        <v>0</v>
      </c>
      <c r="BI76" s="227">
        <f t="shared" si="141"/>
        <v>0</v>
      </c>
      <c r="BJ76" s="227">
        <f t="shared" si="142"/>
        <v>0</v>
      </c>
    </row>
    <row r="77" spans="1:62" ht="13.5" thickBot="1" x14ac:dyDescent="0.25">
      <c r="A77" s="247" t="s">
        <v>45</v>
      </c>
      <c r="B77" s="248" t="s">
        <v>364</v>
      </c>
      <c r="C77" s="249" t="s">
        <v>156</v>
      </c>
      <c r="D77" s="250"/>
      <c r="E77" s="251" t="str">
        <f t="shared" si="102"/>
        <v/>
      </c>
      <c r="F77" s="250"/>
      <c r="G77" s="251" t="str">
        <f t="shared" si="103"/>
        <v/>
      </c>
      <c r="H77" s="250"/>
      <c r="I77" s="251" t="str">
        <f t="shared" si="104"/>
        <v/>
      </c>
      <c r="J77" s="250"/>
      <c r="K77" s="251" t="str">
        <f t="shared" si="105"/>
        <v/>
      </c>
      <c r="L77" s="250"/>
      <c r="M77" s="251" t="str">
        <f t="shared" si="106"/>
        <v/>
      </c>
      <c r="N77" s="250">
        <v>62.02</v>
      </c>
      <c r="O77" s="251">
        <f t="shared" ca="1" si="107"/>
        <v>52.15</v>
      </c>
      <c r="P77" s="252"/>
      <c r="Q77" s="251" t="str">
        <f t="shared" si="108"/>
        <v/>
      </c>
      <c r="R77" s="252"/>
      <c r="S77" s="251" t="str">
        <f t="shared" si="109"/>
        <v/>
      </c>
      <c r="T77" s="252"/>
      <c r="U77" s="251" t="str">
        <f t="shared" si="110"/>
        <v/>
      </c>
      <c r="V77" s="251">
        <f t="shared" ca="1" si="111"/>
        <v>52.15</v>
      </c>
      <c r="W77" s="225"/>
      <c r="X77" s="226">
        <v>1</v>
      </c>
      <c r="Y77" s="158">
        <f t="shared" ca="1" si="112"/>
        <v>52.15</v>
      </c>
      <c r="Z77" s="158">
        <f t="shared" ca="1" si="112"/>
        <v>0</v>
      </c>
      <c r="AA77" s="158">
        <f t="shared" ca="1" si="112"/>
        <v>0</v>
      </c>
      <c r="AB77" s="158">
        <f t="shared" ca="1" si="112"/>
        <v>0</v>
      </c>
      <c r="AC77" s="158">
        <f t="shared" ca="1" si="112"/>
        <v>0</v>
      </c>
      <c r="AE77" s="158">
        <f t="shared" si="113"/>
        <v>0</v>
      </c>
      <c r="AF77" s="158">
        <f t="shared" si="114"/>
        <v>0</v>
      </c>
      <c r="AG77" s="158">
        <f t="shared" si="115"/>
        <v>0</v>
      </c>
      <c r="AH77" s="158">
        <f t="shared" si="116"/>
        <v>0</v>
      </c>
      <c r="AI77" s="158">
        <f t="shared" si="117"/>
        <v>0</v>
      </c>
      <c r="AJ77" s="158">
        <f t="shared" ca="1" si="118"/>
        <v>52.15</v>
      </c>
      <c r="AK77" s="158">
        <f t="shared" si="119"/>
        <v>0</v>
      </c>
      <c r="AL77" s="158">
        <f t="shared" si="120"/>
        <v>0</v>
      </c>
      <c r="AM77" s="158">
        <f t="shared" si="121"/>
        <v>0</v>
      </c>
      <c r="AN77" s="159">
        <f t="shared" ca="1" si="122"/>
        <v>52.15</v>
      </c>
      <c r="AP77" s="227">
        <f t="shared" ca="1" si="123"/>
        <v>0</v>
      </c>
      <c r="AQ77" s="227">
        <f t="shared" ca="1" si="124"/>
        <v>0</v>
      </c>
      <c r="AR77" s="227">
        <f t="shared" ca="1" si="125"/>
        <v>0</v>
      </c>
      <c r="AS77" s="227">
        <f t="shared" ca="1" si="126"/>
        <v>0</v>
      </c>
      <c r="AT77" s="227">
        <f t="shared" ca="1" si="127"/>
        <v>0</v>
      </c>
      <c r="AU77" s="227">
        <f t="shared" ca="1" si="128"/>
        <v>0</v>
      </c>
      <c r="AV77" s="227">
        <f t="shared" ca="1" si="129"/>
        <v>0</v>
      </c>
      <c r="AW77" s="227">
        <f t="shared" ca="1" si="130"/>
        <v>0</v>
      </c>
      <c r="AX77" s="227">
        <f t="shared" ca="1" si="131"/>
        <v>52.15</v>
      </c>
      <c r="AY77" s="227">
        <f t="shared" ca="1" si="132"/>
        <v>0</v>
      </c>
      <c r="AZ77" s="227">
        <f t="shared" ca="1" si="133"/>
        <v>0</v>
      </c>
      <c r="BB77" s="227">
        <f t="shared" si="134"/>
        <v>0</v>
      </c>
      <c r="BC77" s="227">
        <f t="shared" si="135"/>
        <v>0</v>
      </c>
      <c r="BD77" s="227">
        <f t="shared" si="136"/>
        <v>0</v>
      </c>
      <c r="BE77" s="227">
        <f t="shared" si="137"/>
        <v>0</v>
      </c>
      <c r="BF77" s="227">
        <f t="shared" si="138"/>
        <v>0</v>
      </c>
      <c r="BG77" s="227">
        <f t="shared" ca="1" si="139"/>
        <v>52.15</v>
      </c>
      <c r="BH77" s="227">
        <f t="shared" si="140"/>
        <v>0</v>
      </c>
      <c r="BI77" s="227">
        <f t="shared" si="141"/>
        <v>0</v>
      </c>
      <c r="BJ77" s="227">
        <f t="shared" si="142"/>
        <v>0</v>
      </c>
    </row>
    <row r="78" spans="1:62" s="178" customFormat="1" ht="13.5" thickBot="1" x14ac:dyDescent="0.25">
      <c r="A78" s="253"/>
      <c r="B78" s="254"/>
      <c r="C78" s="211"/>
      <c r="D78" s="212"/>
      <c r="E78" s="255"/>
      <c r="F78" s="212"/>
      <c r="G78" s="256"/>
      <c r="H78" s="212"/>
      <c r="I78" s="214"/>
      <c r="J78" s="257"/>
      <c r="K78" s="256"/>
      <c r="L78" s="212"/>
      <c r="M78" s="256"/>
      <c r="N78" s="257"/>
      <c r="O78" s="256"/>
      <c r="P78" s="257"/>
      <c r="Q78" s="256"/>
      <c r="R78" s="212"/>
      <c r="S78" s="212"/>
      <c r="T78" s="212"/>
      <c r="U78" s="212"/>
      <c r="V78" s="256"/>
      <c r="W78" s="214"/>
      <c r="X78" s="214"/>
      <c r="AN78" s="216"/>
      <c r="AP78" s="258"/>
      <c r="AQ78" s="258"/>
      <c r="AR78" s="258"/>
      <c r="AS78" s="258"/>
      <c r="AT78" s="258"/>
      <c r="AU78" s="258"/>
      <c r="AV78" s="258"/>
      <c r="AW78" s="258"/>
      <c r="AX78" s="258"/>
      <c r="AY78" s="258"/>
      <c r="AZ78" s="258"/>
    </row>
    <row r="79" spans="1:62" ht="13.5" customHeight="1" x14ac:dyDescent="0.25">
      <c r="A79" s="355"/>
      <c r="B79" s="358" t="s">
        <v>56</v>
      </c>
      <c r="C79" s="361" t="s">
        <v>2</v>
      </c>
      <c r="D79" s="349" t="s">
        <v>95</v>
      </c>
      <c r="E79" s="349"/>
      <c r="F79" s="349" t="s">
        <v>145</v>
      </c>
      <c r="G79" s="349"/>
      <c r="H79" s="349" t="s">
        <v>133</v>
      </c>
      <c r="I79" s="349"/>
      <c r="J79" s="349" t="s">
        <v>135</v>
      </c>
      <c r="K79" s="349"/>
      <c r="L79" s="349" t="s">
        <v>136</v>
      </c>
      <c r="M79" s="350"/>
      <c r="N79" s="349" t="s">
        <v>149</v>
      </c>
      <c r="O79" s="349"/>
      <c r="P79" s="349" t="s">
        <v>20</v>
      </c>
      <c r="Q79" s="349"/>
      <c r="R79" s="349" t="s">
        <v>153</v>
      </c>
      <c r="S79" s="350"/>
      <c r="T79" s="349" t="s">
        <v>381</v>
      </c>
      <c r="U79" s="350"/>
      <c r="V79" s="351" t="s">
        <v>93</v>
      </c>
      <c r="W79" s="364"/>
      <c r="X79" s="364"/>
      <c r="AP79" s="227"/>
      <c r="AQ79" s="227"/>
      <c r="AR79" s="227"/>
      <c r="AS79" s="227"/>
      <c r="AT79" s="227"/>
      <c r="AU79" s="227"/>
      <c r="AV79" s="227"/>
      <c r="AW79" s="227"/>
      <c r="AX79" s="227"/>
      <c r="AY79" s="227"/>
      <c r="AZ79" s="227"/>
    </row>
    <row r="80" spans="1:62" ht="13.5" x14ac:dyDescent="0.25">
      <c r="A80" s="356"/>
      <c r="B80" s="359"/>
      <c r="C80" s="362"/>
      <c r="D80" s="348" t="s">
        <v>144</v>
      </c>
      <c r="E80" s="348"/>
      <c r="F80" s="348" t="s">
        <v>146</v>
      </c>
      <c r="G80" s="348"/>
      <c r="H80" s="348" t="s">
        <v>146</v>
      </c>
      <c r="I80" s="348"/>
      <c r="J80" s="348" t="s">
        <v>147</v>
      </c>
      <c r="K80" s="348"/>
      <c r="L80" s="348" t="s">
        <v>148</v>
      </c>
      <c r="M80" s="348"/>
      <c r="N80" s="348" t="s">
        <v>151</v>
      </c>
      <c r="O80" s="348"/>
      <c r="P80" s="348" t="s">
        <v>152</v>
      </c>
      <c r="Q80" s="348"/>
      <c r="R80" s="348" t="s">
        <v>91</v>
      </c>
      <c r="S80" s="348"/>
      <c r="T80" s="348" t="s">
        <v>382</v>
      </c>
      <c r="U80" s="348"/>
      <c r="V80" s="352"/>
      <c r="W80" s="364"/>
      <c r="X80" s="364"/>
      <c r="AP80" s="227"/>
      <c r="AQ80" s="227"/>
      <c r="AR80" s="227"/>
      <c r="AS80" s="227"/>
      <c r="AT80" s="227"/>
      <c r="AU80" s="227"/>
      <c r="AV80" s="227"/>
      <c r="AW80" s="227"/>
      <c r="AX80" s="227"/>
      <c r="AY80" s="227"/>
      <c r="AZ80" s="227"/>
    </row>
    <row r="81" spans="1:62" ht="13.5" customHeight="1" thickBot="1" x14ac:dyDescent="0.25">
      <c r="A81" s="356"/>
      <c r="B81" s="365"/>
      <c r="C81" s="362"/>
      <c r="D81" s="263" t="s">
        <v>0</v>
      </c>
      <c r="E81" s="206" t="s">
        <v>1</v>
      </c>
      <c r="F81" s="263" t="s">
        <v>0</v>
      </c>
      <c r="G81" s="206" t="s">
        <v>1</v>
      </c>
      <c r="H81" s="263" t="s">
        <v>0</v>
      </c>
      <c r="I81" s="206" t="s">
        <v>1</v>
      </c>
      <c r="J81" s="263" t="s">
        <v>0</v>
      </c>
      <c r="K81" s="206" t="s">
        <v>1</v>
      </c>
      <c r="L81" s="263" t="s">
        <v>0</v>
      </c>
      <c r="M81" s="206" t="s">
        <v>1</v>
      </c>
      <c r="N81" s="263" t="s">
        <v>0</v>
      </c>
      <c r="O81" s="206" t="s">
        <v>1</v>
      </c>
      <c r="P81" s="263" t="s">
        <v>0</v>
      </c>
      <c r="Q81" s="206" t="s">
        <v>1</v>
      </c>
      <c r="R81" s="263" t="s">
        <v>0</v>
      </c>
      <c r="S81" s="206" t="s">
        <v>1</v>
      </c>
      <c r="T81" s="263" t="s">
        <v>0</v>
      </c>
      <c r="U81" s="206" t="s">
        <v>1</v>
      </c>
      <c r="V81" s="352"/>
      <c r="W81" s="205"/>
      <c r="X81" s="206"/>
      <c r="AP81" s="227"/>
      <c r="AQ81" s="227"/>
      <c r="AR81" s="227"/>
      <c r="AS81" s="227"/>
      <c r="AT81" s="227"/>
      <c r="AU81" s="227"/>
      <c r="AV81" s="227"/>
      <c r="AW81" s="227"/>
      <c r="AX81" s="227"/>
      <c r="AY81" s="227"/>
      <c r="AZ81" s="227"/>
    </row>
    <row r="82" spans="1:62" s="215" customFormat="1" ht="13.5" hidden="1" outlineLevel="1" thickBot="1" x14ac:dyDescent="0.25">
      <c r="A82" s="209"/>
      <c r="B82" s="210">
        <f>ROW()+1</f>
        <v>83</v>
      </c>
      <c r="C82" s="211" cm="1">
        <f t="array" ref="C82">MATCH(TRUE,ISBLANK(C83:C294),0)+ROW()-1</f>
        <v>99</v>
      </c>
      <c r="D82" s="212">
        <f ca="1">MIN(INDIRECT(ADDRESS($B82,COLUMN())&amp;":"&amp;ADDRESS($C82,COLUMN())))</f>
        <v>27.42</v>
      </c>
      <c r="E82" s="213">
        <f ca="1">100*D82-40*INT(D82)</f>
        <v>1662</v>
      </c>
      <c r="F82" s="212">
        <f ca="1">MIN(INDIRECT(ADDRESS($B82,COLUMN())&amp;":"&amp;ADDRESS($C82,COLUMN())))</f>
        <v>23.16</v>
      </c>
      <c r="G82" s="213">
        <f t="shared" ref="G82" ca="1" si="143">F82*100-40*INT(F82)</f>
        <v>1396</v>
      </c>
      <c r="H82" s="212">
        <f ca="1">MIN(INDIRECT(ADDRESS($B82,COLUMN())&amp;":"&amp;ADDRESS($C82,COLUMN())))</f>
        <v>23.14</v>
      </c>
      <c r="I82" s="213">
        <f t="shared" ref="I82" ca="1" si="144">H82*100-40*INT(H82)</f>
        <v>1394</v>
      </c>
      <c r="J82" s="212">
        <f ca="1">MIN(INDIRECT(ADDRESS($B82,COLUMN())&amp;":"&amp;ADDRESS($C82,COLUMN())))</f>
        <v>18.46</v>
      </c>
      <c r="K82" s="213">
        <f t="shared" ref="K82" ca="1" si="145">J82*100-40*INT(J82)</f>
        <v>1126</v>
      </c>
      <c r="L82" s="212">
        <f ca="1">MIN(INDIRECT(ADDRESS($B82,COLUMN())&amp;":"&amp;ADDRESS($C82,COLUMN())))</f>
        <v>18.010000000000002</v>
      </c>
      <c r="M82" s="213">
        <f t="shared" ref="M82" ca="1" si="146">L82*100-40*INT(L82)</f>
        <v>1081.0000000000002</v>
      </c>
      <c r="N82" s="212">
        <f ca="1">MIN(INDIRECT(ADDRESS($B82,COLUMN())&amp;":"&amp;ADDRESS($C82,COLUMN())))</f>
        <v>14.38</v>
      </c>
      <c r="O82" s="213">
        <f t="shared" ref="O82" ca="1" si="147">N82*100-40*INT(N82)</f>
        <v>878</v>
      </c>
      <c r="P82" s="212">
        <f ca="1">MIN(INDIRECT(ADDRESS($B82,COLUMN())&amp;":"&amp;ADDRESS($C82,COLUMN())))</f>
        <v>15.28</v>
      </c>
      <c r="Q82" s="213">
        <f t="shared" ref="Q82" ca="1" si="148">P82*100-40*INT(P82)</f>
        <v>928</v>
      </c>
      <c r="R82" s="212">
        <f ca="1">MIN(INDIRECT(ADDRESS($B82,COLUMN())&amp;":"&amp;ADDRESS($C82,COLUMN())))</f>
        <v>33.17</v>
      </c>
      <c r="S82" s="213">
        <f t="shared" ref="S82" ca="1" si="149">R82*100-40*INT(R82)</f>
        <v>1997</v>
      </c>
      <c r="T82" s="212">
        <f ca="1">MIN(INDIRECT(ADDRESS($B82,COLUMN())&amp;":"&amp;ADDRESS($C82,COLUMN())))</f>
        <v>34.26</v>
      </c>
      <c r="U82" s="213">
        <f t="shared" ref="U82" ca="1" si="150">T82*100-40*INT(T82)</f>
        <v>2066</v>
      </c>
      <c r="V82" s="212"/>
      <c r="W82" s="214"/>
      <c r="X82" s="214"/>
      <c r="AN82" s="216"/>
      <c r="AP82" s="217"/>
      <c r="AQ82" s="217"/>
      <c r="AR82" s="217"/>
      <c r="AS82" s="217"/>
      <c r="AT82" s="217"/>
      <c r="AU82" s="217"/>
      <c r="AV82" s="217"/>
      <c r="AW82" s="217"/>
      <c r="AX82" s="217"/>
      <c r="AY82" s="217"/>
      <c r="AZ82" s="217"/>
    </row>
    <row r="83" spans="1:62" collapsed="1" x14ac:dyDescent="0.2">
      <c r="A83" s="260" t="s">
        <v>3</v>
      </c>
      <c r="B83" s="219" t="s">
        <v>167</v>
      </c>
      <c r="C83" s="220" t="s">
        <v>84</v>
      </c>
      <c r="D83" s="221">
        <v>27.42</v>
      </c>
      <c r="E83" s="223">
        <f t="shared" ref="E83:E99" ca="1" si="151">IF(D83="","",IF(N(D83)=0,"*",ROUND(100*E$82/(100*D83-40*INT(D83)),2)))</f>
        <v>100</v>
      </c>
      <c r="F83" s="221">
        <v>23.16</v>
      </c>
      <c r="G83" s="223">
        <f t="shared" ref="G83:G99" ca="1" si="152">IF(F83="","",IF(N(F83)=0,"*",ROUND(100*G$82/(100*F83-40*INT(F83)),2)))</f>
        <v>100</v>
      </c>
      <c r="H83" s="221">
        <v>23.14</v>
      </c>
      <c r="I83" s="223">
        <f t="shared" ref="I83:I99" ca="1" si="153">IF(H83="","",IF(N(H83)=0,"*",ROUND(100*I$82/(100*H83-40*INT(H83)),2)))</f>
        <v>100</v>
      </c>
      <c r="J83" s="221">
        <v>18.46</v>
      </c>
      <c r="K83" s="223">
        <f t="shared" ref="K83:K99" ca="1" si="154">IF(J83="","",IF(N(J83)=0,"*",ROUND(100*K$82/(100*J83-40*INT(J83)),2)))</f>
        <v>100</v>
      </c>
      <c r="L83" s="221">
        <v>18.010000000000002</v>
      </c>
      <c r="M83" s="223">
        <f t="shared" ref="M83:M99" ca="1" si="155">IF(L83="","",IF(N(L83)=0,"*",ROUND(100*M$82/(100*L83-40*INT(L83)),2)))</f>
        <v>100</v>
      </c>
      <c r="N83" s="221">
        <v>14.38</v>
      </c>
      <c r="O83" s="222">
        <f t="shared" ref="O83:O99" ca="1" si="156">IF(N83="","",IF(N(N83)=0,"*",ROUND(100*O$82/(100*N83-40*INT(N83)),2)))</f>
        <v>100</v>
      </c>
      <c r="P83" s="221">
        <v>15.28</v>
      </c>
      <c r="Q83" s="222">
        <f t="shared" ref="Q83:Q99" ca="1" si="157">IF(P83="","",IF(N(P83)=0,"*",ROUND(100*Q$82/(100*P83-40*INT(P83)),2)))</f>
        <v>100</v>
      </c>
      <c r="R83" s="221">
        <v>33.17</v>
      </c>
      <c r="S83" s="222">
        <f t="shared" ref="S83:S99" ca="1" si="158">IF(R83="","",IF(N(R83)=0,"*",ROUND(100*S$82/(100*R83-40*INT(R83)),2)))</f>
        <v>100</v>
      </c>
      <c r="T83" s="221">
        <v>34.26</v>
      </c>
      <c r="U83" s="222">
        <f t="shared" ref="U83:U99" ca="1" si="159">IF(T83="","",IF(N(T83)=0,"*",ROUND(100*U$82/(100*T83-40*INT(T83)),2)))</f>
        <v>100</v>
      </c>
      <c r="V83" s="223">
        <f t="shared" ref="V83:V99" ca="1" si="160">SUM(Y83:AC83)</f>
        <v>500</v>
      </c>
      <c r="W83" s="264"/>
      <c r="X83" s="226">
        <v>0.7</v>
      </c>
      <c r="Y83" s="158">
        <f t="shared" ref="Y83:AC92" ca="1" si="161">LARGE($AE83:$AM83,Y$34)</f>
        <v>100</v>
      </c>
      <c r="Z83" s="158">
        <f t="shared" ca="1" si="161"/>
        <v>100</v>
      </c>
      <c r="AA83" s="158">
        <f t="shared" ca="1" si="161"/>
        <v>100</v>
      </c>
      <c r="AB83" s="158">
        <f t="shared" ca="1" si="161"/>
        <v>100</v>
      </c>
      <c r="AC83" s="158">
        <f t="shared" ca="1" si="161"/>
        <v>100</v>
      </c>
      <c r="AE83" s="158">
        <f t="shared" ref="AE83:AE99" ca="1" si="162">N(E83)</f>
        <v>100</v>
      </c>
      <c r="AF83" s="158">
        <f t="shared" ref="AF83:AF99" ca="1" si="163">N(G83)</f>
        <v>100</v>
      </c>
      <c r="AG83" s="158">
        <f t="shared" ref="AG83:AG99" ca="1" si="164">N(I83)</f>
        <v>100</v>
      </c>
      <c r="AH83" s="158">
        <f t="shared" ref="AH83:AH99" ca="1" si="165">N(K83)</f>
        <v>100</v>
      </c>
      <c r="AI83" s="158">
        <f t="shared" ref="AI83:AI99" ca="1" si="166">N(M83)</f>
        <v>100</v>
      </c>
      <c r="AJ83" s="158">
        <f t="shared" ref="AJ83:AJ99" ca="1" si="167">N(O83)</f>
        <v>100</v>
      </c>
      <c r="AK83" s="158">
        <f t="shared" ref="AK83:AK99" ca="1" si="168">N(Q83)</f>
        <v>100</v>
      </c>
      <c r="AL83" s="158">
        <f t="shared" ref="AL83:AL99" ca="1" si="169">N(S83)</f>
        <v>100</v>
      </c>
      <c r="AM83" s="158">
        <f t="shared" ref="AM83:AM99" ca="1" si="170">N(U83)</f>
        <v>100</v>
      </c>
      <c r="AN83" s="159">
        <f t="shared" ref="AN83:AN99" ca="1" si="171">ROUND(X83*SUM(E83,G83,I83,K83,M83,O83,Q83,S83,U83),2)</f>
        <v>630</v>
      </c>
      <c r="AP83" s="227">
        <f t="shared" ref="AP83:AP98" ca="1" si="172">IF(C83="Vihor",1,0)*AN83</f>
        <v>0</v>
      </c>
      <c r="AQ83" s="227">
        <f t="shared" ref="AQ83:AQ98" ca="1" si="173">IF(C83="Maksimir",1,0)*AN83</f>
        <v>0</v>
      </c>
      <c r="AR83" s="227">
        <f t="shared" ref="AR83:AR98" ca="1" si="174">IF(C83="Japetić",1,0)*AN83</f>
        <v>0</v>
      </c>
      <c r="AS83" s="227">
        <f t="shared" ref="AS83:AS98" ca="1" si="175">IF(C83="Bjelovar",1,0)*AN83</f>
        <v>0</v>
      </c>
      <c r="AT83" s="227">
        <f t="shared" ref="AT83:AT98" ca="1" si="176">IF(C83="Međimurje",1,0)*AN83</f>
        <v>0</v>
      </c>
      <c r="AU83" s="227">
        <f t="shared" ref="AU83:AU98" ca="1" si="177">IF(C83="Sova",1,0)*AN83</f>
        <v>0</v>
      </c>
      <c r="AV83" s="227">
        <f t="shared" ref="AV83:AV98" ca="1" si="178">IF(C83="Orion",1,0)*AN83</f>
        <v>0</v>
      </c>
      <c r="AW83" s="227">
        <f t="shared" ref="AW83:AW98" ca="1" si="179">IF(C83="Kapela",1,0)*AN83</f>
        <v>630</v>
      </c>
      <c r="AX83" s="227">
        <f t="shared" ref="AX83:AX98" ca="1" si="180">IF(C83="Jelen",1,0)*AN83</f>
        <v>0</v>
      </c>
      <c r="AY83" s="227">
        <f t="shared" ref="AY83:AY98" ca="1" si="181">IF(C83="Varaždin",1,0)*AN83</f>
        <v>0</v>
      </c>
      <c r="AZ83" s="227">
        <f t="shared" ref="AZ83:AZ98" ca="1" si="182">IF(C83="Ivan Merz",1,0)*AN83</f>
        <v>0</v>
      </c>
      <c r="BB83" s="227">
        <f t="shared" ref="BB83:BB98" ca="1" si="183">ROUND(N(E83)*$X83,2)</f>
        <v>70</v>
      </c>
      <c r="BC83" s="227">
        <f t="shared" ref="BC83:BC98" ca="1" si="184">ROUND(N(G83)*$X83,2)</f>
        <v>70</v>
      </c>
      <c r="BD83" s="227">
        <f t="shared" ref="BD83:BD98" ca="1" si="185">ROUND(N(I83)*$X83,2)</f>
        <v>70</v>
      </c>
      <c r="BE83" s="227">
        <f t="shared" ref="BE83:BE98" ca="1" si="186">ROUND(N(K83)*$X83,2)</f>
        <v>70</v>
      </c>
      <c r="BF83" s="227">
        <f t="shared" ref="BF83:BF98" ca="1" si="187">ROUND(N(M83)*$X83,2)</f>
        <v>70</v>
      </c>
      <c r="BG83" s="227">
        <f t="shared" ref="BG83:BG98" ca="1" si="188">ROUND(N(O83)*$X83,2)</f>
        <v>70</v>
      </c>
      <c r="BH83" s="227">
        <f t="shared" ref="BH83:BH98" ca="1" si="189">ROUND(N(Q83)*$X83,2)</f>
        <v>70</v>
      </c>
      <c r="BI83" s="227">
        <f t="shared" ref="BI83:BI98" ca="1" si="190">ROUND(N(S83)*$X83,2)</f>
        <v>70</v>
      </c>
      <c r="BJ83" s="227">
        <f t="shared" ref="BJ83:BJ98" ca="1" si="191">ROUND(N(U83)*$X83,2)</f>
        <v>70</v>
      </c>
    </row>
    <row r="84" spans="1:62" x14ac:dyDescent="0.2">
      <c r="A84" s="228" t="s">
        <v>4</v>
      </c>
      <c r="B84" s="229" t="s">
        <v>170</v>
      </c>
      <c r="C84" s="230" t="s">
        <v>285</v>
      </c>
      <c r="D84" s="231">
        <v>56.55</v>
      </c>
      <c r="E84" s="232">
        <f t="shared" ca="1" si="151"/>
        <v>48.67</v>
      </c>
      <c r="F84" s="231">
        <v>53.54</v>
      </c>
      <c r="G84" s="232">
        <f t="shared" ca="1" si="152"/>
        <v>43.17</v>
      </c>
      <c r="H84" s="231">
        <v>46.42</v>
      </c>
      <c r="I84" s="236">
        <f t="shared" ca="1" si="153"/>
        <v>49.75</v>
      </c>
      <c r="J84" s="231">
        <v>19.36</v>
      </c>
      <c r="K84" s="236">
        <f t="shared" ca="1" si="154"/>
        <v>95.75</v>
      </c>
      <c r="L84" s="231">
        <v>20.34</v>
      </c>
      <c r="M84" s="236">
        <f t="shared" ca="1" si="155"/>
        <v>87.6</v>
      </c>
      <c r="N84" s="231">
        <v>15.09</v>
      </c>
      <c r="O84" s="236">
        <f t="shared" ca="1" si="156"/>
        <v>96.59</v>
      </c>
      <c r="P84" s="231">
        <v>47.37</v>
      </c>
      <c r="Q84" s="232">
        <f t="shared" ca="1" si="157"/>
        <v>32.479999999999997</v>
      </c>
      <c r="R84" s="231">
        <v>64.239999999999995</v>
      </c>
      <c r="S84" s="236">
        <f t="shared" ca="1" si="158"/>
        <v>51.68</v>
      </c>
      <c r="T84" s="231"/>
      <c r="U84" s="236" t="str">
        <f t="shared" si="159"/>
        <v/>
      </c>
      <c r="V84" s="236">
        <f t="shared" ca="1" si="160"/>
        <v>381.37</v>
      </c>
      <c r="W84" s="264"/>
      <c r="X84" s="226">
        <v>0.7</v>
      </c>
      <c r="Y84" s="158">
        <f t="shared" ca="1" si="161"/>
        <v>96.59</v>
      </c>
      <c r="Z84" s="158">
        <f t="shared" ca="1" si="161"/>
        <v>95.75</v>
      </c>
      <c r="AA84" s="158">
        <f t="shared" ca="1" si="161"/>
        <v>87.6</v>
      </c>
      <c r="AB84" s="158">
        <f t="shared" ca="1" si="161"/>
        <v>51.68</v>
      </c>
      <c r="AC84" s="158">
        <f t="shared" ca="1" si="161"/>
        <v>49.75</v>
      </c>
      <c r="AE84" s="158">
        <f t="shared" ca="1" si="162"/>
        <v>48.67</v>
      </c>
      <c r="AF84" s="158">
        <f t="shared" ca="1" si="163"/>
        <v>43.17</v>
      </c>
      <c r="AG84" s="158">
        <f t="shared" ca="1" si="164"/>
        <v>49.75</v>
      </c>
      <c r="AH84" s="158">
        <f t="shared" ca="1" si="165"/>
        <v>95.75</v>
      </c>
      <c r="AI84" s="158">
        <f t="shared" ca="1" si="166"/>
        <v>87.6</v>
      </c>
      <c r="AJ84" s="158">
        <f t="shared" ca="1" si="167"/>
        <v>96.59</v>
      </c>
      <c r="AK84" s="158">
        <f t="shared" ca="1" si="168"/>
        <v>32.479999999999997</v>
      </c>
      <c r="AL84" s="158">
        <f t="shared" ca="1" si="169"/>
        <v>51.68</v>
      </c>
      <c r="AM84" s="158">
        <f t="shared" si="170"/>
        <v>0</v>
      </c>
      <c r="AN84" s="159">
        <f t="shared" ca="1" si="171"/>
        <v>353.98</v>
      </c>
      <c r="AP84" s="227">
        <f t="shared" ca="1" si="172"/>
        <v>0</v>
      </c>
      <c r="AQ84" s="227">
        <f t="shared" ca="1" si="173"/>
        <v>0</v>
      </c>
      <c r="AR84" s="227">
        <f t="shared" ca="1" si="174"/>
        <v>0</v>
      </c>
      <c r="AS84" s="227">
        <f t="shared" ca="1" si="175"/>
        <v>0</v>
      </c>
      <c r="AT84" s="227">
        <f t="shared" ca="1" si="176"/>
        <v>0</v>
      </c>
      <c r="AU84" s="227">
        <f t="shared" ca="1" si="177"/>
        <v>0</v>
      </c>
      <c r="AV84" s="227">
        <f t="shared" ca="1" si="178"/>
        <v>0</v>
      </c>
      <c r="AW84" s="227">
        <f t="shared" ca="1" si="179"/>
        <v>0</v>
      </c>
      <c r="AX84" s="227">
        <f t="shared" ca="1" si="180"/>
        <v>0</v>
      </c>
      <c r="AY84" s="227">
        <f t="shared" ca="1" si="181"/>
        <v>353.98</v>
      </c>
      <c r="AZ84" s="227">
        <f t="shared" ca="1" si="182"/>
        <v>0</v>
      </c>
      <c r="BB84" s="227">
        <f t="shared" ca="1" si="183"/>
        <v>34.07</v>
      </c>
      <c r="BC84" s="227">
        <f t="shared" ca="1" si="184"/>
        <v>30.22</v>
      </c>
      <c r="BD84" s="227">
        <f t="shared" ca="1" si="185"/>
        <v>34.83</v>
      </c>
      <c r="BE84" s="227">
        <f t="shared" ca="1" si="186"/>
        <v>67.03</v>
      </c>
      <c r="BF84" s="227">
        <f t="shared" ca="1" si="187"/>
        <v>61.32</v>
      </c>
      <c r="BG84" s="227">
        <f t="shared" ca="1" si="188"/>
        <v>67.61</v>
      </c>
      <c r="BH84" s="227">
        <f t="shared" ca="1" si="189"/>
        <v>22.74</v>
      </c>
      <c r="BI84" s="227">
        <f t="shared" ca="1" si="190"/>
        <v>36.18</v>
      </c>
      <c r="BJ84" s="227">
        <f t="shared" si="191"/>
        <v>0</v>
      </c>
    </row>
    <row r="85" spans="1:62" x14ac:dyDescent="0.2">
      <c r="A85" s="228" t="s">
        <v>5</v>
      </c>
      <c r="B85" s="229" t="s">
        <v>169</v>
      </c>
      <c r="C85" s="230" t="s">
        <v>285</v>
      </c>
      <c r="D85" s="231">
        <v>48.53</v>
      </c>
      <c r="E85" s="232">
        <f t="shared" ca="1" si="151"/>
        <v>56.67</v>
      </c>
      <c r="F85" s="231">
        <v>58.01</v>
      </c>
      <c r="G85" s="232">
        <f t="shared" ca="1" si="152"/>
        <v>40.1</v>
      </c>
      <c r="H85" s="231">
        <v>42.43</v>
      </c>
      <c r="I85" s="236">
        <f t="shared" ca="1" si="153"/>
        <v>54.39</v>
      </c>
      <c r="J85" s="231">
        <v>25.33</v>
      </c>
      <c r="K85" s="236">
        <f t="shared" ca="1" si="154"/>
        <v>73.45</v>
      </c>
      <c r="L85" s="231">
        <v>23.23</v>
      </c>
      <c r="M85" s="236">
        <f t="shared" ca="1" si="155"/>
        <v>77.05</v>
      </c>
      <c r="N85" s="231">
        <v>28.08</v>
      </c>
      <c r="O85" s="236">
        <f t="shared" ca="1" si="156"/>
        <v>52.01</v>
      </c>
      <c r="P85" s="231">
        <v>63.33</v>
      </c>
      <c r="Q85" s="232">
        <f t="shared" ca="1" si="157"/>
        <v>24.34</v>
      </c>
      <c r="R85" s="231">
        <v>67.040000000000006</v>
      </c>
      <c r="S85" s="236">
        <f t="shared" ca="1" si="158"/>
        <v>49.63</v>
      </c>
      <c r="T85" s="231"/>
      <c r="U85" s="236" t="str">
        <f t="shared" si="159"/>
        <v/>
      </c>
      <c r="V85" s="236">
        <f t="shared" ca="1" si="160"/>
        <v>313.57</v>
      </c>
      <c r="W85" s="264"/>
      <c r="X85" s="226">
        <v>0.7</v>
      </c>
      <c r="Y85" s="158">
        <f t="shared" ca="1" si="161"/>
        <v>77.05</v>
      </c>
      <c r="Z85" s="158">
        <f t="shared" ca="1" si="161"/>
        <v>73.45</v>
      </c>
      <c r="AA85" s="158">
        <f t="shared" ca="1" si="161"/>
        <v>56.67</v>
      </c>
      <c r="AB85" s="158">
        <f t="shared" ca="1" si="161"/>
        <v>54.39</v>
      </c>
      <c r="AC85" s="158">
        <f t="shared" ca="1" si="161"/>
        <v>52.01</v>
      </c>
      <c r="AE85" s="158">
        <f t="shared" ca="1" si="162"/>
        <v>56.67</v>
      </c>
      <c r="AF85" s="158">
        <f t="shared" ca="1" si="163"/>
        <v>40.1</v>
      </c>
      <c r="AG85" s="158">
        <f t="shared" ca="1" si="164"/>
        <v>54.39</v>
      </c>
      <c r="AH85" s="158">
        <f t="shared" ca="1" si="165"/>
        <v>73.45</v>
      </c>
      <c r="AI85" s="158">
        <f t="shared" ca="1" si="166"/>
        <v>77.05</v>
      </c>
      <c r="AJ85" s="158">
        <f t="shared" ca="1" si="167"/>
        <v>52.01</v>
      </c>
      <c r="AK85" s="158">
        <f t="shared" ca="1" si="168"/>
        <v>24.34</v>
      </c>
      <c r="AL85" s="158">
        <f t="shared" ca="1" si="169"/>
        <v>49.63</v>
      </c>
      <c r="AM85" s="158">
        <f t="shared" si="170"/>
        <v>0</v>
      </c>
      <c r="AN85" s="159">
        <f t="shared" ca="1" si="171"/>
        <v>299.35000000000002</v>
      </c>
      <c r="AP85" s="227">
        <f t="shared" ca="1" si="172"/>
        <v>0</v>
      </c>
      <c r="AQ85" s="227">
        <f t="shared" ca="1" si="173"/>
        <v>0</v>
      </c>
      <c r="AR85" s="227">
        <f t="shared" ca="1" si="174"/>
        <v>0</v>
      </c>
      <c r="AS85" s="227">
        <f t="shared" ca="1" si="175"/>
        <v>0</v>
      </c>
      <c r="AT85" s="227">
        <f t="shared" ca="1" si="176"/>
        <v>0</v>
      </c>
      <c r="AU85" s="227">
        <f t="shared" ca="1" si="177"/>
        <v>0</v>
      </c>
      <c r="AV85" s="227">
        <f t="shared" ca="1" si="178"/>
        <v>0</v>
      </c>
      <c r="AW85" s="227">
        <f t="shared" ca="1" si="179"/>
        <v>0</v>
      </c>
      <c r="AX85" s="227">
        <f t="shared" ca="1" si="180"/>
        <v>0</v>
      </c>
      <c r="AY85" s="227">
        <f t="shared" ca="1" si="181"/>
        <v>299.35000000000002</v>
      </c>
      <c r="AZ85" s="227">
        <f t="shared" ca="1" si="182"/>
        <v>0</v>
      </c>
      <c r="BB85" s="227">
        <f t="shared" ca="1" si="183"/>
        <v>39.67</v>
      </c>
      <c r="BC85" s="227">
        <f t="shared" ca="1" si="184"/>
        <v>28.07</v>
      </c>
      <c r="BD85" s="227">
        <f t="shared" ca="1" si="185"/>
        <v>38.07</v>
      </c>
      <c r="BE85" s="227">
        <f t="shared" ca="1" si="186"/>
        <v>51.42</v>
      </c>
      <c r="BF85" s="227">
        <f t="shared" ca="1" si="187"/>
        <v>53.94</v>
      </c>
      <c r="BG85" s="227">
        <f t="shared" ca="1" si="188"/>
        <v>36.409999999999997</v>
      </c>
      <c r="BH85" s="227">
        <f t="shared" ca="1" si="189"/>
        <v>17.04</v>
      </c>
      <c r="BI85" s="227">
        <f t="shared" ca="1" si="190"/>
        <v>34.74</v>
      </c>
      <c r="BJ85" s="227">
        <f t="shared" si="191"/>
        <v>0</v>
      </c>
    </row>
    <row r="86" spans="1:62" x14ac:dyDescent="0.2">
      <c r="A86" s="228" t="s">
        <v>6</v>
      </c>
      <c r="B86" s="229" t="s">
        <v>171</v>
      </c>
      <c r="C86" s="230" t="s">
        <v>73</v>
      </c>
      <c r="D86" s="231">
        <v>67.23</v>
      </c>
      <c r="E86" s="236">
        <f t="shared" ca="1" si="151"/>
        <v>41.11</v>
      </c>
      <c r="F86" s="231">
        <v>92.58</v>
      </c>
      <c r="G86" s="236">
        <f t="shared" ca="1" si="152"/>
        <v>25.03</v>
      </c>
      <c r="H86" s="231">
        <v>44.39</v>
      </c>
      <c r="I86" s="236">
        <f t="shared" ca="1" si="153"/>
        <v>52.03</v>
      </c>
      <c r="J86" s="231">
        <v>31.29</v>
      </c>
      <c r="K86" s="236">
        <f t="shared" ca="1" si="154"/>
        <v>59.61</v>
      </c>
      <c r="L86" s="231"/>
      <c r="M86" s="236" t="str">
        <f t="shared" si="155"/>
        <v/>
      </c>
      <c r="N86" s="231">
        <v>20.12</v>
      </c>
      <c r="O86" s="236">
        <f t="shared" ca="1" si="156"/>
        <v>72.44</v>
      </c>
      <c r="P86" s="231"/>
      <c r="Q86" s="236" t="str">
        <f t="shared" si="157"/>
        <v/>
      </c>
      <c r="R86" s="231"/>
      <c r="S86" s="236" t="str">
        <f t="shared" si="158"/>
        <v/>
      </c>
      <c r="T86" s="231"/>
      <c r="U86" s="236" t="str">
        <f t="shared" si="159"/>
        <v/>
      </c>
      <c r="V86" s="236">
        <f t="shared" ca="1" si="160"/>
        <v>250.22</v>
      </c>
      <c r="W86" s="264"/>
      <c r="X86" s="226">
        <v>0.7</v>
      </c>
      <c r="Y86" s="158">
        <f t="shared" ca="1" si="161"/>
        <v>72.44</v>
      </c>
      <c r="Z86" s="158">
        <f t="shared" ca="1" si="161"/>
        <v>59.61</v>
      </c>
      <c r="AA86" s="158">
        <f t="shared" ca="1" si="161"/>
        <v>52.03</v>
      </c>
      <c r="AB86" s="158">
        <f t="shared" ca="1" si="161"/>
        <v>41.11</v>
      </c>
      <c r="AC86" s="158">
        <f t="shared" ca="1" si="161"/>
        <v>25.03</v>
      </c>
      <c r="AE86" s="158">
        <f t="shared" ca="1" si="162"/>
        <v>41.11</v>
      </c>
      <c r="AF86" s="158">
        <f t="shared" ca="1" si="163"/>
        <v>25.03</v>
      </c>
      <c r="AG86" s="158">
        <f t="shared" ca="1" si="164"/>
        <v>52.03</v>
      </c>
      <c r="AH86" s="158">
        <f t="shared" ca="1" si="165"/>
        <v>59.61</v>
      </c>
      <c r="AI86" s="158">
        <f t="shared" si="166"/>
        <v>0</v>
      </c>
      <c r="AJ86" s="158">
        <f t="shared" ca="1" si="167"/>
        <v>72.44</v>
      </c>
      <c r="AK86" s="158">
        <f t="shared" si="168"/>
        <v>0</v>
      </c>
      <c r="AL86" s="158">
        <f t="shared" si="169"/>
        <v>0</v>
      </c>
      <c r="AM86" s="158">
        <f t="shared" si="170"/>
        <v>0</v>
      </c>
      <c r="AN86" s="159">
        <f t="shared" ca="1" si="171"/>
        <v>175.15</v>
      </c>
      <c r="AP86" s="227">
        <f t="shared" ca="1" si="172"/>
        <v>175.15</v>
      </c>
      <c r="AQ86" s="227">
        <f t="shared" ca="1" si="173"/>
        <v>0</v>
      </c>
      <c r="AR86" s="227">
        <f t="shared" ca="1" si="174"/>
        <v>0</v>
      </c>
      <c r="AS86" s="227">
        <f t="shared" ca="1" si="175"/>
        <v>0</v>
      </c>
      <c r="AT86" s="227">
        <f t="shared" ca="1" si="176"/>
        <v>0</v>
      </c>
      <c r="AU86" s="227">
        <f t="shared" ca="1" si="177"/>
        <v>0</v>
      </c>
      <c r="AV86" s="227">
        <f t="shared" ca="1" si="178"/>
        <v>0</v>
      </c>
      <c r="AW86" s="227">
        <f t="shared" ca="1" si="179"/>
        <v>0</v>
      </c>
      <c r="AX86" s="227">
        <f t="shared" ca="1" si="180"/>
        <v>0</v>
      </c>
      <c r="AY86" s="227">
        <f t="shared" ca="1" si="181"/>
        <v>0</v>
      </c>
      <c r="AZ86" s="227">
        <f t="shared" ca="1" si="182"/>
        <v>0</v>
      </c>
      <c r="BB86" s="227">
        <f t="shared" ca="1" si="183"/>
        <v>28.78</v>
      </c>
      <c r="BC86" s="227">
        <f t="shared" ca="1" si="184"/>
        <v>17.52</v>
      </c>
      <c r="BD86" s="227">
        <f t="shared" ca="1" si="185"/>
        <v>36.42</v>
      </c>
      <c r="BE86" s="227">
        <f t="shared" ca="1" si="186"/>
        <v>41.73</v>
      </c>
      <c r="BF86" s="227">
        <f t="shared" si="187"/>
        <v>0</v>
      </c>
      <c r="BG86" s="227">
        <f t="shared" ca="1" si="188"/>
        <v>50.71</v>
      </c>
      <c r="BH86" s="227">
        <f t="shared" si="189"/>
        <v>0</v>
      </c>
      <c r="BI86" s="227">
        <f t="shared" si="190"/>
        <v>0</v>
      </c>
      <c r="BJ86" s="227">
        <f t="shared" si="191"/>
        <v>0</v>
      </c>
    </row>
    <row r="87" spans="1:62" x14ac:dyDescent="0.2">
      <c r="A87" s="228" t="s">
        <v>7</v>
      </c>
      <c r="B87" s="229" t="s">
        <v>324</v>
      </c>
      <c r="C87" s="230" t="s">
        <v>81</v>
      </c>
      <c r="D87" s="231"/>
      <c r="E87" s="236" t="str">
        <f t="shared" si="151"/>
        <v/>
      </c>
      <c r="F87" s="231"/>
      <c r="G87" s="236" t="str">
        <f t="shared" si="152"/>
        <v/>
      </c>
      <c r="H87" s="231"/>
      <c r="I87" s="236" t="str">
        <f t="shared" si="153"/>
        <v/>
      </c>
      <c r="J87" s="231">
        <v>29.18</v>
      </c>
      <c r="K87" s="236">
        <f t="shared" ca="1" si="154"/>
        <v>64.05</v>
      </c>
      <c r="L87" s="231"/>
      <c r="M87" s="236" t="str">
        <f t="shared" si="155"/>
        <v/>
      </c>
      <c r="N87" s="261"/>
      <c r="O87" s="236" t="str">
        <f t="shared" si="156"/>
        <v/>
      </c>
      <c r="P87" s="231">
        <v>25.54</v>
      </c>
      <c r="Q87" s="236">
        <f t="shared" ca="1" si="157"/>
        <v>59.72</v>
      </c>
      <c r="R87" s="231">
        <v>41.16</v>
      </c>
      <c r="S87" s="236">
        <f t="shared" ca="1" si="158"/>
        <v>80.650000000000006</v>
      </c>
      <c r="T87" s="231"/>
      <c r="U87" s="236" t="str">
        <f t="shared" si="159"/>
        <v/>
      </c>
      <c r="V87" s="236">
        <f t="shared" ca="1" si="160"/>
        <v>204.42</v>
      </c>
      <c r="W87" s="264"/>
      <c r="X87" s="226">
        <v>0.7</v>
      </c>
      <c r="Y87" s="158">
        <f t="shared" ca="1" si="161"/>
        <v>80.650000000000006</v>
      </c>
      <c r="Z87" s="158">
        <f t="shared" ca="1" si="161"/>
        <v>64.05</v>
      </c>
      <c r="AA87" s="158">
        <f t="shared" ca="1" si="161"/>
        <v>59.72</v>
      </c>
      <c r="AB87" s="158">
        <f t="shared" ca="1" si="161"/>
        <v>0</v>
      </c>
      <c r="AC87" s="158">
        <f t="shared" ca="1" si="161"/>
        <v>0</v>
      </c>
      <c r="AE87" s="158">
        <f t="shared" si="162"/>
        <v>0</v>
      </c>
      <c r="AF87" s="158">
        <f t="shared" si="163"/>
        <v>0</v>
      </c>
      <c r="AG87" s="158">
        <f t="shared" si="164"/>
        <v>0</v>
      </c>
      <c r="AH87" s="158">
        <f t="shared" ca="1" si="165"/>
        <v>64.05</v>
      </c>
      <c r="AI87" s="158">
        <f t="shared" si="166"/>
        <v>0</v>
      </c>
      <c r="AJ87" s="158">
        <f t="shared" si="167"/>
        <v>0</v>
      </c>
      <c r="AK87" s="158">
        <f t="shared" ca="1" si="168"/>
        <v>59.72</v>
      </c>
      <c r="AL87" s="158">
        <f t="shared" ca="1" si="169"/>
        <v>80.650000000000006</v>
      </c>
      <c r="AM87" s="158">
        <f t="shared" si="170"/>
        <v>0</v>
      </c>
      <c r="AN87" s="159">
        <f t="shared" ca="1" si="171"/>
        <v>143.09</v>
      </c>
      <c r="AP87" s="227">
        <f t="shared" ca="1" si="172"/>
        <v>0</v>
      </c>
      <c r="AQ87" s="227">
        <f t="shared" ca="1" si="173"/>
        <v>0</v>
      </c>
      <c r="AR87" s="227">
        <f t="shared" ca="1" si="174"/>
        <v>143.09</v>
      </c>
      <c r="AS87" s="227">
        <f t="shared" ca="1" si="175"/>
        <v>0</v>
      </c>
      <c r="AT87" s="227">
        <f t="shared" ca="1" si="176"/>
        <v>0</v>
      </c>
      <c r="AU87" s="227">
        <f t="shared" ca="1" si="177"/>
        <v>0</v>
      </c>
      <c r="AV87" s="227">
        <f t="shared" ca="1" si="178"/>
        <v>0</v>
      </c>
      <c r="AW87" s="227">
        <f t="shared" ca="1" si="179"/>
        <v>0</v>
      </c>
      <c r="AX87" s="227">
        <f t="shared" ca="1" si="180"/>
        <v>0</v>
      </c>
      <c r="AY87" s="227">
        <f t="shared" ca="1" si="181"/>
        <v>0</v>
      </c>
      <c r="AZ87" s="227">
        <f t="shared" ca="1" si="182"/>
        <v>0</v>
      </c>
      <c r="BB87" s="227">
        <f t="shared" si="183"/>
        <v>0</v>
      </c>
      <c r="BC87" s="227">
        <f t="shared" si="184"/>
        <v>0</v>
      </c>
      <c r="BD87" s="227">
        <f t="shared" si="185"/>
        <v>0</v>
      </c>
      <c r="BE87" s="227">
        <f t="shared" ca="1" si="186"/>
        <v>44.84</v>
      </c>
      <c r="BF87" s="227">
        <f t="shared" si="187"/>
        <v>0</v>
      </c>
      <c r="BG87" s="227">
        <f t="shared" si="188"/>
        <v>0</v>
      </c>
      <c r="BH87" s="227">
        <f t="shared" ca="1" si="189"/>
        <v>41.8</v>
      </c>
      <c r="BI87" s="227">
        <f t="shared" ca="1" si="190"/>
        <v>56.46</v>
      </c>
      <c r="BJ87" s="227">
        <f t="shared" si="191"/>
        <v>0</v>
      </c>
    </row>
    <row r="88" spans="1:62" x14ac:dyDescent="0.2">
      <c r="A88" s="228" t="s">
        <v>8</v>
      </c>
      <c r="B88" s="229" t="s">
        <v>325</v>
      </c>
      <c r="C88" s="230" t="s">
        <v>81</v>
      </c>
      <c r="D88" s="231"/>
      <c r="E88" s="236" t="str">
        <f t="shared" si="151"/>
        <v/>
      </c>
      <c r="F88" s="231"/>
      <c r="G88" s="236" t="str">
        <f t="shared" si="152"/>
        <v/>
      </c>
      <c r="H88" s="231"/>
      <c r="I88" s="236" t="str">
        <f t="shared" si="153"/>
        <v/>
      </c>
      <c r="J88" s="231">
        <v>39.159999999999997</v>
      </c>
      <c r="K88" s="236">
        <f t="shared" ca="1" si="154"/>
        <v>47.79</v>
      </c>
      <c r="L88" s="231"/>
      <c r="M88" s="236" t="str">
        <f t="shared" si="155"/>
        <v/>
      </c>
      <c r="N88" s="261">
        <v>20.09</v>
      </c>
      <c r="O88" s="236">
        <f t="shared" ca="1" si="156"/>
        <v>72.62</v>
      </c>
      <c r="P88" s="231">
        <v>37.28</v>
      </c>
      <c r="Q88" s="236">
        <f t="shared" ca="1" si="157"/>
        <v>41.28</v>
      </c>
      <c r="R88" s="231"/>
      <c r="S88" s="236" t="str">
        <f t="shared" si="158"/>
        <v/>
      </c>
      <c r="T88" s="231"/>
      <c r="U88" s="236" t="str">
        <f t="shared" si="159"/>
        <v/>
      </c>
      <c r="V88" s="236">
        <f t="shared" ca="1" si="160"/>
        <v>161.69</v>
      </c>
      <c r="W88" s="264"/>
      <c r="X88" s="226">
        <v>0.7</v>
      </c>
      <c r="Y88" s="158">
        <f t="shared" ca="1" si="161"/>
        <v>72.62</v>
      </c>
      <c r="Z88" s="158">
        <f t="shared" ca="1" si="161"/>
        <v>47.79</v>
      </c>
      <c r="AA88" s="158">
        <f t="shared" ca="1" si="161"/>
        <v>41.28</v>
      </c>
      <c r="AB88" s="158">
        <f t="shared" ca="1" si="161"/>
        <v>0</v>
      </c>
      <c r="AC88" s="158">
        <f t="shared" ca="1" si="161"/>
        <v>0</v>
      </c>
      <c r="AE88" s="158">
        <f t="shared" si="162"/>
        <v>0</v>
      </c>
      <c r="AF88" s="158">
        <f t="shared" si="163"/>
        <v>0</v>
      </c>
      <c r="AG88" s="158">
        <f t="shared" si="164"/>
        <v>0</v>
      </c>
      <c r="AH88" s="158">
        <f t="shared" ca="1" si="165"/>
        <v>47.79</v>
      </c>
      <c r="AI88" s="158">
        <f t="shared" si="166"/>
        <v>0</v>
      </c>
      <c r="AJ88" s="158">
        <f t="shared" ca="1" si="167"/>
        <v>72.62</v>
      </c>
      <c r="AK88" s="158">
        <f t="shared" ca="1" si="168"/>
        <v>41.28</v>
      </c>
      <c r="AL88" s="158">
        <f t="shared" si="169"/>
        <v>0</v>
      </c>
      <c r="AM88" s="158">
        <f t="shared" si="170"/>
        <v>0</v>
      </c>
      <c r="AN88" s="159">
        <f t="shared" ca="1" si="171"/>
        <v>113.18</v>
      </c>
      <c r="AP88" s="227">
        <f t="shared" ca="1" si="172"/>
        <v>0</v>
      </c>
      <c r="AQ88" s="227">
        <f t="shared" ca="1" si="173"/>
        <v>0</v>
      </c>
      <c r="AR88" s="227">
        <f t="shared" ca="1" si="174"/>
        <v>113.18</v>
      </c>
      <c r="AS88" s="227">
        <f t="shared" ca="1" si="175"/>
        <v>0</v>
      </c>
      <c r="AT88" s="227">
        <f t="shared" ca="1" si="176"/>
        <v>0</v>
      </c>
      <c r="AU88" s="227">
        <f t="shared" ca="1" si="177"/>
        <v>0</v>
      </c>
      <c r="AV88" s="227">
        <f t="shared" ca="1" si="178"/>
        <v>0</v>
      </c>
      <c r="AW88" s="227">
        <f t="shared" ca="1" si="179"/>
        <v>0</v>
      </c>
      <c r="AX88" s="227">
        <f t="shared" ca="1" si="180"/>
        <v>0</v>
      </c>
      <c r="AY88" s="227">
        <f t="shared" ca="1" si="181"/>
        <v>0</v>
      </c>
      <c r="AZ88" s="227">
        <f t="shared" ca="1" si="182"/>
        <v>0</v>
      </c>
      <c r="BB88" s="227">
        <f t="shared" si="183"/>
        <v>0</v>
      </c>
      <c r="BC88" s="227">
        <f t="shared" si="184"/>
        <v>0</v>
      </c>
      <c r="BD88" s="227">
        <f t="shared" si="185"/>
        <v>0</v>
      </c>
      <c r="BE88" s="227">
        <f t="shared" ca="1" si="186"/>
        <v>33.450000000000003</v>
      </c>
      <c r="BF88" s="227">
        <f t="shared" si="187"/>
        <v>0</v>
      </c>
      <c r="BG88" s="227">
        <f t="shared" ca="1" si="188"/>
        <v>50.83</v>
      </c>
      <c r="BH88" s="227">
        <f t="shared" ca="1" si="189"/>
        <v>28.9</v>
      </c>
      <c r="BI88" s="227">
        <f t="shared" si="190"/>
        <v>0</v>
      </c>
      <c r="BJ88" s="227">
        <f t="shared" si="191"/>
        <v>0</v>
      </c>
    </row>
    <row r="89" spans="1:62" x14ac:dyDescent="0.2">
      <c r="A89" s="228" t="s">
        <v>9</v>
      </c>
      <c r="B89" s="229" t="s">
        <v>322</v>
      </c>
      <c r="C89" s="230" t="s">
        <v>73</v>
      </c>
      <c r="D89" s="231"/>
      <c r="E89" s="236" t="str">
        <f t="shared" si="151"/>
        <v/>
      </c>
      <c r="F89" s="231"/>
      <c r="G89" s="236" t="str">
        <f t="shared" si="152"/>
        <v/>
      </c>
      <c r="H89" s="231"/>
      <c r="I89" s="236" t="str">
        <f t="shared" si="153"/>
        <v/>
      </c>
      <c r="J89" s="231">
        <v>20.07</v>
      </c>
      <c r="K89" s="236">
        <f t="shared" ca="1" si="154"/>
        <v>93.29</v>
      </c>
      <c r="L89" s="231"/>
      <c r="M89" s="236" t="str">
        <f t="shared" si="155"/>
        <v/>
      </c>
      <c r="N89" s="231"/>
      <c r="O89" s="236" t="str">
        <f t="shared" si="156"/>
        <v/>
      </c>
      <c r="P89" s="231">
        <v>24.54</v>
      </c>
      <c r="Q89" s="236">
        <f t="shared" ca="1" si="157"/>
        <v>62.12</v>
      </c>
      <c r="R89" s="231"/>
      <c r="S89" s="236" t="str">
        <f t="shared" si="158"/>
        <v/>
      </c>
      <c r="T89" s="231"/>
      <c r="U89" s="236" t="str">
        <f t="shared" si="159"/>
        <v/>
      </c>
      <c r="V89" s="236">
        <f t="shared" ca="1" si="160"/>
        <v>155.41</v>
      </c>
      <c r="W89" s="264"/>
      <c r="X89" s="226">
        <v>0.7</v>
      </c>
      <c r="Y89" s="158">
        <f t="shared" ca="1" si="161"/>
        <v>93.29</v>
      </c>
      <c r="Z89" s="158">
        <f t="shared" ca="1" si="161"/>
        <v>62.12</v>
      </c>
      <c r="AA89" s="158">
        <f t="shared" ca="1" si="161"/>
        <v>0</v>
      </c>
      <c r="AB89" s="158">
        <f t="shared" ca="1" si="161"/>
        <v>0</v>
      </c>
      <c r="AC89" s="158">
        <f t="shared" ca="1" si="161"/>
        <v>0</v>
      </c>
      <c r="AE89" s="158">
        <f t="shared" si="162"/>
        <v>0</v>
      </c>
      <c r="AF89" s="158">
        <f t="shared" si="163"/>
        <v>0</v>
      </c>
      <c r="AG89" s="158">
        <f t="shared" si="164"/>
        <v>0</v>
      </c>
      <c r="AH89" s="158">
        <f t="shared" ca="1" si="165"/>
        <v>93.29</v>
      </c>
      <c r="AI89" s="158">
        <f t="shared" si="166"/>
        <v>0</v>
      </c>
      <c r="AJ89" s="158">
        <f t="shared" si="167"/>
        <v>0</v>
      </c>
      <c r="AK89" s="158">
        <f t="shared" ca="1" si="168"/>
        <v>62.12</v>
      </c>
      <c r="AL89" s="158">
        <f t="shared" si="169"/>
        <v>0</v>
      </c>
      <c r="AM89" s="158">
        <f t="shared" si="170"/>
        <v>0</v>
      </c>
      <c r="AN89" s="159">
        <f t="shared" ca="1" si="171"/>
        <v>108.79</v>
      </c>
      <c r="AP89" s="227">
        <f t="shared" ca="1" si="172"/>
        <v>108.79</v>
      </c>
      <c r="AQ89" s="227">
        <f t="shared" ca="1" si="173"/>
        <v>0</v>
      </c>
      <c r="AR89" s="227">
        <f t="shared" ca="1" si="174"/>
        <v>0</v>
      </c>
      <c r="AS89" s="227">
        <f t="shared" ca="1" si="175"/>
        <v>0</v>
      </c>
      <c r="AT89" s="227">
        <f t="shared" ca="1" si="176"/>
        <v>0</v>
      </c>
      <c r="AU89" s="227">
        <f t="shared" ca="1" si="177"/>
        <v>0</v>
      </c>
      <c r="AV89" s="227">
        <f t="shared" ca="1" si="178"/>
        <v>0</v>
      </c>
      <c r="AW89" s="227">
        <f t="shared" ca="1" si="179"/>
        <v>0</v>
      </c>
      <c r="AX89" s="227">
        <f t="shared" ca="1" si="180"/>
        <v>0</v>
      </c>
      <c r="AY89" s="227">
        <f t="shared" ca="1" si="181"/>
        <v>0</v>
      </c>
      <c r="AZ89" s="227">
        <f t="shared" ca="1" si="182"/>
        <v>0</v>
      </c>
      <c r="BB89" s="227">
        <f t="shared" si="183"/>
        <v>0</v>
      </c>
      <c r="BC89" s="227">
        <f t="shared" si="184"/>
        <v>0</v>
      </c>
      <c r="BD89" s="227">
        <f t="shared" si="185"/>
        <v>0</v>
      </c>
      <c r="BE89" s="227">
        <f t="shared" ca="1" si="186"/>
        <v>65.3</v>
      </c>
      <c r="BF89" s="227">
        <f t="shared" si="187"/>
        <v>0</v>
      </c>
      <c r="BG89" s="227">
        <f t="shared" si="188"/>
        <v>0</v>
      </c>
      <c r="BH89" s="227">
        <f t="shared" ca="1" si="189"/>
        <v>43.48</v>
      </c>
      <c r="BI89" s="227">
        <f t="shared" si="190"/>
        <v>0</v>
      </c>
      <c r="BJ89" s="227">
        <f t="shared" si="191"/>
        <v>0</v>
      </c>
    </row>
    <row r="90" spans="1:62" x14ac:dyDescent="0.2">
      <c r="A90" s="228" t="s">
        <v>10</v>
      </c>
      <c r="B90" s="229" t="s">
        <v>168</v>
      </c>
      <c r="C90" s="230" t="s">
        <v>73</v>
      </c>
      <c r="D90" s="231">
        <v>39.299999999999997</v>
      </c>
      <c r="E90" s="236">
        <f t="shared" ca="1" si="151"/>
        <v>70.13</v>
      </c>
      <c r="F90" s="231"/>
      <c r="G90" s="236" t="str">
        <f t="shared" si="152"/>
        <v/>
      </c>
      <c r="H90" s="231">
        <v>56.38</v>
      </c>
      <c r="I90" s="236">
        <f t="shared" ca="1" si="153"/>
        <v>41.02</v>
      </c>
      <c r="J90" s="231">
        <v>58.57</v>
      </c>
      <c r="K90" s="236">
        <f t="shared" ca="1" si="154"/>
        <v>31.83</v>
      </c>
      <c r="L90" s="231"/>
      <c r="M90" s="236" t="str">
        <f t="shared" si="155"/>
        <v/>
      </c>
      <c r="N90" s="231"/>
      <c r="O90" s="236" t="str">
        <f t="shared" si="156"/>
        <v/>
      </c>
      <c r="P90" s="231"/>
      <c r="Q90" s="236" t="str">
        <f t="shared" si="157"/>
        <v/>
      </c>
      <c r="R90" s="231"/>
      <c r="S90" s="236" t="str">
        <f t="shared" si="158"/>
        <v/>
      </c>
      <c r="T90" s="231"/>
      <c r="U90" s="236" t="str">
        <f t="shared" si="159"/>
        <v/>
      </c>
      <c r="V90" s="236">
        <f t="shared" ca="1" si="160"/>
        <v>142.98000000000002</v>
      </c>
      <c r="W90" s="264"/>
      <c r="X90" s="226">
        <v>0.7</v>
      </c>
      <c r="Y90" s="158">
        <f t="shared" ca="1" si="161"/>
        <v>70.13</v>
      </c>
      <c r="Z90" s="158">
        <f t="shared" ca="1" si="161"/>
        <v>41.02</v>
      </c>
      <c r="AA90" s="158">
        <f t="shared" ca="1" si="161"/>
        <v>31.83</v>
      </c>
      <c r="AB90" s="158">
        <f t="shared" ca="1" si="161"/>
        <v>0</v>
      </c>
      <c r="AC90" s="158">
        <f t="shared" ca="1" si="161"/>
        <v>0</v>
      </c>
      <c r="AE90" s="158">
        <f t="shared" ca="1" si="162"/>
        <v>70.13</v>
      </c>
      <c r="AF90" s="158">
        <f t="shared" si="163"/>
        <v>0</v>
      </c>
      <c r="AG90" s="158">
        <f t="shared" ca="1" si="164"/>
        <v>41.02</v>
      </c>
      <c r="AH90" s="158">
        <f t="shared" ca="1" si="165"/>
        <v>31.83</v>
      </c>
      <c r="AI90" s="158">
        <f t="shared" si="166"/>
        <v>0</v>
      </c>
      <c r="AJ90" s="158">
        <f t="shared" si="167"/>
        <v>0</v>
      </c>
      <c r="AK90" s="158">
        <f t="shared" si="168"/>
        <v>0</v>
      </c>
      <c r="AL90" s="158">
        <f t="shared" si="169"/>
        <v>0</v>
      </c>
      <c r="AM90" s="158">
        <f t="shared" si="170"/>
        <v>0</v>
      </c>
      <c r="AN90" s="159">
        <f t="shared" ca="1" si="171"/>
        <v>100.09</v>
      </c>
      <c r="AP90" s="227">
        <f t="shared" ca="1" si="172"/>
        <v>100.09</v>
      </c>
      <c r="AQ90" s="227">
        <f t="shared" ca="1" si="173"/>
        <v>0</v>
      </c>
      <c r="AR90" s="227">
        <f t="shared" ca="1" si="174"/>
        <v>0</v>
      </c>
      <c r="AS90" s="227">
        <f t="shared" ca="1" si="175"/>
        <v>0</v>
      </c>
      <c r="AT90" s="227">
        <f t="shared" ca="1" si="176"/>
        <v>0</v>
      </c>
      <c r="AU90" s="227">
        <f t="shared" ca="1" si="177"/>
        <v>0</v>
      </c>
      <c r="AV90" s="227">
        <f t="shared" ca="1" si="178"/>
        <v>0</v>
      </c>
      <c r="AW90" s="227">
        <f t="shared" ca="1" si="179"/>
        <v>0</v>
      </c>
      <c r="AX90" s="227">
        <f t="shared" ca="1" si="180"/>
        <v>0</v>
      </c>
      <c r="AY90" s="227">
        <f t="shared" ca="1" si="181"/>
        <v>0</v>
      </c>
      <c r="AZ90" s="227">
        <f t="shared" ca="1" si="182"/>
        <v>0</v>
      </c>
      <c r="BB90" s="227">
        <f t="shared" ca="1" si="183"/>
        <v>49.09</v>
      </c>
      <c r="BC90" s="227">
        <f t="shared" si="184"/>
        <v>0</v>
      </c>
      <c r="BD90" s="227">
        <f t="shared" ca="1" si="185"/>
        <v>28.71</v>
      </c>
      <c r="BE90" s="227">
        <f t="shared" ca="1" si="186"/>
        <v>22.28</v>
      </c>
      <c r="BF90" s="227">
        <f t="shared" si="187"/>
        <v>0</v>
      </c>
      <c r="BG90" s="227">
        <f t="shared" si="188"/>
        <v>0</v>
      </c>
      <c r="BH90" s="227">
        <f t="shared" si="189"/>
        <v>0</v>
      </c>
      <c r="BI90" s="227">
        <f t="shared" si="190"/>
        <v>0</v>
      </c>
      <c r="BJ90" s="227">
        <f t="shared" si="191"/>
        <v>0</v>
      </c>
    </row>
    <row r="91" spans="1:62" x14ac:dyDescent="0.2">
      <c r="A91" s="228" t="s">
        <v>11</v>
      </c>
      <c r="B91" s="229" t="s">
        <v>292</v>
      </c>
      <c r="C91" s="230" t="s">
        <v>156</v>
      </c>
      <c r="D91" s="231"/>
      <c r="E91" s="236" t="str">
        <f t="shared" si="151"/>
        <v/>
      </c>
      <c r="F91" s="231"/>
      <c r="G91" s="236" t="str">
        <f t="shared" si="152"/>
        <v/>
      </c>
      <c r="H91" s="231"/>
      <c r="I91" s="236" t="str">
        <f t="shared" si="153"/>
        <v/>
      </c>
      <c r="J91" s="231" t="s">
        <v>88</v>
      </c>
      <c r="K91" s="245" t="str">
        <f t="shared" si="154"/>
        <v>*</v>
      </c>
      <c r="L91" s="231">
        <v>31.5</v>
      </c>
      <c r="M91" s="236">
        <f t="shared" ca="1" si="155"/>
        <v>56.6</v>
      </c>
      <c r="N91" s="261">
        <v>37.409999999999997</v>
      </c>
      <c r="O91" s="236">
        <f t="shared" ca="1" si="156"/>
        <v>38.83</v>
      </c>
      <c r="P91" s="231"/>
      <c r="Q91" s="236" t="str">
        <f t="shared" si="157"/>
        <v/>
      </c>
      <c r="R91" s="231">
        <v>71.08</v>
      </c>
      <c r="S91" s="236">
        <f t="shared" ca="1" si="158"/>
        <v>46.79</v>
      </c>
      <c r="T91" s="231"/>
      <c r="U91" s="236" t="str">
        <f t="shared" si="159"/>
        <v/>
      </c>
      <c r="V91" s="236">
        <f t="shared" ca="1" si="160"/>
        <v>142.22</v>
      </c>
      <c r="W91" s="264"/>
      <c r="X91" s="226">
        <v>0.7</v>
      </c>
      <c r="Y91" s="158">
        <f t="shared" ca="1" si="161"/>
        <v>56.6</v>
      </c>
      <c r="Z91" s="158">
        <f t="shared" ca="1" si="161"/>
        <v>46.79</v>
      </c>
      <c r="AA91" s="158">
        <f t="shared" ca="1" si="161"/>
        <v>38.83</v>
      </c>
      <c r="AB91" s="158">
        <f t="shared" ca="1" si="161"/>
        <v>0</v>
      </c>
      <c r="AC91" s="158">
        <f t="shared" ca="1" si="161"/>
        <v>0</v>
      </c>
      <c r="AE91" s="158">
        <f t="shared" si="162"/>
        <v>0</v>
      </c>
      <c r="AF91" s="158">
        <f t="shared" si="163"/>
        <v>0</v>
      </c>
      <c r="AG91" s="158">
        <f t="shared" si="164"/>
        <v>0</v>
      </c>
      <c r="AH91" s="158">
        <f t="shared" si="165"/>
        <v>0</v>
      </c>
      <c r="AI91" s="158">
        <f t="shared" ca="1" si="166"/>
        <v>56.6</v>
      </c>
      <c r="AJ91" s="158">
        <f t="shared" ca="1" si="167"/>
        <v>38.83</v>
      </c>
      <c r="AK91" s="158">
        <f t="shared" si="168"/>
        <v>0</v>
      </c>
      <c r="AL91" s="158">
        <f t="shared" ca="1" si="169"/>
        <v>46.79</v>
      </c>
      <c r="AM91" s="158">
        <f t="shared" si="170"/>
        <v>0</v>
      </c>
      <c r="AN91" s="159">
        <f t="shared" ca="1" si="171"/>
        <v>99.55</v>
      </c>
      <c r="AP91" s="227">
        <f t="shared" ca="1" si="172"/>
        <v>0</v>
      </c>
      <c r="AQ91" s="227">
        <f t="shared" ca="1" si="173"/>
        <v>0</v>
      </c>
      <c r="AR91" s="227">
        <f t="shared" ca="1" si="174"/>
        <v>0</v>
      </c>
      <c r="AS91" s="227">
        <f t="shared" ca="1" si="175"/>
        <v>0</v>
      </c>
      <c r="AT91" s="227">
        <f t="shared" ca="1" si="176"/>
        <v>0</v>
      </c>
      <c r="AU91" s="227">
        <f t="shared" ca="1" si="177"/>
        <v>0</v>
      </c>
      <c r="AV91" s="227">
        <f t="shared" ca="1" si="178"/>
        <v>0</v>
      </c>
      <c r="AW91" s="227">
        <f t="shared" ca="1" si="179"/>
        <v>0</v>
      </c>
      <c r="AX91" s="227">
        <f t="shared" ca="1" si="180"/>
        <v>99.55</v>
      </c>
      <c r="AY91" s="227">
        <f t="shared" ca="1" si="181"/>
        <v>0</v>
      </c>
      <c r="AZ91" s="227">
        <f t="shared" ca="1" si="182"/>
        <v>0</v>
      </c>
      <c r="BB91" s="227">
        <f t="shared" si="183"/>
        <v>0</v>
      </c>
      <c r="BC91" s="227">
        <f t="shared" si="184"/>
        <v>0</v>
      </c>
      <c r="BD91" s="227">
        <f t="shared" si="185"/>
        <v>0</v>
      </c>
      <c r="BE91" s="227">
        <f t="shared" si="186"/>
        <v>0</v>
      </c>
      <c r="BF91" s="227">
        <f t="shared" ca="1" si="187"/>
        <v>39.619999999999997</v>
      </c>
      <c r="BG91" s="227">
        <f t="shared" ca="1" si="188"/>
        <v>27.18</v>
      </c>
      <c r="BH91" s="227">
        <f t="shared" si="189"/>
        <v>0</v>
      </c>
      <c r="BI91" s="227">
        <f t="shared" ca="1" si="190"/>
        <v>32.75</v>
      </c>
      <c r="BJ91" s="227">
        <f t="shared" si="191"/>
        <v>0</v>
      </c>
    </row>
    <row r="92" spans="1:62" x14ac:dyDescent="0.2">
      <c r="A92" s="228" t="s">
        <v>12</v>
      </c>
      <c r="B92" s="229" t="s">
        <v>323</v>
      </c>
      <c r="C92" s="230" t="s">
        <v>81</v>
      </c>
      <c r="D92" s="231"/>
      <c r="E92" s="236" t="str">
        <f t="shared" si="151"/>
        <v/>
      </c>
      <c r="F92" s="231"/>
      <c r="G92" s="236" t="str">
        <f t="shared" si="152"/>
        <v/>
      </c>
      <c r="H92" s="231"/>
      <c r="I92" s="236" t="str">
        <f t="shared" si="153"/>
        <v/>
      </c>
      <c r="J92" s="231">
        <v>29.17</v>
      </c>
      <c r="K92" s="236">
        <f t="shared" ca="1" si="154"/>
        <v>64.09</v>
      </c>
      <c r="L92" s="231"/>
      <c r="M92" s="236" t="str">
        <f t="shared" si="155"/>
        <v/>
      </c>
      <c r="N92" s="261">
        <v>22.1</v>
      </c>
      <c r="O92" s="236">
        <f t="shared" ca="1" si="156"/>
        <v>66.02</v>
      </c>
      <c r="P92" s="231"/>
      <c r="Q92" s="236" t="str">
        <f t="shared" si="157"/>
        <v/>
      </c>
      <c r="R92" s="231"/>
      <c r="S92" s="236" t="str">
        <f t="shared" si="158"/>
        <v/>
      </c>
      <c r="T92" s="231"/>
      <c r="U92" s="236" t="str">
        <f t="shared" si="159"/>
        <v/>
      </c>
      <c r="V92" s="236">
        <f t="shared" ca="1" si="160"/>
        <v>130.11000000000001</v>
      </c>
      <c r="W92" s="264"/>
      <c r="X92" s="226">
        <v>0.7</v>
      </c>
      <c r="Y92" s="158">
        <f t="shared" ca="1" si="161"/>
        <v>66.02</v>
      </c>
      <c r="Z92" s="158">
        <f t="shared" ca="1" si="161"/>
        <v>64.09</v>
      </c>
      <c r="AA92" s="158">
        <f t="shared" ca="1" si="161"/>
        <v>0</v>
      </c>
      <c r="AB92" s="158">
        <f t="shared" ca="1" si="161"/>
        <v>0</v>
      </c>
      <c r="AC92" s="158">
        <f t="shared" ca="1" si="161"/>
        <v>0</v>
      </c>
      <c r="AE92" s="158">
        <f t="shared" si="162"/>
        <v>0</v>
      </c>
      <c r="AF92" s="158">
        <f t="shared" si="163"/>
        <v>0</v>
      </c>
      <c r="AG92" s="158">
        <f t="shared" si="164"/>
        <v>0</v>
      </c>
      <c r="AH92" s="158">
        <f t="shared" ca="1" si="165"/>
        <v>64.09</v>
      </c>
      <c r="AI92" s="158">
        <f t="shared" si="166"/>
        <v>0</v>
      </c>
      <c r="AJ92" s="158">
        <f t="shared" ca="1" si="167"/>
        <v>66.02</v>
      </c>
      <c r="AK92" s="158">
        <f t="shared" si="168"/>
        <v>0</v>
      </c>
      <c r="AL92" s="158">
        <f t="shared" si="169"/>
        <v>0</v>
      </c>
      <c r="AM92" s="158">
        <f t="shared" si="170"/>
        <v>0</v>
      </c>
      <c r="AN92" s="159">
        <f t="shared" ca="1" si="171"/>
        <v>91.08</v>
      </c>
      <c r="AP92" s="227">
        <f t="shared" ca="1" si="172"/>
        <v>0</v>
      </c>
      <c r="AQ92" s="227">
        <f t="shared" ca="1" si="173"/>
        <v>0</v>
      </c>
      <c r="AR92" s="227">
        <f t="shared" ca="1" si="174"/>
        <v>91.08</v>
      </c>
      <c r="AS92" s="227">
        <f t="shared" ca="1" si="175"/>
        <v>0</v>
      </c>
      <c r="AT92" s="227">
        <f t="shared" ca="1" si="176"/>
        <v>0</v>
      </c>
      <c r="AU92" s="227">
        <f t="shared" ca="1" si="177"/>
        <v>0</v>
      </c>
      <c r="AV92" s="227">
        <f t="shared" ca="1" si="178"/>
        <v>0</v>
      </c>
      <c r="AW92" s="227">
        <f t="shared" ca="1" si="179"/>
        <v>0</v>
      </c>
      <c r="AX92" s="227">
        <f t="shared" ca="1" si="180"/>
        <v>0</v>
      </c>
      <c r="AY92" s="227">
        <f t="shared" ca="1" si="181"/>
        <v>0</v>
      </c>
      <c r="AZ92" s="227">
        <f t="shared" ca="1" si="182"/>
        <v>0</v>
      </c>
      <c r="BB92" s="227">
        <f t="shared" si="183"/>
        <v>0</v>
      </c>
      <c r="BC92" s="227">
        <f t="shared" si="184"/>
        <v>0</v>
      </c>
      <c r="BD92" s="227">
        <f t="shared" si="185"/>
        <v>0</v>
      </c>
      <c r="BE92" s="227">
        <f t="shared" ca="1" si="186"/>
        <v>44.86</v>
      </c>
      <c r="BF92" s="227">
        <f t="shared" si="187"/>
        <v>0</v>
      </c>
      <c r="BG92" s="227">
        <f t="shared" ca="1" si="188"/>
        <v>46.21</v>
      </c>
      <c r="BH92" s="227">
        <f t="shared" si="189"/>
        <v>0</v>
      </c>
      <c r="BI92" s="227">
        <f t="shared" si="190"/>
        <v>0</v>
      </c>
      <c r="BJ92" s="227">
        <f t="shared" si="191"/>
        <v>0</v>
      </c>
    </row>
    <row r="93" spans="1:62" x14ac:dyDescent="0.2">
      <c r="A93" s="228" t="s">
        <v>13</v>
      </c>
      <c r="B93" s="229" t="s">
        <v>172</v>
      </c>
      <c r="C93" s="230" t="s">
        <v>80</v>
      </c>
      <c r="D93" s="231" t="s">
        <v>88</v>
      </c>
      <c r="E93" s="245" t="str">
        <f t="shared" si="151"/>
        <v>*</v>
      </c>
      <c r="F93" s="231"/>
      <c r="G93" s="236" t="str">
        <f t="shared" si="152"/>
        <v/>
      </c>
      <c r="H93" s="231" t="s">
        <v>88</v>
      </c>
      <c r="I93" s="245" t="str">
        <f t="shared" si="153"/>
        <v>*</v>
      </c>
      <c r="J93" s="231">
        <v>29.31</v>
      </c>
      <c r="K93" s="236">
        <f t="shared" ca="1" si="154"/>
        <v>63.58</v>
      </c>
      <c r="L93" s="231"/>
      <c r="M93" s="236" t="str">
        <f t="shared" si="155"/>
        <v/>
      </c>
      <c r="N93" s="261"/>
      <c r="O93" s="236" t="str">
        <f t="shared" si="156"/>
        <v/>
      </c>
      <c r="P93" s="231">
        <v>31.57</v>
      </c>
      <c r="Q93" s="236">
        <f t="shared" ca="1" si="157"/>
        <v>48.41</v>
      </c>
      <c r="R93" s="231"/>
      <c r="S93" s="236" t="str">
        <f t="shared" si="158"/>
        <v/>
      </c>
      <c r="T93" s="231"/>
      <c r="U93" s="236" t="str">
        <f t="shared" si="159"/>
        <v/>
      </c>
      <c r="V93" s="236">
        <f t="shared" ca="1" si="160"/>
        <v>111.99</v>
      </c>
      <c r="W93" s="264"/>
      <c r="X93" s="226">
        <v>0.7</v>
      </c>
      <c r="Y93" s="158">
        <f t="shared" ref="Y93:AC99" ca="1" si="192">LARGE($AE93:$AM93,Y$34)</f>
        <v>63.58</v>
      </c>
      <c r="Z93" s="158">
        <f t="shared" ca="1" si="192"/>
        <v>48.41</v>
      </c>
      <c r="AA93" s="158">
        <f t="shared" ca="1" si="192"/>
        <v>0</v>
      </c>
      <c r="AB93" s="158">
        <f t="shared" ca="1" si="192"/>
        <v>0</v>
      </c>
      <c r="AC93" s="158">
        <f t="shared" ca="1" si="192"/>
        <v>0</v>
      </c>
      <c r="AE93" s="158">
        <f t="shared" si="162"/>
        <v>0</v>
      </c>
      <c r="AF93" s="158">
        <f t="shared" si="163"/>
        <v>0</v>
      </c>
      <c r="AG93" s="158">
        <f t="shared" si="164"/>
        <v>0</v>
      </c>
      <c r="AH93" s="158">
        <f t="shared" ca="1" si="165"/>
        <v>63.58</v>
      </c>
      <c r="AI93" s="158">
        <f t="shared" si="166"/>
        <v>0</v>
      </c>
      <c r="AJ93" s="158">
        <f t="shared" si="167"/>
        <v>0</v>
      </c>
      <c r="AK93" s="158">
        <f t="shared" ca="1" si="168"/>
        <v>48.41</v>
      </c>
      <c r="AL93" s="158">
        <f t="shared" si="169"/>
        <v>0</v>
      </c>
      <c r="AM93" s="158">
        <f t="shared" si="170"/>
        <v>0</v>
      </c>
      <c r="AN93" s="159">
        <f t="shared" ca="1" si="171"/>
        <v>78.39</v>
      </c>
      <c r="AP93" s="227">
        <f t="shared" ca="1" si="172"/>
        <v>0</v>
      </c>
      <c r="AQ93" s="227">
        <f t="shared" ca="1" si="173"/>
        <v>78.39</v>
      </c>
      <c r="AR93" s="227">
        <f t="shared" ca="1" si="174"/>
        <v>0</v>
      </c>
      <c r="AS93" s="227">
        <f t="shared" ca="1" si="175"/>
        <v>0</v>
      </c>
      <c r="AT93" s="227">
        <f t="shared" ca="1" si="176"/>
        <v>0</v>
      </c>
      <c r="AU93" s="227">
        <f t="shared" ca="1" si="177"/>
        <v>0</v>
      </c>
      <c r="AV93" s="227">
        <f t="shared" ca="1" si="178"/>
        <v>0</v>
      </c>
      <c r="AW93" s="227">
        <f t="shared" ca="1" si="179"/>
        <v>0</v>
      </c>
      <c r="AX93" s="227">
        <f t="shared" ca="1" si="180"/>
        <v>0</v>
      </c>
      <c r="AY93" s="227">
        <f t="shared" ca="1" si="181"/>
        <v>0</v>
      </c>
      <c r="AZ93" s="227">
        <f t="shared" ca="1" si="182"/>
        <v>0</v>
      </c>
      <c r="BB93" s="227">
        <f t="shared" si="183"/>
        <v>0</v>
      </c>
      <c r="BC93" s="227">
        <f t="shared" si="184"/>
        <v>0</v>
      </c>
      <c r="BD93" s="227">
        <f t="shared" si="185"/>
        <v>0</v>
      </c>
      <c r="BE93" s="227">
        <f t="shared" ca="1" si="186"/>
        <v>44.51</v>
      </c>
      <c r="BF93" s="227">
        <f t="shared" si="187"/>
        <v>0</v>
      </c>
      <c r="BG93" s="227">
        <f t="shared" si="188"/>
        <v>0</v>
      </c>
      <c r="BH93" s="227">
        <f t="shared" ca="1" si="189"/>
        <v>33.89</v>
      </c>
      <c r="BI93" s="227">
        <f t="shared" si="190"/>
        <v>0</v>
      </c>
      <c r="BJ93" s="227">
        <f t="shared" si="191"/>
        <v>0</v>
      </c>
    </row>
    <row r="94" spans="1:62" x14ac:dyDescent="0.2">
      <c r="A94" s="228" t="s">
        <v>14</v>
      </c>
      <c r="B94" s="229" t="s">
        <v>371</v>
      </c>
      <c r="C94" s="230" t="s">
        <v>126</v>
      </c>
      <c r="D94" s="231"/>
      <c r="E94" s="236" t="str">
        <f t="shared" si="151"/>
        <v/>
      </c>
      <c r="F94" s="231"/>
      <c r="G94" s="236" t="str">
        <f t="shared" si="152"/>
        <v/>
      </c>
      <c r="H94" s="231"/>
      <c r="I94" s="236" t="str">
        <f t="shared" si="153"/>
        <v/>
      </c>
      <c r="J94" s="231"/>
      <c r="K94" s="245" t="str">
        <f t="shared" si="154"/>
        <v/>
      </c>
      <c r="L94" s="231"/>
      <c r="M94" s="236" t="str">
        <f t="shared" si="155"/>
        <v/>
      </c>
      <c r="N94" s="261"/>
      <c r="O94" s="236" t="str">
        <f t="shared" si="156"/>
        <v/>
      </c>
      <c r="P94" s="231">
        <v>31.46</v>
      </c>
      <c r="Q94" s="236">
        <f t="shared" ca="1" si="157"/>
        <v>48.69</v>
      </c>
      <c r="R94" s="231">
        <v>72.42</v>
      </c>
      <c r="S94" s="236">
        <f t="shared" ca="1" si="158"/>
        <v>45.78</v>
      </c>
      <c r="T94" s="231"/>
      <c r="U94" s="236" t="str">
        <f t="shared" si="159"/>
        <v/>
      </c>
      <c r="V94" s="236">
        <f t="shared" ca="1" si="160"/>
        <v>94.47</v>
      </c>
      <c r="W94" s="264"/>
      <c r="X94" s="226">
        <v>0.7</v>
      </c>
      <c r="Y94" s="158">
        <f t="shared" ca="1" si="192"/>
        <v>48.69</v>
      </c>
      <c r="Z94" s="158">
        <f t="shared" ca="1" si="192"/>
        <v>45.78</v>
      </c>
      <c r="AA94" s="158">
        <f t="shared" ca="1" si="192"/>
        <v>0</v>
      </c>
      <c r="AB94" s="158">
        <f t="shared" ca="1" si="192"/>
        <v>0</v>
      </c>
      <c r="AC94" s="158">
        <f t="shared" ca="1" si="192"/>
        <v>0</v>
      </c>
      <c r="AE94" s="158">
        <f t="shared" si="162"/>
        <v>0</v>
      </c>
      <c r="AF94" s="158">
        <f t="shared" si="163"/>
        <v>0</v>
      </c>
      <c r="AG94" s="158">
        <f t="shared" si="164"/>
        <v>0</v>
      </c>
      <c r="AH94" s="158">
        <f t="shared" si="165"/>
        <v>0</v>
      </c>
      <c r="AI94" s="158">
        <f t="shared" si="166"/>
        <v>0</v>
      </c>
      <c r="AJ94" s="158">
        <f t="shared" si="167"/>
        <v>0</v>
      </c>
      <c r="AK94" s="158">
        <f t="shared" ca="1" si="168"/>
        <v>48.69</v>
      </c>
      <c r="AL94" s="158">
        <f t="shared" ca="1" si="169"/>
        <v>45.78</v>
      </c>
      <c r="AM94" s="158">
        <f t="shared" si="170"/>
        <v>0</v>
      </c>
      <c r="AN94" s="159">
        <f t="shared" ca="1" si="171"/>
        <v>66.13</v>
      </c>
      <c r="AP94" s="227">
        <f t="shared" ca="1" si="172"/>
        <v>0</v>
      </c>
      <c r="AQ94" s="227">
        <f t="shared" ca="1" si="173"/>
        <v>0</v>
      </c>
      <c r="AR94" s="227">
        <f t="shared" ca="1" si="174"/>
        <v>0</v>
      </c>
      <c r="AS94" s="227">
        <f t="shared" ca="1" si="175"/>
        <v>0</v>
      </c>
      <c r="AT94" s="227">
        <f t="shared" ca="1" si="176"/>
        <v>0</v>
      </c>
      <c r="AU94" s="227">
        <f t="shared" ca="1" si="177"/>
        <v>0</v>
      </c>
      <c r="AV94" s="227">
        <f t="shared" ca="1" si="178"/>
        <v>0</v>
      </c>
      <c r="AW94" s="227">
        <f t="shared" ca="1" si="179"/>
        <v>0</v>
      </c>
      <c r="AX94" s="227">
        <f t="shared" ca="1" si="180"/>
        <v>0</v>
      </c>
      <c r="AY94" s="227">
        <f t="shared" ca="1" si="181"/>
        <v>0</v>
      </c>
      <c r="AZ94" s="227">
        <f t="shared" ca="1" si="182"/>
        <v>66.13</v>
      </c>
      <c r="BB94" s="227">
        <f t="shared" si="183"/>
        <v>0</v>
      </c>
      <c r="BC94" s="227">
        <f t="shared" si="184"/>
        <v>0</v>
      </c>
      <c r="BD94" s="227">
        <f t="shared" si="185"/>
        <v>0</v>
      </c>
      <c r="BE94" s="227">
        <f t="shared" si="186"/>
        <v>0</v>
      </c>
      <c r="BF94" s="227">
        <f t="shared" si="187"/>
        <v>0</v>
      </c>
      <c r="BG94" s="227">
        <f t="shared" si="188"/>
        <v>0</v>
      </c>
      <c r="BH94" s="227">
        <f t="shared" ca="1" si="189"/>
        <v>34.08</v>
      </c>
      <c r="BI94" s="227">
        <f t="shared" ca="1" si="190"/>
        <v>32.049999999999997</v>
      </c>
      <c r="BJ94" s="227">
        <f t="shared" si="191"/>
        <v>0</v>
      </c>
    </row>
    <row r="95" spans="1:62" x14ac:dyDescent="0.2">
      <c r="A95" s="228" t="s">
        <v>15</v>
      </c>
      <c r="B95" s="229" t="s">
        <v>338</v>
      </c>
      <c r="C95" s="230" t="s">
        <v>73</v>
      </c>
      <c r="D95" s="231"/>
      <c r="E95" s="236" t="str">
        <f t="shared" si="151"/>
        <v/>
      </c>
      <c r="F95" s="231"/>
      <c r="G95" s="236" t="str">
        <f t="shared" si="152"/>
        <v/>
      </c>
      <c r="H95" s="231"/>
      <c r="I95" s="236" t="str">
        <f t="shared" si="153"/>
        <v/>
      </c>
      <c r="J95" s="231"/>
      <c r="K95" s="236" t="str">
        <f t="shared" si="154"/>
        <v/>
      </c>
      <c r="L95" s="231">
        <v>20.47</v>
      </c>
      <c r="M95" s="236">
        <f t="shared" ca="1" si="155"/>
        <v>86.69</v>
      </c>
      <c r="N95" s="261"/>
      <c r="O95" s="236" t="str">
        <f t="shared" si="156"/>
        <v/>
      </c>
      <c r="P95" s="231"/>
      <c r="Q95" s="236" t="str">
        <f t="shared" si="157"/>
        <v/>
      </c>
      <c r="R95" s="231"/>
      <c r="S95" s="236" t="str">
        <f t="shared" si="158"/>
        <v/>
      </c>
      <c r="T95" s="231"/>
      <c r="U95" s="236" t="str">
        <f t="shared" si="159"/>
        <v/>
      </c>
      <c r="V95" s="236">
        <f t="shared" ca="1" si="160"/>
        <v>86.69</v>
      </c>
      <c r="W95" s="264"/>
      <c r="X95" s="226">
        <v>0.7</v>
      </c>
      <c r="Y95" s="158">
        <f t="shared" ca="1" si="192"/>
        <v>86.69</v>
      </c>
      <c r="Z95" s="158">
        <f t="shared" ca="1" si="192"/>
        <v>0</v>
      </c>
      <c r="AA95" s="158">
        <f t="shared" ca="1" si="192"/>
        <v>0</v>
      </c>
      <c r="AB95" s="158">
        <f t="shared" ca="1" si="192"/>
        <v>0</v>
      </c>
      <c r="AC95" s="158">
        <f t="shared" ca="1" si="192"/>
        <v>0</v>
      </c>
      <c r="AE95" s="158">
        <f t="shared" si="162"/>
        <v>0</v>
      </c>
      <c r="AF95" s="158">
        <f t="shared" si="163"/>
        <v>0</v>
      </c>
      <c r="AG95" s="158">
        <f t="shared" si="164"/>
        <v>0</v>
      </c>
      <c r="AH95" s="158">
        <f t="shared" si="165"/>
        <v>0</v>
      </c>
      <c r="AI95" s="158">
        <f t="shared" ca="1" si="166"/>
        <v>86.69</v>
      </c>
      <c r="AJ95" s="158">
        <f t="shared" si="167"/>
        <v>0</v>
      </c>
      <c r="AK95" s="158">
        <f t="shared" si="168"/>
        <v>0</v>
      </c>
      <c r="AL95" s="158">
        <f t="shared" si="169"/>
        <v>0</v>
      </c>
      <c r="AM95" s="158">
        <f t="shared" si="170"/>
        <v>0</v>
      </c>
      <c r="AN95" s="159">
        <f t="shared" ca="1" si="171"/>
        <v>60.68</v>
      </c>
      <c r="AP95" s="227">
        <f t="shared" ca="1" si="172"/>
        <v>60.68</v>
      </c>
      <c r="AQ95" s="227">
        <f t="shared" ca="1" si="173"/>
        <v>0</v>
      </c>
      <c r="AR95" s="227">
        <f t="shared" ca="1" si="174"/>
        <v>0</v>
      </c>
      <c r="AS95" s="227">
        <f t="shared" ca="1" si="175"/>
        <v>0</v>
      </c>
      <c r="AT95" s="227">
        <f t="shared" ca="1" si="176"/>
        <v>0</v>
      </c>
      <c r="AU95" s="227">
        <f t="shared" ca="1" si="177"/>
        <v>0</v>
      </c>
      <c r="AV95" s="227">
        <f t="shared" ca="1" si="178"/>
        <v>0</v>
      </c>
      <c r="AW95" s="227">
        <f t="shared" ca="1" si="179"/>
        <v>0</v>
      </c>
      <c r="AX95" s="227">
        <f t="shared" ca="1" si="180"/>
        <v>0</v>
      </c>
      <c r="AY95" s="227">
        <f t="shared" ca="1" si="181"/>
        <v>0</v>
      </c>
      <c r="AZ95" s="227">
        <f t="shared" ca="1" si="182"/>
        <v>0</v>
      </c>
      <c r="BB95" s="227">
        <f t="shared" si="183"/>
        <v>0</v>
      </c>
      <c r="BC95" s="227">
        <f t="shared" si="184"/>
        <v>0</v>
      </c>
      <c r="BD95" s="227">
        <f t="shared" si="185"/>
        <v>0</v>
      </c>
      <c r="BE95" s="227">
        <f t="shared" si="186"/>
        <v>0</v>
      </c>
      <c r="BF95" s="227">
        <f t="shared" ca="1" si="187"/>
        <v>60.68</v>
      </c>
      <c r="BG95" s="227">
        <f t="shared" si="188"/>
        <v>0</v>
      </c>
      <c r="BH95" s="227">
        <f t="shared" si="189"/>
        <v>0</v>
      </c>
      <c r="BI95" s="227">
        <f t="shared" si="190"/>
        <v>0</v>
      </c>
      <c r="BJ95" s="227">
        <f t="shared" si="191"/>
        <v>0</v>
      </c>
    </row>
    <row r="96" spans="1:62" x14ac:dyDescent="0.2">
      <c r="A96" s="228" t="s">
        <v>44</v>
      </c>
      <c r="B96" s="229" t="s">
        <v>383</v>
      </c>
      <c r="C96" s="230" t="s">
        <v>73</v>
      </c>
      <c r="D96" s="231"/>
      <c r="E96" s="236" t="str">
        <f t="shared" si="151"/>
        <v/>
      </c>
      <c r="F96" s="231"/>
      <c r="G96" s="236" t="str">
        <f t="shared" si="152"/>
        <v/>
      </c>
      <c r="H96" s="231"/>
      <c r="I96" s="236" t="str">
        <f t="shared" si="153"/>
        <v/>
      </c>
      <c r="J96" s="231"/>
      <c r="K96" s="245" t="str">
        <f t="shared" si="154"/>
        <v/>
      </c>
      <c r="L96" s="231"/>
      <c r="M96" s="236" t="str">
        <f t="shared" si="155"/>
        <v/>
      </c>
      <c r="N96" s="261"/>
      <c r="O96" s="236" t="str">
        <f t="shared" si="156"/>
        <v/>
      </c>
      <c r="P96" s="231"/>
      <c r="Q96" s="236" t="str">
        <f t="shared" si="157"/>
        <v/>
      </c>
      <c r="R96" s="231">
        <v>84.16</v>
      </c>
      <c r="S96" s="236">
        <f t="shared" ca="1" si="158"/>
        <v>39.5</v>
      </c>
      <c r="T96" s="231">
        <v>76.38</v>
      </c>
      <c r="U96" s="236">
        <f t="shared" ca="1" si="159"/>
        <v>44.93</v>
      </c>
      <c r="V96" s="236">
        <f t="shared" ca="1" si="160"/>
        <v>84.43</v>
      </c>
      <c r="W96" s="264"/>
      <c r="X96" s="226">
        <v>0.7</v>
      </c>
      <c r="Y96" s="158">
        <f t="shared" ca="1" si="192"/>
        <v>44.93</v>
      </c>
      <c r="Z96" s="158">
        <f t="shared" ca="1" si="192"/>
        <v>39.5</v>
      </c>
      <c r="AA96" s="158">
        <f t="shared" ca="1" si="192"/>
        <v>0</v>
      </c>
      <c r="AB96" s="158">
        <f t="shared" ca="1" si="192"/>
        <v>0</v>
      </c>
      <c r="AC96" s="158">
        <f t="shared" ca="1" si="192"/>
        <v>0</v>
      </c>
      <c r="AE96" s="158">
        <f t="shared" si="162"/>
        <v>0</v>
      </c>
      <c r="AF96" s="158">
        <f t="shared" si="163"/>
        <v>0</v>
      </c>
      <c r="AG96" s="158">
        <f t="shared" si="164"/>
        <v>0</v>
      </c>
      <c r="AH96" s="158">
        <f t="shared" si="165"/>
        <v>0</v>
      </c>
      <c r="AI96" s="158">
        <f t="shared" si="166"/>
        <v>0</v>
      </c>
      <c r="AJ96" s="158">
        <f t="shared" si="167"/>
        <v>0</v>
      </c>
      <c r="AK96" s="158">
        <f t="shared" si="168"/>
        <v>0</v>
      </c>
      <c r="AL96" s="158">
        <f t="shared" ca="1" si="169"/>
        <v>39.5</v>
      </c>
      <c r="AM96" s="158">
        <f t="shared" ca="1" si="170"/>
        <v>44.93</v>
      </c>
      <c r="AN96" s="159">
        <f t="shared" ca="1" si="171"/>
        <v>59.1</v>
      </c>
      <c r="AP96" s="227">
        <f t="shared" ca="1" si="172"/>
        <v>59.1</v>
      </c>
      <c r="AQ96" s="227">
        <f t="shared" ca="1" si="173"/>
        <v>0</v>
      </c>
      <c r="AR96" s="227">
        <f t="shared" ca="1" si="174"/>
        <v>0</v>
      </c>
      <c r="AS96" s="227">
        <f t="shared" ca="1" si="175"/>
        <v>0</v>
      </c>
      <c r="AT96" s="227">
        <f t="shared" ca="1" si="176"/>
        <v>0</v>
      </c>
      <c r="AU96" s="227">
        <f t="shared" ca="1" si="177"/>
        <v>0</v>
      </c>
      <c r="AV96" s="227">
        <f t="shared" ca="1" si="178"/>
        <v>0</v>
      </c>
      <c r="AW96" s="227">
        <f t="shared" ca="1" si="179"/>
        <v>0</v>
      </c>
      <c r="AX96" s="227">
        <f t="shared" ca="1" si="180"/>
        <v>0</v>
      </c>
      <c r="AY96" s="227">
        <f t="shared" ca="1" si="181"/>
        <v>0</v>
      </c>
      <c r="AZ96" s="227">
        <f t="shared" ca="1" si="182"/>
        <v>0</v>
      </c>
      <c r="BB96" s="227">
        <f t="shared" si="183"/>
        <v>0</v>
      </c>
      <c r="BC96" s="227">
        <f t="shared" si="184"/>
        <v>0</v>
      </c>
      <c r="BD96" s="227">
        <f t="shared" si="185"/>
        <v>0</v>
      </c>
      <c r="BE96" s="227">
        <f t="shared" si="186"/>
        <v>0</v>
      </c>
      <c r="BF96" s="227">
        <f t="shared" si="187"/>
        <v>0</v>
      </c>
      <c r="BG96" s="227">
        <f t="shared" si="188"/>
        <v>0</v>
      </c>
      <c r="BH96" s="227">
        <f t="shared" si="189"/>
        <v>0</v>
      </c>
      <c r="BI96" s="227">
        <f t="shared" ca="1" si="190"/>
        <v>27.65</v>
      </c>
      <c r="BJ96" s="227">
        <f t="shared" ca="1" si="191"/>
        <v>31.45</v>
      </c>
    </row>
    <row r="97" spans="1:62" x14ac:dyDescent="0.2">
      <c r="A97" s="228" t="s">
        <v>45</v>
      </c>
      <c r="B97" s="229" t="s">
        <v>339</v>
      </c>
      <c r="C97" s="230" t="s">
        <v>285</v>
      </c>
      <c r="D97" s="231"/>
      <c r="E97" s="236" t="str">
        <f t="shared" si="151"/>
        <v/>
      </c>
      <c r="F97" s="231"/>
      <c r="G97" s="236" t="str">
        <f t="shared" si="152"/>
        <v/>
      </c>
      <c r="H97" s="231"/>
      <c r="I97" s="236" t="str">
        <f t="shared" si="153"/>
        <v/>
      </c>
      <c r="J97" s="231"/>
      <c r="K97" s="245" t="str">
        <f t="shared" si="154"/>
        <v/>
      </c>
      <c r="L97" s="231">
        <v>23.48</v>
      </c>
      <c r="M97" s="236">
        <f t="shared" ca="1" si="155"/>
        <v>75.7</v>
      </c>
      <c r="N97" s="261"/>
      <c r="O97" s="236" t="str">
        <f t="shared" si="156"/>
        <v/>
      </c>
      <c r="P97" s="231"/>
      <c r="Q97" s="236" t="str">
        <f t="shared" si="157"/>
        <v/>
      </c>
      <c r="R97" s="231"/>
      <c r="S97" s="236" t="str">
        <f t="shared" si="158"/>
        <v/>
      </c>
      <c r="T97" s="231"/>
      <c r="U97" s="236" t="str">
        <f t="shared" si="159"/>
        <v/>
      </c>
      <c r="V97" s="236">
        <f t="shared" ca="1" si="160"/>
        <v>75.7</v>
      </c>
      <c r="W97" s="264"/>
      <c r="X97" s="226">
        <v>0.7</v>
      </c>
      <c r="Y97" s="158">
        <f t="shared" ca="1" si="192"/>
        <v>75.7</v>
      </c>
      <c r="Z97" s="158">
        <f t="shared" ca="1" si="192"/>
        <v>0</v>
      </c>
      <c r="AA97" s="158">
        <f t="shared" ca="1" si="192"/>
        <v>0</v>
      </c>
      <c r="AB97" s="158">
        <f t="shared" ca="1" si="192"/>
        <v>0</v>
      </c>
      <c r="AC97" s="158">
        <f t="shared" ca="1" si="192"/>
        <v>0</v>
      </c>
      <c r="AE97" s="158">
        <f t="shared" si="162"/>
        <v>0</v>
      </c>
      <c r="AF97" s="158">
        <f t="shared" si="163"/>
        <v>0</v>
      </c>
      <c r="AG97" s="158">
        <f t="shared" si="164"/>
        <v>0</v>
      </c>
      <c r="AH97" s="158">
        <f t="shared" si="165"/>
        <v>0</v>
      </c>
      <c r="AI97" s="158">
        <f t="shared" ca="1" si="166"/>
        <v>75.7</v>
      </c>
      <c r="AJ97" s="158">
        <f t="shared" si="167"/>
        <v>0</v>
      </c>
      <c r="AK97" s="158">
        <f t="shared" si="168"/>
        <v>0</v>
      </c>
      <c r="AL97" s="158">
        <f t="shared" si="169"/>
        <v>0</v>
      </c>
      <c r="AM97" s="158">
        <f t="shared" si="170"/>
        <v>0</v>
      </c>
      <c r="AN97" s="159">
        <f t="shared" ca="1" si="171"/>
        <v>52.99</v>
      </c>
      <c r="AP97" s="227">
        <f t="shared" ca="1" si="172"/>
        <v>0</v>
      </c>
      <c r="AQ97" s="227">
        <f t="shared" ca="1" si="173"/>
        <v>0</v>
      </c>
      <c r="AR97" s="227">
        <f t="shared" ca="1" si="174"/>
        <v>0</v>
      </c>
      <c r="AS97" s="227">
        <f t="shared" ca="1" si="175"/>
        <v>0</v>
      </c>
      <c r="AT97" s="227">
        <f t="shared" ca="1" si="176"/>
        <v>0</v>
      </c>
      <c r="AU97" s="227">
        <f t="shared" ca="1" si="177"/>
        <v>0</v>
      </c>
      <c r="AV97" s="227">
        <f t="shared" ca="1" si="178"/>
        <v>0</v>
      </c>
      <c r="AW97" s="227">
        <f t="shared" ca="1" si="179"/>
        <v>0</v>
      </c>
      <c r="AX97" s="227">
        <f t="shared" ca="1" si="180"/>
        <v>0</v>
      </c>
      <c r="AY97" s="227">
        <f t="shared" ca="1" si="181"/>
        <v>52.99</v>
      </c>
      <c r="AZ97" s="227">
        <f t="shared" ca="1" si="182"/>
        <v>0</v>
      </c>
      <c r="BB97" s="227">
        <f t="shared" si="183"/>
        <v>0</v>
      </c>
      <c r="BC97" s="227">
        <f t="shared" si="184"/>
        <v>0</v>
      </c>
      <c r="BD97" s="227">
        <f t="shared" si="185"/>
        <v>0</v>
      </c>
      <c r="BE97" s="227">
        <f t="shared" si="186"/>
        <v>0</v>
      </c>
      <c r="BF97" s="227">
        <f t="shared" ca="1" si="187"/>
        <v>52.99</v>
      </c>
      <c r="BG97" s="227">
        <f t="shared" si="188"/>
        <v>0</v>
      </c>
      <c r="BH97" s="227">
        <f t="shared" si="189"/>
        <v>0</v>
      </c>
      <c r="BI97" s="227">
        <f t="shared" si="190"/>
        <v>0</v>
      </c>
      <c r="BJ97" s="227">
        <f t="shared" si="191"/>
        <v>0</v>
      </c>
    </row>
    <row r="98" spans="1:62" x14ac:dyDescent="0.2">
      <c r="A98" s="228" t="s">
        <v>46</v>
      </c>
      <c r="B98" s="229" t="s">
        <v>384</v>
      </c>
      <c r="C98" s="230" t="s">
        <v>73</v>
      </c>
      <c r="D98" s="231"/>
      <c r="E98" s="236" t="str">
        <f t="shared" si="151"/>
        <v/>
      </c>
      <c r="F98" s="231"/>
      <c r="G98" s="236" t="str">
        <f t="shared" si="152"/>
        <v/>
      </c>
      <c r="H98" s="231"/>
      <c r="I98" s="236" t="str">
        <f t="shared" si="153"/>
        <v/>
      </c>
      <c r="J98" s="231"/>
      <c r="K98" s="236" t="str">
        <f t="shared" si="154"/>
        <v/>
      </c>
      <c r="L98" s="231"/>
      <c r="M98" s="236" t="str">
        <f t="shared" si="155"/>
        <v/>
      </c>
      <c r="N98" s="261"/>
      <c r="O98" s="236" t="str">
        <f t="shared" si="156"/>
        <v/>
      </c>
      <c r="P98" s="231"/>
      <c r="Q98" s="236" t="str">
        <f t="shared" si="157"/>
        <v/>
      </c>
      <c r="R98" s="231">
        <v>95.35</v>
      </c>
      <c r="S98" s="236">
        <f t="shared" ca="1" si="158"/>
        <v>34.82</v>
      </c>
      <c r="T98" s="231"/>
      <c r="U98" s="236" t="str">
        <f t="shared" si="159"/>
        <v/>
      </c>
      <c r="V98" s="236">
        <f t="shared" ca="1" si="160"/>
        <v>34.82</v>
      </c>
      <c r="W98" s="264"/>
      <c r="X98" s="226">
        <v>0.7</v>
      </c>
      <c r="Y98" s="158">
        <f t="shared" ca="1" si="192"/>
        <v>34.82</v>
      </c>
      <c r="Z98" s="158">
        <f t="shared" ca="1" si="192"/>
        <v>0</v>
      </c>
      <c r="AA98" s="158">
        <f t="shared" ca="1" si="192"/>
        <v>0</v>
      </c>
      <c r="AB98" s="158">
        <f t="shared" ca="1" si="192"/>
        <v>0</v>
      </c>
      <c r="AC98" s="158">
        <f t="shared" ca="1" si="192"/>
        <v>0</v>
      </c>
      <c r="AE98" s="158">
        <f t="shared" si="162"/>
        <v>0</v>
      </c>
      <c r="AF98" s="158">
        <f t="shared" si="163"/>
        <v>0</v>
      </c>
      <c r="AG98" s="158">
        <f t="shared" si="164"/>
        <v>0</v>
      </c>
      <c r="AH98" s="158">
        <f t="shared" si="165"/>
        <v>0</v>
      </c>
      <c r="AI98" s="158">
        <f t="shared" si="166"/>
        <v>0</v>
      </c>
      <c r="AJ98" s="158">
        <f t="shared" si="167"/>
        <v>0</v>
      </c>
      <c r="AK98" s="158">
        <f t="shared" si="168"/>
        <v>0</v>
      </c>
      <c r="AL98" s="158">
        <f t="shared" ca="1" si="169"/>
        <v>34.82</v>
      </c>
      <c r="AM98" s="158">
        <f t="shared" si="170"/>
        <v>0</v>
      </c>
      <c r="AN98" s="159">
        <f t="shared" ca="1" si="171"/>
        <v>24.37</v>
      </c>
      <c r="AP98" s="227">
        <f t="shared" ca="1" si="172"/>
        <v>24.37</v>
      </c>
      <c r="AQ98" s="227">
        <f t="shared" ca="1" si="173"/>
        <v>0</v>
      </c>
      <c r="AR98" s="227">
        <f t="shared" ca="1" si="174"/>
        <v>0</v>
      </c>
      <c r="AS98" s="227">
        <f t="shared" ca="1" si="175"/>
        <v>0</v>
      </c>
      <c r="AT98" s="227">
        <f t="shared" ca="1" si="176"/>
        <v>0</v>
      </c>
      <c r="AU98" s="227">
        <f t="shared" ca="1" si="177"/>
        <v>0</v>
      </c>
      <c r="AV98" s="227">
        <f t="shared" ca="1" si="178"/>
        <v>0</v>
      </c>
      <c r="AW98" s="227">
        <f t="shared" ca="1" si="179"/>
        <v>0</v>
      </c>
      <c r="AX98" s="227">
        <f t="shared" ca="1" si="180"/>
        <v>0</v>
      </c>
      <c r="AY98" s="227">
        <f t="shared" ca="1" si="181"/>
        <v>0</v>
      </c>
      <c r="AZ98" s="227">
        <f t="shared" ca="1" si="182"/>
        <v>0</v>
      </c>
      <c r="BB98" s="227">
        <f t="shared" si="183"/>
        <v>0</v>
      </c>
      <c r="BC98" s="227">
        <f t="shared" si="184"/>
        <v>0</v>
      </c>
      <c r="BD98" s="227">
        <f t="shared" si="185"/>
        <v>0</v>
      </c>
      <c r="BE98" s="227">
        <f t="shared" si="186"/>
        <v>0</v>
      </c>
      <c r="BF98" s="227">
        <f t="shared" si="187"/>
        <v>0</v>
      </c>
      <c r="BG98" s="227">
        <f t="shared" si="188"/>
        <v>0</v>
      </c>
      <c r="BH98" s="227">
        <f t="shared" si="189"/>
        <v>0</v>
      </c>
      <c r="BI98" s="227">
        <f t="shared" ca="1" si="190"/>
        <v>24.37</v>
      </c>
      <c r="BJ98" s="227">
        <f t="shared" si="191"/>
        <v>0</v>
      </c>
    </row>
    <row r="99" spans="1:62" ht="13.5" thickBot="1" x14ac:dyDescent="0.25">
      <c r="A99" s="228"/>
      <c r="B99" s="248" t="s">
        <v>385</v>
      </c>
      <c r="C99" s="249" t="s">
        <v>73</v>
      </c>
      <c r="D99" s="250"/>
      <c r="E99" s="251" t="str">
        <f t="shared" si="151"/>
        <v/>
      </c>
      <c r="F99" s="250"/>
      <c r="G99" s="251" t="str">
        <f t="shared" si="152"/>
        <v/>
      </c>
      <c r="H99" s="250"/>
      <c r="I99" s="251" t="str">
        <f t="shared" si="153"/>
        <v/>
      </c>
      <c r="J99" s="250"/>
      <c r="K99" s="251" t="str">
        <f t="shared" si="154"/>
        <v/>
      </c>
      <c r="L99" s="250"/>
      <c r="M99" s="251" t="str">
        <f t="shared" si="155"/>
        <v/>
      </c>
      <c r="N99" s="265"/>
      <c r="O99" s="251" t="str">
        <f t="shared" si="156"/>
        <v/>
      </c>
      <c r="P99" s="250"/>
      <c r="Q99" s="251" t="str">
        <f t="shared" si="157"/>
        <v/>
      </c>
      <c r="R99" s="250" t="s">
        <v>88</v>
      </c>
      <c r="S99" s="266" t="str">
        <f t="shared" si="158"/>
        <v>*</v>
      </c>
      <c r="T99" s="267"/>
      <c r="U99" s="251" t="str">
        <f t="shared" si="159"/>
        <v/>
      </c>
      <c r="V99" s="251">
        <f t="shared" si="160"/>
        <v>0</v>
      </c>
      <c r="W99" s="264"/>
      <c r="X99" s="226">
        <v>0.7</v>
      </c>
      <c r="Y99" s="158">
        <f t="shared" si="192"/>
        <v>0</v>
      </c>
      <c r="Z99" s="158">
        <f t="shared" si="192"/>
        <v>0</v>
      </c>
      <c r="AA99" s="158">
        <f t="shared" si="192"/>
        <v>0</v>
      </c>
      <c r="AB99" s="158">
        <f t="shared" si="192"/>
        <v>0</v>
      </c>
      <c r="AC99" s="158">
        <f t="shared" si="192"/>
        <v>0</v>
      </c>
      <c r="AE99" s="158">
        <f t="shared" si="162"/>
        <v>0</v>
      </c>
      <c r="AF99" s="158">
        <f t="shared" si="163"/>
        <v>0</v>
      </c>
      <c r="AG99" s="158">
        <f t="shared" si="164"/>
        <v>0</v>
      </c>
      <c r="AH99" s="158">
        <f t="shared" si="165"/>
        <v>0</v>
      </c>
      <c r="AI99" s="158">
        <f t="shared" si="166"/>
        <v>0</v>
      </c>
      <c r="AJ99" s="158">
        <f t="shared" si="167"/>
        <v>0</v>
      </c>
      <c r="AK99" s="158">
        <f t="shared" si="168"/>
        <v>0</v>
      </c>
      <c r="AL99" s="158">
        <f t="shared" si="169"/>
        <v>0</v>
      </c>
      <c r="AM99" s="158">
        <f t="shared" si="170"/>
        <v>0</v>
      </c>
      <c r="AN99" s="159">
        <f t="shared" si="171"/>
        <v>0</v>
      </c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</row>
    <row r="100" spans="1:62" s="178" customFormat="1" ht="13.5" thickBot="1" x14ac:dyDescent="0.25">
      <c r="A100" s="253"/>
      <c r="B100" s="254"/>
      <c r="C100" s="211"/>
      <c r="D100" s="212"/>
      <c r="E100" s="255"/>
      <c r="F100" s="212"/>
      <c r="G100" s="256"/>
      <c r="H100" s="212"/>
      <c r="I100" s="214"/>
      <c r="J100" s="257"/>
      <c r="K100" s="256"/>
      <c r="L100" s="212"/>
      <c r="M100" s="256"/>
      <c r="N100" s="257"/>
      <c r="O100" s="256"/>
      <c r="P100" s="257"/>
      <c r="Q100" s="256"/>
      <c r="R100" s="212"/>
      <c r="S100" s="212"/>
      <c r="T100" s="212"/>
      <c r="U100" s="212"/>
      <c r="V100" s="256"/>
      <c r="W100" s="214"/>
      <c r="X100" s="214"/>
      <c r="AN100" s="216"/>
      <c r="AP100" s="258"/>
      <c r="AQ100" s="258"/>
      <c r="AR100" s="258"/>
      <c r="AS100" s="258"/>
      <c r="AT100" s="258"/>
      <c r="AU100" s="258"/>
      <c r="AV100" s="258"/>
      <c r="AW100" s="258"/>
      <c r="AX100" s="258"/>
      <c r="AY100" s="258"/>
      <c r="AZ100" s="258"/>
    </row>
    <row r="101" spans="1:62" ht="13.5" customHeight="1" x14ac:dyDescent="0.25">
      <c r="A101" s="355"/>
      <c r="B101" s="358" t="s">
        <v>53</v>
      </c>
      <c r="C101" s="361" t="s">
        <v>2</v>
      </c>
      <c r="D101" s="349" t="s">
        <v>95</v>
      </c>
      <c r="E101" s="349"/>
      <c r="F101" s="349" t="s">
        <v>145</v>
      </c>
      <c r="G101" s="349"/>
      <c r="H101" s="349" t="s">
        <v>133</v>
      </c>
      <c r="I101" s="349"/>
      <c r="J101" s="349" t="s">
        <v>135</v>
      </c>
      <c r="K101" s="349"/>
      <c r="L101" s="349" t="s">
        <v>136</v>
      </c>
      <c r="M101" s="350"/>
      <c r="N101" s="349" t="s">
        <v>149</v>
      </c>
      <c r="O101" s="349"/>
      <c r="P101" s="349" t="s">
        <v>20</v>
      </c>
      <c r="Q101" s="349"/>
      <c r="R101" s="349" t="s">
        <v>153</v>
      </c>
      <c r="S101" s="350"/>
      <c r="T101" s="349" t="s">
        <v>381</v>
      </c>
      <c r="U101" s="350"/>
      <c r="V101" s="351" t="s">
        <v>93</v>
      </c>
      <c r="W101" s="364"/>
      <c r="X101" s="364"/>
      <c r="AP101" s="227"/>
      <c r="AQ101" s="227"/>
      <c r="AR101" s="227"/>
      <c r="AS101" s="227"/>
      <c r="AT101" s="227"/>
      <c r="AU101" s="227"/>
      <c r="AV101" s="227"/>
      <c r="AW101" s="227"/>
      <c r="AX101" s="227"/>
      <c r="AY101" s="227"/>
      <c r="AZ101" s="227"/>
    </row>
    <row r="102" spans="1:62" ht="13.5" x14ac:dyDescent="0.25">
      <c r="A102" s="356"/>
      <c r="B102" s="359"/>
      <c r="C102" s="362"/>
      <c r="D102" s="348" t="s">
        <v>144</v>
      </c>
      <c r="E102" s="348"/>
      <c r="F102" s="348" t="s">
        <v>146</v>
      </c>
      <c r="G102" s="348"/>
      <c r="H102" s="348" t="s">
        <v>146</v>
      </c>
      <c r="I102" s="348"/>
      <c r="J102" s="348" t="s">
        <v>147</v>
      </c>
      <c r="K102" s="348"/>
      <c r="L102" s="348" t="s">
        <v>148</v>
      </c>
      <c r="M102" s="348"/>
      <c r="N102" s="348" t="s">
        <v>151</v>
      </c>
      <c r="O102" s="348"/>
      <c r="P102" s="348" t="s">
        <v>152</v>
      </c>
      <c r="Q102" s="348"/>
      <c r="R102" s="348" t="s">
        <v>91</v>
      </c>
      <c r="S102" s="348"/>
      <c r="T102" s="348" t="s">
        <v>382</v>
      </c>
      <c r="U102" s="348"/>
      <c r="V102" s="352"/>
      <c r="W102" s="364"/>
      <c r="X102" s="364"/>
      <c r="AP102" s="227"/>
      <c r="AQ102" s="227"/>
      <c r="AR102" s="227"/>
      <c r="AS102" s="227"/>
      <c r="AT102" s="227"/>
      <c r="AU102" s="227"/>
      <c r="AV102" s="227"/>
      <c r="AW102" s="227"/>
      <c r="AX102" s="227"/>
      <c r="AY102" s="227"/>
      <c r="AZ102" s="227"/>
    </row>
    <row r="103" spans="1:62" ht="13.5" customHeight="1" thickBot="1" x14ac:dyDescent="0.25">
      <c r="A103" s="357"/>
      <c r="B103" s="360"/>
      <c r="C103" s="363"/>
      <c r="D103" s="203" t="s">
        <v>0</v>
      </c>
      <c r="E103" s="204" t="s">
        <v>1</v>
      </c>
      <c r="F103" s="203" t="s">
        <v>0</v>
      </c>
      <c r="G103" s="204" t="s">
        <v>1</v>
      </c>
      <c r="H103" s="203" t="s">
        <v>0</v>
      </c>
      <c r="I103" s="204" t="s">
        <v>1</v>
      </c>
      <c r="J103" s="203" t="s">
        <v>0</v>
      </c>
      <c r="K103" s="204" t="s">
        <v>1</v>
      </c>
      <c r="L103" s="203" t="s">
        <v>0</v>
      </c>
      <c r="M103" s="204" t="s">
        <v>1</v>
      </c>
      <c r="N103" s="203" t="s">
        <v>0</v>
      </c>
      <c r="O103" s="204" t="s">
        <v>1</v>
      </c>
      <c r="P103" s="203" t="s">
        <v>0</v>
      </c>
      <c r="Q103" s="204" t="s">
        <v>1</v>
      </c>
      <c r="R103" s="203" t="s">
        <v>0</v>
      </c>
      <c r="S103" s="204" t="s">
        <v>1</v>
      </c>
      <c r="T103" s="203" t="s">
        <v>0</v>
      </c>
      <c r="U103" s="204" t="s">
        <v>1</v>
      </c>
      <c r="V103" s="353"/>
      <c r="W103" s="205"/>
      <c r="X103" s="206"/>
      <c r="AP103" s="227"/>
      <c r="AQ103" s="227"/>
      <c r="AR103" s="227"/>
      <c r="AS103" s="227"/>
      <c r="AT103" s="227"/>
      <c r="AU103" s="227"/>
      <c r="AV103" s="227"/>
      <c r="AW103" s="227"/>
      <c r="AX103" s="227"/>
      <c r="AY103" s="227"/>
      <c r="AZ103" s="227"/>
    </row>
    <row r="104" spans="1:62" s="215" customFormat="1" ht="13.5" hidden="1" outlineLevel="1" thickBot="1" x14ac:dyDescent="0.25">
      <c r="A104" s="209"/>
      <c r="B104" s="210">
        <f>ROW()+1</f>
        <v>105</v>
      </c>
      <c r="C104" s="211" cm="1">
        <f t="array" ref="C104">MATCH(TRUE,ISBLANK(C105:C318),0)+ROW()-1</f>
        <v>114</v>
      </c>
      <c r="D104" s="212">
        <f ca="1">MIN(INDIRECT(ADDRESS($B104,COLUMN())&amp;":"&amp;ADDRESS($C104,COLUMN())))</f>
        <v>30.11</v>
      </c>
      <c r="E104" s="213">
        <f ca="1">100*D104-40*INT(D104)</f>
        <v>1811</v>
      </c>
      <c r="F104" s="212">
        <f ca="1">MIN(INDIRECT(ADDRESS($B104,COLUMN())&amp;":"&amp;ADDRESS($C104,COLUMN())))</f>
        <v>16.12</v>
      </c>
      <c r="G104" s="213">
        <f t="shared" ref="G104" ca="1" si="193">F104*100-40*INT(F104)</f>
        <v>972</v>
      </c>
      <c r="H104" s="212">
        <f ca="1">MIN(INDIRECT(ADDRESS($B104,COLUMN())&amp;":"&amp;ADDRESS($C104,COLUMN())))</f>
        <v>19.579999999999998</v>
      </c>
      <c r="I104" s="213">
        <f t="shared" ref="I104" ca="1" si="194">H104*100-40*INT(H104)</f>
        <v>1197.9999999999998</v>
      </c>
      <c r="J104" s="212">
        <f ca="1">MIN(INDIRECT(ADDRESS($B104,COLUMN())&amp;":"&amp;ADDRESS($C104,COLUMN())))</f>
        <v>30.3</v>
      </c>
      <c r="K104" s="213">
        <f t="shared" ref="K104" ca="1" si="195">J104*100-40*INT(J104)</f>
        <v>1830</v>
      </c>
      <c r="L104" s="212">
        <f ca="1">MIN(INDIRECT(ADDRESS($B104,COLUMN())&amp;":"&amp;ADDRESS($C104,COLUMN())))</f>
        <v>13.49</v>
      </c>
      <c r="M104" s="213">
        <f t="shared" ref="M104" ca="1" si="196">L104*100-40*INT(L104)</f>
        <v>829</v>
      </c>
      <c r="N104" s="212">
        <f ca="1">MIN(INDIRECT(ADDRESS($B104,COLUMN())&amp;":"&amp;ADDRESS($C104,COLUMN())))</f>
        <v>18.27</v>
      </c>
      <c r="O104" s="213">
        <f t="shared" ref="O104" ca="1" si="197">N104*100-40*INT(N104)</f>
        <v>1107</v>
      </c>
      <c r="P104" s="212">
        <f ca="1">MIN(INDIRECT(ADDRESS($B104,COLUMN())&amp;":"&amp;ADDRESS($C104,COLUMN())))</f>
        <v>20.59</v>
      </c>
      <c r="Q104" s="213">
        <f t="shared" ref="Q104" ca="1" si="198">P104*100-40*INT(P104)</f>
        <v>1259</v>
      </c>
      <c r="R104" s="212">
        <f ca="1">MIN(INDIRECT(ADDRESS($B104,COLUMN())&amp;":"&amp;ADDRESS($C104,COLUMN())))</f>
        <v>54.33</v>
      </c>
      <c r="S104" s="213">
        <f t="shared" ref="S104" ca="1" si="199">R104*100-40*INT(R104)</f>
        <v>3273</v>
      </c>
      <c r="T104" s="212">
        <f ca="1">MIN(INDIRECT(ADDRESS($B104,COLUMN())&amp;":"&amp;ADDRESS($C104,COLUMN())))</f>
        <v>26.51</v>
      </c>
      <c r="U104" s="213">
        <f t="shared" ref="U104" ca="1" si="200">T104*100-40*INT(T104)</f>
        <v>1611</v>
      </c>
      <c r="V104" s="212"/>
      <c r="W104" s="214"/>
      <c r="X104" s="214"/>
      <c r="AN104" s="216"/>
      <c r="AP104" s="217"/>
      <c r="AQ104" s="217"/>
      <c r="AR104" s="217"/>
      <c r="AS104" s="217"/>
      <c r="AT104" s="217"/>
      <c r="AU104" s="217"/>
      <c r="AV104" s="217"/>
      <c r="AW104" s="217"/>
      <c r="AX104" s="217"/>
      <c r="AY104" s="217"/>
      <c r="AZ104" s="217"/>
    </row>
    <row r="105" spans="1:62" collapsed="1" x14ac:dyDescent="0.2">
      <c r="A105" s="260" t="s">
        <v>3</v>
      </c>
      <c r="B105" s="219" t="s">
        <v>173</v>
      </c>
      <c r="C105" s="220" t="s">
        <v>80</v>
      </c>
      <c r="D105" s="221">
        <v>30.11</v>
      </c>
      <c r="E105" s="223">
        <f t="shared" ref="E105:E114" ca="1" si="201">IF(D105="","",IF(N(D105)=0,"*",ROUND(100*E$104/(100*D105-40*INT(D105)),2)))</f>
        <v>100</v>
      </c>
      <c r="F105" s="221">
        <v>16.12</v>
      </c>
      <c r="G105" s="223">
        <f t="shared" ref="G105:G114" ca="1" si="202">IF(F105="","",IF(N(F105)=0,"*",ROUND(100*G$104/(100*F105-40*INT(F105)),2)))</f>
        <v>100</v>
      </c>
      <c r="H105" s="221">
        <v>19.579999999999998</v>
      </c>
      <c r="I105" s="223">
        <f t="shared" ref="I105:I114" ca="1" si="203">IF(H105="","",IF(N(H105)=0,"*",ROUND(100*I$104/(100*H105-40*INT(H105)),2)))</f>
        <v>100</v>
      </c>
      <c r="J105" s="221">
        <v>30.3</v>
      </c>
      <c r="K105" s="223">
        <f t="shared" ref="K105:K114" ca="1" si="204">IF(J105="","",IF(N(J105)=0,"*",ROUND(100*K$104/(100*J105-40*INT(J105)),2)))</f>
        <v>100</v>
      </c>
      <c r="L105" s="221">
        <v>13.49</v>
      </c>
      <c r="M105" s="223">
        <f t="shared" ref="M105:M114" ca="1" si="205">IF(L105="","",IF(N(L105)=0,"*",ROUND(100*M$104/(100*L105-40*INT(L105)),2)))</f>
        <v>100</v>
      </c>
      <c r="N105" s="268">
        <v>18.27</v>
      </c>
      <c r="O105" s="222">
        <f t="shared" ref="O105:O114" ca="1" si="206">IF(N105="","",IF(N(N105)=0,"*",ROUND(100*O$104/(100*N105-40*INT(N105)),2)))</f>
        <v>100</v>
      </c>
      <c r="P105" s="221">
        <v>20.59</v>
      </c>
      <c r="Q105" s="222">
        <f t="shared" ref="Q105:Q114" ca="1" si="207">IF(P105="","",IF(N(P105)=0,"*",ROUND(100*Q$104/(100*P105-40*INT(P105)),2)))</f>
        <v>100</v>
      </c>
      <c r="R105" s="221"/>
      <c r="S105" s="223" t="str">
        <f t="shared" ref="S105:S114" si="208">IF(R105="","",IF(N(R105)=0,"*",ROUND(100*S$104/(100*R105-40*INT(R105)),2)))</f>
        <v/>
      </c>
      <c r="T105" s="221"/>
      <c r="U105" s="223" t="str">
        <f t="shared" ref="U105:U114" si="209">IF(T105="","",IF(N(T105)=0,"*",ROUND(100*U$104/(100*T105-40*INT(T105)),2)))</f>
        <v/>
      </c>
      <c r="V105" s="223">
        <f t="shared" ref="V105:V114" ca="1" si="210">SUM(Y105:AC105)</f>
        <v>500</v>
      </c>
      <c r="W105" s="244"/>
      <c r="X105" s="226">
        <v>0.7</v>
      </c>
      <c r="Y105" s="158">
        <f t="shared" ref="Y105:AC114" ca="1" si="211">LARGE($AE105:$AM105,Y$34)</f>
        <v>100</v>
      </c>
      <c r="Z105" s="158">
        <f t="shared" ca="1" si="211"/>
        <v>100</v>
      </c>
      <c r="AA105" s="158">
        <f t="shared" ca="1" si="211"/>
        <v>100</v>
      </c>
      <c r="AB105" s="158">
        <f t="shared" ca="1" si="211"/>
        <v>100</v>
      </c>
      <c r="AC105" s="158">
        <f t="shared" ca="1" si="211"/>
        <v>100</v>
      </c>
      <c r="AE105" s="158">
        <f t="shared" ref="AE105:AE114" ca="1" si="212">N(E105)</f>
        <v>100</v>
      </c>
      <c r="AF105" s="158">
        <f t="shared" ref="AF105:AF114" ca="1" si="213">N(G105)</f>
        <v>100</v>
      </c>
      <c r="AG105" s="158">
        <f t="shared" ref="AG105:AG114" ca="1" si="214">N(I105)</f>
        <v>100</v>
      </c>
      <c r="AH105" s="158">
        <f t="shared" ref="AH105:AH114" ca="1" si="215">N(K105)</f>
        <v>100</v>
      </c>
      <c r="AI105" s="158">
        <f t="shared" ref="AI105:AI114" ca="1" si="216">N(M105)</f>
        <v>100</v>
      </c>
      <c r="AJ105" s="158">
        <f t="shared" ref="AJ105:AJ114" ca="1" si="217">N(O105)</f>
        <v>100</v>
      </c>
      <c r="AK105" s="158">
        <f t="shared" ref="AK105:AK114" ca="1" si="218">N(Q105)</f>
        <v>100</v>
      </c>
      <c r="AL105" s="158">
        <f t="shared" ref="AL105:AL114" si="219">N(S105)</f>
        <v>0</v>
      </c>
      <c r="AM105" s="158">
        <f t="shared" ref="AM105:AM114" si="220">N(U105)</f>
        <v>0</v>
      </c>
      <c r="AN105" s="159">
        <f t="shared" ref="AN105:AN114" ca="1" si="221">ROUND(X105*SUM(E105,G105,I105,K105,M105,O105,Q105,S105,U105),2)</f>
        <v>490</v>
      </c>
      <c r="AP105" s="227">
        <f t="shared" ref="AP105:AP114" ca="1" si="222">IF(C105="Vihor",1,0)*AN105</f>
        <v>0</v>
      </c>
      <c r="AQ105" s="227">
        <f t="shared" ref="AQ105:AQ114" ca="1" si="223">IF(C105="Maksimir",1,0)*AN105</f>
        <v>490</v>
      </c>
      <c r="AR105" s="227">
        <f t="shared" ref="AR105:AR114" ca="1" si="224">IF(C105="Japetić",1,0)*AN105</f>
        <v>0</v>
      </c>
      <c r="AS105" s="227">
        <f t="shared" ref="AS105:AS114" ca="1" si="225">IF(C105="Bjelovar",1,0)*AN105</f>
        <v>0</v>
      </c>
      <c r="AT105" s="227">
        <f t="shared" ref="AT105:AT114" ca="1" si="226">IF(C105="Međimurje",1,0)*AN105</f>
        <v>0</v>
      </c>
      <c r="AU105" s="227">
        <f t="shared" ref="AU105:AU114" ca="1" si="227">IF(C105="Sova",1,0)*AN105</f>
        <v>0</v>
      </c>
      <c r="AV105" s="227">
        <f t="shared" ref="AV105:AV114" ca="1" si="228">IF(C105="Orion",1,0)*AN105</f>
        <v>0</v>
      </c>
      <c r="AW105" s="227">
        <f t="shared" ref="AW105:AW114" ca="1" si="229">IF(C105="Kapela",1,0)*AN105</f>
        <v>0</v>
      </c>
      <c r="AX105" s="227">
        <f t="shared" ref="AX105:AX114" ca="1" si="230">IF(C105="Jelen",1,0)*AN105</f>
        <v>0</v>
      </c>
      <c r="AY105" s="227">
        <f t="shared" ref="AY105:AY114" ca="1" si="231">IF(C105="Varaždin",1,0)*AN105</f>
        <v>0</v>
      </c>
      <c r="AZ105" s="227">
        <f t="shared" ref="AZ105:AZ114" ca="1" si="232">IF(C105="Ivan Merz",1,0)*AN105</f>
        <v>0</v>
      </c>
      <c r="BB105" s="227">
        <f t="shared" ref="BB105:BB114" ca="1" si="233">ROUND(N(E105)*$X105,2)</f>
        <v>70</v>
      </c>
      <c r="BC105" s="227">
        <f t="shared" ref="BC105:BC114" ca="1" si="234">ROUND(N(G105)*$X105,2)</f>
        <v>70</v>
      </c>
      <c r="BD105" s="227">
        <f t="shared" ref="BD105:BD114" ca="1" si="235">ROUND(N(I105)*$X105,2)</f>
        <v>70</v>
      </c>
      <c r="BE105" s="227">
        <f t="shared" ref="BE105:BE114" ca="1" si="236">ROUND(N(K105)*$X105,2)</f>
        <v>70</v>
      </c>
      <c r="BF105" s="227">
        <f t="shared" ref="BF105:BF114" ca="1" si="237">ROUND(N(M105)*$X105,2)</f>
        <v>70</v>
      </c>
      <c r="BG105" s="227">
        <f t="shared" ref="BG105:BG114" ca="1" si="238">ROUND(N(O105)*$X105,2)</f>
        <v>70</v>
      </c>
      <c r="BH105" s="227">
        <f t="shared" ref="BH105:BH114" ca="1" si="239">ROUND(N(Q105)*$X105,2)</f>
        <v>70</v>
      </c>
      <c r="BI105" s="227">
        <f t="shared" ref="BI105:BI114" si="240">ROUND(N(S105)*$X105,2)</f>
        <v>0</v>
      </c>
      <c r="BJ105" s="227">
        <f t="shared" ref="BJ105:BJ114" si="241">ROUND(N(U105)*$X105,2)</f>
        <v>0</v>
      </c>
    </row>
    <row r="106" spans="1:62" x14ac:dyDescent="0.2">
      <c r="A106" s="228" t="s">
        <v>4</v>
      </c>
      <c r="B106" s="229" t="s">
        <v>293</v>
      </c>
      <c r="C106" s="230" t="s">
        <v>126</v>
      </c>
      <c r="D106" s="231"/>
      <c r="E106" s="232" t="str">
        <f t="shared" si="201"/>
        <v/>
      </c>
      <c r="F106" s="231">
        <v>26.51</v>
      </c>
      <c r="G106" s="232">
        <f t="shared" ca="1" si="202"/>
        <v>60.34</v>
      </c>
      <c r="H106" s="231">
        <v>23.36</v>
      </c>
      <c r="I106" s="236">
        <f t="shared" ca="1" si="203"/>
        <v>84.6</v>
      </c>
      <c r="J106" s="231"/>
      <c r="K106" s="236" t="str">
        <f t="shared" si="204"/>
        <v/>
      </c>
      <c r="L106" s="231"/>
      <c r="M106" s="236" t="str">
        <f t="shared" si="205"/>
        <v/>
      </c>
      <c r="N106" s="261">
        <v>20.3</v>
      </c>
      <c r="O106" s="236">
        <f t="shared" ca="1" si="206"/>
        <v>90</v>
      </c>
      <c r="P106" s="231">
        <v>22.29</v>
      </c>
      <c r="Q106" s="236">
        <f t="shared" ca="1" si="207"/>
        <v>93.33</v>
      </c>
      <c r="R106" s="231">
        <v>54.33</v>
      </c>
      <c r="S106" s="236">
        <f t="shared" ca="1" si="208"/>
        <v>100</v>
      </c>
      <c r="T106" s="231">
        <v>26.51</v>
      </c>
      <c r="U106" s="236">
        <f t="shared" ca="1" si="209"/>
        <v>100</v>
      </c>
      <c r="V106" s="236">
        <f t="shared" ca="1" si="210"/>
        <v>467.92999999999995</v>
      </c>
      <c r="W106" s="244"/>
      <c r="X106" s="226">
        <v>0.7</v>
      </c>
      <c r="Y106" s="158">
        <f t="shared" ca="1" si="211"/>
        <v>100</v>
      </c>
      <c r="Z106" s="158">
        <f t="shared" ca="1" si="211"/>
        <v>100</v>
      </c>
      <c r="AA106" s="158">
        <f t="shared" ca="1" si="211"/>
        <v>93.33</v>
      </c>
      <c r="AB106" s="158">
        <f t="shared" ca="1" si="211"/>
        <v>90</v>
      </c>
      <c r="AC106" s="158">
        <f t="shared" ca="1" si="211"/>
        <v>84.6</v>
      </c>
      <c r="AE106" s="158">
        <f t="shared" si="212"/>
        <v>0</v>
      </c>
      <c r="AF106" s="158">
        <f t="shared" ca="1" si="213"/>
        <v>60.34</v>
      </c>
      <c r="AG106" s="158">
        <f t="shared" ca="1" si="214"/>
        <v>84.6</v>
      </c>
      <c r="AH106" s="158">
        <f t="shared" si="215"/>
        <v>0</v>
      </c>
      <c r="AI106" s="158">
        <f t="shared" si="216"/>
        <v>0</v>
      </c>
      <c r="AJ106" s="158">
        <f t="shared" ca="1" si="217"/>
        <v>90</v>
      </c>
      <c r="AK106" s="158">
        <f t="shared" ca="1" si="218"/>
        <v>93.33</v>
      </c>
      <c r="AL106" s="158">
        <f t="shared" ca="1" si="219"/>
        <v>100</v>
      </c>
      <c r="AM106" s="158">
        <f t="shared" ca="1" si="220"/>
        <v>100</v>
      </c>
      <c r="AN106" s="159">
        <f t="shared" ca="1" si="221"/>
        <v>369.79</v>
      </c>
      <c r="AP106" s="227">
        <f t="shared" ca="1" si="222"/>
        <v>0</v>
      </c>
      <c r="AQ106" s="227">
        <f t="shared" ca="1" si="223"/>
        <v>0</v>
      </c>
      <c r="AR106" s="227">
        <f t="shared" ca="1" si="224"/>
        <v>0</v>
      </c>
      <c r="AS106" s="227">
        <f t="shared" ca="1" si="225"/>
        <v>0</v>
      </c>
      <c r="AT106" s="227">
        <f t="shared" ca="1" si="226"/>
        <v>0</v>
      </c>
      <c r="AU106" s="227">
        <f t="shared" ca="1" si="227"/>
        <v>0</v>
      </c>
      <c r="AV106" s="227">
        <f t="shared" ca="1" si="228"/>
        <v>0</v>
      </c>
      <c r="AW106" s="227">
        <f t="shared" ca="1" si="229"/>
        <v>0</v>
      </c>
      <c r="AX106" s="227">
        <f t="shared" ca="1" si="230"/>
        <v>0</v>
      </c>
      <c r="AY106" s="227">
        <f t="shared" ca="1" si="231"/>
        <v>0</v>
      </c>
      <c r="AZ106" s="227">
        <f t="shared" ca="1" si="232"/>
        <v>369.79</v>
      </c>
      <c r="BB106" s="227">
        <f t="shared" si="233"/>
        <v>0</v>
      </c>
      <c r="BC106" s="227">
        <f t="shared" ca="1" si="234"/>
        <v>42.24</v>
      </c>
      <c r="BD106" s="227">
        <f t="shared" ca="1" si="235"/>
        <v>59.22</v>
      </c>
      <c r="BE106" s="227">
        <f t="shared" si="236"/>
        <v>0</v>
      </c>
      <c r="BF106" s="227">
        <f t="shared" si="237"/>
        <v>0</v>
      </c>
      <c r="BG106" s="227">
        <f t="shared" ca="1" si="238"/>
        <v>63</v>
      </c>
      <c r="BH106" s="227">
        <f t="shared" ca="1" si="239"/>
        <v>65.33</v>
      </c>
      <c r="BI106" s="227">
        <f t="shared" ca="1" si="240"/>
        <v>70</v>
      </c>
      <c r="BJ106" s="227">
        <f t="shared" ca="1" si="241"/>
        <v>70</v>
      </c>
    </row>
    <row r="107" spans="1:62" x14ac:dyDescent="0.2">
      <c r="A107" s="228" t="s">
        <v>5</v>
      </c>
      <c r="B107" s="229" t="s">
        <v>174</v>
      </c>
      <c r="C107" s="230" t="s">
        <v>81</v>
      </c>
      <c r="D107" s="231">
        <v>72.08</v>
      </c>
      <c r="E107" s="232">
        <f t="shared" ca="1" si="201"/>
        <v>41.84</v>
      </c>
      <c r="F107" s="231">
        <v>27.09</v>
      </c>
      <c r="G107" s="232">
        <f t="shared" ca="1" si="202"/>
        <v>59.67</v>
      </c>
      <c r="H107" s="231">
        <v>38.18</v>
      </c>
      <c r="I107" s="232">
        <f t="shared" ca="1" si="203"/>
        <v>52.13</v>
      </c>
      <c r="J107" s="231">
        <v>36.520000000000003</v>
      </c>
      <c r="K107" s="236">
        <f t="shared" ca="1" si="204"/>
        <v>82.73</v>
      </c>
      <c r="L107" s="231">
        <v>15.52</v>
      </c>
      <c r="M107" s="236">
        <f t="shared" ca="1" si="205"/>
        <v>87.08</v>
      </c>
      <c r="N107" s="261" t="s">
        <v>88</v>
      </c>
      <c r="O107" s="245" t="str">
        <f t="shared" si="206"/>
        <v>*</v>
      </c>
      <c r="P107" s="231">
        <v>30.01</v>
      </c>
      <c r="Q107" s="236">
        <f t="shared" ca="1" si="207"/>
        <v>69.91</v>
      </c>
      <c r="R107" s="231">
        <v>68.55</v>
      </c>
      <c r="S107" s="236">
        <f t="shared" ca="1" si="208"/>
        <v>79.150000000000006</v>
      </c>
      <c r="T107" s="231">
        <v>39.31</v>
      </c>
      <c r="U107" s="236">
        <f t="shared" ca="1" si="209"/>
        <v>67.95</v>
      </c>
      <c r="V107" s="236">
        <f t="shared" ca="1" si="210"/>
        <v>386.82</v>
      </c>
      <c r="W107" s="244"/>
      <c r="X107" s="226">
        <v>0.7</v>
      </c>
      <c r="Y107" s="158">
        <f t="shared" ca="1" si="211"/>
        <v>87.08</v>
      </c>
      <c r="Z107" s="158">
        <f t="shared" ca="1" si="211"/>
        <v>82.73</v>
      </c>
      <c r="AA107" s="158">
        <f t="shared" ca="1" si="211"/>
        <v>79.150000000000006</v>
      </c>
      <c r="AB107" s="158">
        <f t="shared" ca="1" si="211"/>
        <v>69.91</v>
      </c>
      <c r="AC107" s="158">
        <f t="shared" ca="1" si="211"/>
        <v>67.95</v>
      </c>
      <c r="AE107" s="158">
        <f t="shared" ca="1" si="212"/>
        <v>41.84</v>
      </c>
      <c r="AF107" s="158">
        <f t="shared" ca="1" si="213"/>
        <v>59.67</v>
      </c>
      <c r="AG107" s="158">
        <f t="shared" ca="1" si="214"/>
        <v>52.13</v>
      </c>
      <c r="AH107" s="158">
        <f t="shared" ca="1" si="215"/>
        <v>82.73</v>
      </c>
      <c r="AI107" s="158">
        <f t="shared" ca="1" si="216"/>
        <v>87.08</v>
      </c>
      <c r="AJ107" s="158">
        <f t="shared" si="217"/>
        <v>0</v>
      </c>
      <c r="AK107" s="158">
        <f t="shared" ca="1" si="218"/>
        <v>69.91</v>
      </c>
      <c r="AL107" s="158">
        <f t="shared" ca="1" si="219"/>
        <v>79.150000000000006</v>
      </c>
      <c r="AM107" s="158">
        <f t="shared" ca="1" si="220"/>
        <v>67.95</v>
      </c>
      <c r="AN107" s="159">
        <f t="shared" ca="1" si="221"/>
        <v>378.32</v>
      </c>
      <c r="AP107" s="227">
        <f t="shared" ca="1" si="222"/>
        <v>0</v>
      </c>
      <c r="AQ107" s="227">
        <f t="shared" ca="1" si="223"/>
        <v>0</v>
      </c>
      <c r="AR107" s="227">
        <f t="shared" ca="1" si="224"/>
        <v>378.32</v>
      </c>
      <c r="AS107" s="227">
        <f t="shared" ca="1" si="225"/>
        <v>0</v>
      </c>
      <c r="AT107" s="227">
        <f t="shared" ca="1" si="226"/>
        <v>0</v>
      </c>
      <c r="AU107" s="227">
        <f t="shared" ca="1" si="227"/>
        <v>0</v>
      </c>
      <c r="AV107" s="227">
        <f t="shared" ca="1" si="228"/>
        <v>0</v>
      </c>
      <c r="AW107" s="227">
        <f t="shared" ca="1" si="229"/>
        <v>0</v>
      </c>
      <c r="AX107" s="227">
        <f t="shared" ca="1" si="230"/>
        <v>0</v>
      </c>
      <c r="AY107" s="227">
        <f t="shared" ca="1" si="231"/>
        <v>0</v>
      </c>
      <c r="AZ107" s="227">
        <f t="shared" ca="1" si="232"/>
        <v>0</v>
      </c>
      <c r="BB107" s="227">
        <f t="shared" ca="1" si="233"/>
        <v>29.29</v>
      </c>
      <c r="BC107" s="227">
        <f t="shared" ca="1" si="234"/>
        <v>41.77</v>
      </c>
      <c r="BD107" s="227">
        <f t="shared" ca="1" si="235"/>
        <v>36.49</v>
      </c>
      <c r="BE107" s="227">
        <f t="shared" ca="1" si="236"/>
        <v>57.91</v>
      </c>
      <c r="BF107" s="227">
        <f t="shared" ca="1" si="237"/>
        <v>60.96</v>
      </c>
      <c r="BG107" s="227">
        <f t="shared" si="238"/>
        <v>0</v>
      </c>
      <c r="BH107" s="227">
        <f t="shared" ca="1" si="239"/>
        <v>48.94</v>
      </c>
      <c r="BI107" s="227">
        <f t="shared" ca="1" si="240"/>
        <v>55.41</v>
      </c>
      <c r="BJ107" s="227">
        <f t="shared" ca="1" si="241"/>
        <v>47.57</v>
      </c>
    </row>
    <row r="108" spans="1:62" x14ac:dyDescent="0.2">
      <c r="A108" s="228" t="s">
        <v>6</v>
      </c>
      <c r="B108" s="229" t="s">
        <v>177</v>
      </c>
      <c r="C108" s="230" t="s">
        <v>156</v>
      </c>
      <c r="D108" s="231">
        <v>80.5</v>
      </c>
      <c r="E108" s="232">
        <f t="shared" ca="1" si="201"/>
        <v>37.340000000000003</v>
      </c>
      <c r="F108" s="231">
        <v>28.19</v>
      </c>
      <c r="G108" s="236">
        <f t="shared" ca="1" si="202"/>
        <v>57.21</v>
      </c>
      <c r="H108" s="231">
        <v>48.13</v>
      </c>
      <c r="I108" s="232">
        <f t="shared" ca="1" si="203"/>
        <v>41.41</v>
      </c>
      <c r="J108" s="231"/>
      <c r="K108" s="236" t="str">
        <f t="shared" si="204"/>
        <v/>
      </c>
      <c r="L108" s="231">
        <v>15.53</v>
      </c>
      <c r="M108" s="236">
        <f t="shared" ca="1" si="205"/>
        <v>86.99</v>
      </c>
      <c r="N108" s="261">
        <v>24.5</v>
      </c>
      <c r="O108" s="236">
        <f t="shared" ca="1" si="206"/>
        <v>74.3</v>
      </c>
      <c r="P108" s="231">
        <v>32.46</v>
      </c>
      <c r="Q108" s="236">
        <f t="shared" ca="1" si="207"/>
        <v>64.040000000000006</v>
      </c>
      <c r="R108" s="231">
        <v>72.42</v>
      </c>
      <c r="S108" s="236">
        <f t="shared" ca="1" si="208"/>
        <v>75.03</v>
      </c>
      <c r="T108" s="231"/>
      <c r="U108" s="236" t="str">
        <f t="shared" si="209"/>
        <v/>
      </c>
      <c r="V108" s="236">
        <f t="shared" ca="1" si="210"/>
        <v>357.57</v>
      </c>
      <c r="W108" s="244"/>
      <c r="X108" s="226">
        <v>0.7</v>
      </c>
      <c r="Y108" s="158">
        <f t="shared" ca="1" si="211"/>
        <v>86.99</v>
      </c>
      <c r="Z108" s="158">
        <f t="shared" ca="1" si="211"/>
        <v>75.03</v>
      </c>
      <c r="AA108" s="158">
        <f t="shared" ca="1" si="211"/>
        <v>74.3</v>
      </c>
      <c r="AB108" s="158">
        <f t="shared" ca="1" si="211"/>
        <v>64.040000000000006</v>
      </c>
      <c r="AC108" s="158">
        <f t="shared" ca="1" si="211"/>
        <v>57.21</v>
      </c>
      <c r="AE108" s="158">
        <f t="shared" ca="1" si="212"/>
        <v>37.340000000000003</v>
      </c>
      <c r="AF108" s="158">
        <f t="shared" ca="1" si="213"/>
        <v>57.21</v>
      </c>
      <c r="AG108" s="158">
        <f t="shared" ca="1" si="214"/>
        <v>41.41</v>
      </c>
      <c r="AH108" s="158">
        <f t="shared" si="215"/>
        <v>0</v>
      </c>
      <c r="AI108" s="158">
        <f t="shared" ca="1" si="216"/>
        <v>86.99</v>
      </c>
      <c r="AJ108" s="158">
        <f t="shared" ca="1" si="217"/>
        <v>74.3</v>
      </c>
      <c r="AK108" s="158">
        <f t="shared" ca="1" si="218"/>
        <v>64.040000000000006</v>
      </c>
      <c r="AL108" s="158">
        <f t="shared" ca="1" si="219"/>
        <v>75.03</v>
      </c>
      <c r="AM108" s="158">
        <f t="shared" si="220"/>
        <v>0</v>
      </c>
      <c r="AN108" s="159">
        <f t="shared" ca="1" si="221"/>
        <v>305.42</v>
      </c>
      <c r="AP108" s="227">
        <f t="shared" ca="1" si="222"/>
        <v>0</v>
      </c>
      <c r="AQ108" s="227">
        <f t="shared" ca="1" si="223"/>
        <v>0</v>
      </c>
      <c r="AR108" s="227">
        <f t="shared" ca="1" si="224"/>
        <v>0</v>
      </c>
      <c r="AS108" s="227">
        <f t="shared" ca="1" si="225"/>
        <v>0</v>
      </c>
      <c r="AT108" s="227">
        <f t="shared" ca="1" si="226"/>
        <v>0</v>
      </c>
      <c r="AU108" s="227">
        <f t="shared" ca="1" si="227"/>
        <v>0</v>
      </c>
      <c r="AV108" s="227">
        <f t="shared" ca="1" si="228"/>
        <v>0</v>
      </c>
      <c r="AW108" s="227">
        <f t="shared" ca="1" si="229"/>
        <v>0</v>
      </c>
      <c r="AX108" s="227">
        <f t="shared" ca="1" si="230"/>
        <v>305.42</v>
      </c>
      <c r="AY108" s="227">
        <f t="shared" ca="1" si="231"/>
        <v>0</v>
      </c>
      <c r="AZ108" s="227">
        <f t="shared" ca="1" si="232"/>
        <v>0</v>
      </c>
      <c r="BB108" s="227">
        <f t="shared" ca="1" si="233"/>
        <v>26.14</v>
      </c>
      <c r="BC108" s="227">
        <f t="shared" ca="1" si="234"/>
        <v>40.049999999999997</v>
      </c>
      <c r="BD108" s="227">
        <f t="shared" ca="1" si="235"/>
        <v>28.99</v>
      </c>
      <c r="BE108" s="227">
        <f t="shared" si="236"/>
        <v>0</v>
      </c>
      <c r="BF108" s="227">
        <f t="shared" ca="1" si="237"/>
        <v>60.89</v>
      </c>
      <c r="BG108" s="227">
        <f t="shared" ca="1" si="238"/>
        <v>52.01</v>
      </c>
      <c r="BH108" s="227">
        <f t="shared" ca="1" si="239"/>
        <v>44.83</v>
      </c>
      <c r="BI108" s="227">
        <f t="shared" ca="1" si="240"/>
        <v>52.52</v>
      </c>
      <c r="BJ108" s="227">
        <f t="shared" si="241"/>
        <v>0</v>
      </c>
    </row>
    <row r="109" spans="1:62" x14ac:dyDescent="0.2">
      <c r="A109" s="228" t="s">
        <v>7</v>
      </c>
      <c r="B109" s="229" t="s">
        <v>175</v>
      </c>
      <c r="C109" s="230" t="s">
        <v>156</v>
      </c>
      <c r="D109" s="231">
        <v>72.489999999999995</v>
      </c>
      <c r="E109" s="232">
        <f t="shared" ca="1" si="201"/>
        <v>41.45</v>
      </c>
      <c r="F109" s="231">
        <v>32.21</v>
      </c>
      <c r="G109" s="236">
        <f t="shared" ca="1" si="202"/>
        <v>50.08</v>
      </c>
      <c r="H109" s="231">
        <v>44.12</v>
      </c>
      <c r="I109" s="236">
        <f t="shared" ca="1" si="203"/>
        <v>45.17</v>
      </c>
      <c r="J109" s="231" t="s">
        <v>88</v>
      </c>
      <c r="K109" s="245" t="str">
        <f t="shared" si="204"/>
        <v>*</v>
      </c>
      <c r="L109" s="231">
        <v>15.52</v>
      </c>
      <c r="M109" s="236">
        <f t="shared" ca="1" si="205"/>
        <v>87.08</v>
      </c>
      <c r="N109" s="261">
        <v>20.45</v>
      </c>
      <c r="O109" s="236">
        <f t="shared" ca="1" si="206"/>
        <v>88.92</v>
      </c>
      <c r="P109" s="231">
        <v>33</v>
      </c>
      <c r="Q109" s="236">
        <f t="shared" ca="1" si="207"/>
        <v>63.59</v>
      </c>
      <c r="R109" s="231"/>
      <c r="S109" s="236" t="str">
        <f t="shared" si="208"/>
        <v/>
      </c>
      <c r="T109" s="231"/>
      <c r="U109" s="236" t="str">
        <f t="shared" si="209"/>
        <v/>
      </c>
      <c r="V109" s="236">
        <f t="shared" ca="1" si="210"/>
        <v>334.84000000000003</v>
      </c>
      <c r="W109" s="244"/>
      <c r="X109" s="226">
        <v>0.7</v>
      </c>
      <c r="Y109" s="158">
        <f t="shared" ca="1" si="211"/>
        <v>88.92</v>
      </c>
      <c r="Z109" s="158">
        <f t="shared" ca="1" si="211"/>
        <v>87.08</v>
      </c>
      <c r="AA109" s="158">
        <f t="shared" ca="1" si="211"/>
        <v>63.59</v>
      </c>
      <c r="AB109" s="158">
        <f t="shared" ca="1" si="211"/>
        <v>50.08</v>
      </c>
      <c r="AC109" s="158">
        <f t="shared" ca="1" si="211"/>
        <v>45.17</v>
      </c>
      <c r="AE109" s="158">
        <f t="shared" ca="1" si="212"/>
        <v>41.45</v>
      </c>
      <c r="AF109" s="158">
        <f t="shared" ca="1" si="213"/>
        <v>50.08</v>
      </c>
      <c r="AG109" s="158">
        <f t="shared" ca="1" si="214"/>
        <v>45.17</v>
      </c>
      <c r="AH109" s="158">
        <f t="shared" si="215"/>
        <v>0</v>
      </c>
      <c r="AI109" s="158">
        <f t="shared" ca="1" si="216"/>
        <v>87.08</v>
      </c>
      <c r="AJ109" s="158">
        <f t="shared" ca="1" si="217"/>
        <v>88.92</v>
      </c>
      <c r="AK109" s="158">
        <f t="shared" ca="1" si="218"/>
        <v>63.59</v>
      </c>
      <c r="AL109" s="158">
        <f t="shared" si="219"/>
        <v>0</v>
      </c>
      <c r="AM109" s="158">
        <f t="shared" si="220"/>
        <v>0</v>
      </c>
      <c r="AN109" s="159">
        <f t="shared" ca="1" si="221"/>
        <v>263.39999999999998</v>
      </c>
      <c r="AP109" s="227">
        <f t="shared" ca="1" si="222"/>
        <v>0</v>
      </c>
      <c r="AQ109" s="227">
        <f t="shared" ca="1" si="223"/>
        <v>0</v>
      </c>
      <c r="AR109" s="227">
        <f t="shared" ca="1" si="224"/>
        <v>0</v>
      </c>
      <c r="AS109" s="227">
        <f t="shared" ca="1" si="225"/>
        <v>0</v>
      </c>
      <c r="AT109" s="227">
        <f t="shared" ca="1" si="226"/>
        <v>0</v>
      </c>
      <c r="AU109" s="227">
        <f t="shared" ca="1" si="227"/>
        <v>0</v>
      </c>
      <c r="AV109" s="227">
        <f t="shared" ca="1" si="228"/>
        <v>0</v>
      </c>
      <c r="AW109" s="227">
        <f t="shared" ca="1" si="229"/>
        <v>0</v>
      </c>
      <c r="AX109" s="227">
        <f t="shared" ca="1" si="230"/>
        <v>263.39999999999998</v>
      </c>
      <c r="AY109" s="227">
        <f t="shared" ca="1" si="231"/>
        <v>0</v>
      </c>
      <c r="AZ109" s="227">
        <f t="shared" ca="1" si="232"/>
        <v>0</v>
      </c>
      <c r="BB109" s="227">
        <f t="shared" ca="1" si="233"/>
        <v>29.02</v>
      </c>
      <c r="BC109" s="227">
        <f t="shared" ca="1" si="234"/>
        <v>35.06</v>
      </c>
      <c r="BD109" s="227">
        <f t="shared" ca="1" si="235"/>
        <v>31.62</v>
      </c>
      <c r="BE109" s="227">
        <f t="shared" si="236"/>
        <v>0</v>
      </c>
      <c r="BF109" s="227">
        <f t="shared" ca="1" si="237"/>
        <v>60.96</v>
      </c>
      <c r="BG109" s="227">
        <f t="shared" ca="1" si="238"/>
        <v>62.24</v>
      </c>
      <c r="BH109" s="227">
        <f t="shared" ca="1" si="239"/>
        <v>44.51</v>
      </c>
      <c r="BI109" s="227">
        <f t="shared" si="240"/>
        <v>0</v>
      </c>
      <c r="BJ109" s="227">
        <f t="shared" si="241"/>
        <v>0</v>
      </c>
    </row>
    <row r="110" spans="1:62" x14ac:dyDescent="0.2">
      <c r="A110" s="228" t="s">
        <v>8</v>
      </c>
      <c r="B110" s="229" t="s">
        <v>176</v>
      </c>
      <c r="C110" s="230" t="s">
        <v>73</v>
      </c>
      <c r="D110" s="231">
        <v>71.290000000000006</v>
      </c>
      <c r="E110" s="232">
        <f t="shared" ca="1" si="201"/>
        <v>42.22</v>
      </c>
      <c r="F110" s="231">
        <v>39.25</v>
      </c>
      <c r="G110" s="236">
        <f t="shared" ca="1" si="202"/>
        <v>41.1</v>
      </c>
      <c r="H110" s="231">
        <v>33.19</v>
      </c>
      <c r="I110" s="236">
        <f t="shared" ca="1" si="203"/>
        <v>59.93</v>
      </c>
      <c r="J110" s="231"/>
      <c r="K110" s="236" t="str">
        <f t="shared" si="204"/>
        <v/>
      </c>
      <c r="L110" s="231">
        <v>21.08</v>
      </c>
      <c r="M110" s="236">
        <f t="shared" ca="1" si="205"/>
        <v>65.38</v>
      </c>
      <c r="N110" s="261"/>
      <c r="O110" s="236" t="str">
        <f t="shared" si="206"/>
        <v/>
      </c>
      <c r="P110" s="231">
        <v>32.590000000000003</v>
      </c>
      <c r="Q110" s="236">
        <f t="shared" ca="1" si="207"/>
        <v>63.62</v>
      </c>
      <c r="R110" s="231">
        <v>90.24</v>
      </c>
      <c r="S110" s="236">
        <f t="shared" ca="1" si="208"/>
        <v>60.34</v>
      </c>
      <c r="T110" s="231"/>
      <c r="U110" s="236" t="str">
        <f t="shared" si="209"/>
        <v/>
      </c>
      <c r="V110" s="236">
        <f t="shared" ca="1" si="210"/>
        <v>291.49</v>
      </c>
      <c r="W110" s="244"/>
      <c r="X110" s="226">
        <v>0.7</v>
      </c>
      <c r="Y110" s="158">
        <f t="shared" ca="1" si="211"/>
        <v>65.38</v>
      </c>
      <c r="Z110" s="158">
        <f t="shared" ca="1" si="211"/>
        <v>63.62</v>
      </c>
      <c r="AA110" s="158">
        <f t="shared" ca="1" si="211"/>
        <v>60.34</v>
      </c>
      <c r="AB110" s="158">
        <f t="shared" ca="1" si="211"/>
        <v>59.93</v>
      </c>
      <c r="AC110" s="158">
        <f t="shared" ca="1" si="211"/>
        <v>42.22</v>
      </c>
      <c r="AE110" s="158">
        <f t="shared" ca="1" si="212"/>
        <v>42.22</v>
      </c>
      <c r="AF110" s="158">
        <f t="shared" ca="1" si="213"/>
        <v>41.1</v>
      </c>
      <c r="AG110" s="158">
        <f t="shared" ca="1" si="214"/>
        <v>59.93</v>
      </c>
      <c r="AH110" s="158">
        <f t="shared" si="215"/>
        <v>0</v>
      </c>
      <c r="AI110" s="158">
        <f t="shared" ca="1" si="216"/>
        <v>65.38</v>
      </c>
      <c r="AJ110" s="158">
        <f t="shared" si="217"/>
        <v>0</v>
      </c>
      <c r="AK110" s="158">
        <f t="shared" ca="1" si="218"/>
        <v>63.62</v>
      </c>
      <c r="AL110" s="158">
        <f t="shared" ca="1" si="219"/>
        <v>60.34</v>
      </c>
      <c r="AM110" s="158">
        <f t="shared" si="220"/>
        <v>0</v>
      </c>
      <c r="AN110" s="159">
        <f t="shared" ca="1" si="221"/>
        <v>232.81</v>
      </c>
      <c r="AP110" s="227">
        <f t="shared" ca="1" si="222"/>
        <v>232.81</v>
      </c>
      <c r="AQ110" s="227">
        <f t="shared" ca="1" si="223"/>
        <v>0</v>
      </c>
      <c r="AR110" s="227">
        <f t="shared" ca="1" si="224"/>
        <v>0</v>
      </c>
      <c r="AS110" s="227">
        <f t="shared" ca="1" si="225"/>
        <v>0</v>
      </c>
      <c r="AT110" s="227">
        <f t="shared" ca="1" si="226"/>
        <v>0</v>
      </c>
      <c r="AU110" s="227">
        <f t="shared" ca="1" si="227"/>
        <v>0</v>
      </c>
      <c r="AV110" s="227">
        <f t="shared" ca="1" si="228"/>
        <v>0</v>
      </c>
      <c r="AW110" s="227">
        <f t="shared" ca="1" si="229"/>
        <v>0</v>
      </c>
      <c r="AX110" s="227">
        <f t="shared" ca="1" si="230"/>
        <v>0</v>
      </c>
      <c r="AY110" s="227">
        <f t="shared" ca="1" si="231"/>
        <v>0</v>
      </c>
      <c r="AZ110" s="227">
        <f t="shared" ca="1" si="232"/>
        <v>0</v>
      </c>
      <c r="BB110" s="227">
        <f t="shared" ca="1" si="233"/>
        <v>29.55</v>
      </c>
      <c r="BC110" s="227">
        <f t="shared" ca="1" si="234"/>
        <v>28.77</v>
      </c>
      <c r="BD110" s="227">
        <f t="shared" ca="1" si="235"/>
        <v>41.95</v>
      </c>
      <c r="BE110" s="227">
        <f t="shared" si="236"/>
        <v>0</v>
      </c>
      <c r="BF110" s="227">
        <f t="shared" ca="1" si="237"/>
        <v>45.77</v>
      </c>
      <c r="BG110" s="227">
        <f t="shared" si="238"/>
        <v>0</v>
      </c>
      <c r="BH110" s="227">
        <f t="shared" ca="1" si="239"/>
        <v>44.53</v>
      </c>
      <c r="BI110" s="227">
        <f t="shared" ca="1" si="240"/>
        <v>42.24</v>
      </c>
      <c r="BJ110" s="227">
        <f t="shared" si="241"/>
        <v>0</v>
      </c>
    </row>
    <row r="111" spans="1:62" x14ac:dyDescent="0.2">
      <c r="A111" s="228" t="s">
        <v>9</v>
      </c>
      <c r="B111" s="229" t="s">
        <v>326</v>
      </c>
      <c r="C111" s="230" t="s">
        <v>81</v>
      </c>
      <c r="D111" s="231"/>
      <c r="E111" s="232" t="str">
        <f t="shared" si="201"/>
        <v/>
      </c>
      <c r="F111" s="231"/>
      <c r="G111" s="236" t="str">
        <f t="shared" si="202"/>
        <v/>
      </c>
      <c r="H111" s="231"/>
      <c r="I111" s="236" t="str">
        <f t="shared" si="203"/>
        <v/>
      </c>
      <c r="J111" s="231" t="s">
        <v>88</v>
      </c>
      <c r="K111" s="245" t="str">
        <f t="shared" si="204"/>
        <v>*</v>
      </c>
      <c r="L111" s="231">
        <v>27.5</v>
      </c>
      <c r="M111" s="236">
        <f t="shared" ca="1" si="205"/>
        <v>49.64</v>
      </c>
      <c r="N111" s="261" t="s">
        <v>112</v>
      </c>
      <c r="O111" s="245" t="str">
        <f t="shared" si="206"/>
        <v>*</v>
      </c>
      <c r="P111" s="231">
        <v>46.02</v>
      </c>
      <c r="Q111" s="236">
        <f t="shared" ca="1" si="207"/>
        <v>45.58</v>
      </c>
      <c r="R111" s="231">
        <v>92.57</v>
      </c>
      <c r="S111" s="236">
        <f t="shared" ca="1" si="208"/>
        <v>58.69</v>
      </c>
      <c r="T111" s="231">
        <v>54.55</v>
      </c>
      <c r="U111" s="236">
        <f t="shared" ca="1" si="209"/>
        <v>48.89</v>
      </c>
      <c r="V111" s="236">
        <f t="shared" ca="1" si="210"/>
        <v>202.8</v>
      </c>
      <c r="W111" s="244"/>
      <c r="X111" s="226">
        <v>0.7</v>
      </c>
      <c r="Y111" s="158">
        <f t="shared" ca="1" si="211"/>
        <v>58.69</v>
      </c>
      <c r="Z111" s="158">
        <f t="shared" ca="1" si="211"/>
        <v>49.64</v>
      </c>
      <c r="AA111" s="158">
        <f t="shared" ca="1" si="211"/>
        <v>48.89</v>
      </c>
      <c r="AB111" s="158">
        <f t="shared" ca="1" si="211"/>
        <v>45.58</v>
      </c>
      <c r="AC111" s="158">
        <f t="shared" ca="1" si="211"/>
        <v>0</v>
      </c>
      <c r="AE111" s="158">
        <f t="shared" si="212"/>
        <v>0</v>
      </c>
      <c r="AF111" s="158">
        <f t="shared" si="213"/>
        <v>0</v>
      </c>
      <c r="AG111" s="158">
        <f t="shared" si="214"/>
        <v>0</v>
      </c>
      <c r="AH111" s="158">
        <f t="shared" si="215"/>
        <v>0</v>
      </c>
      <c r="AI111" s="158">
        <f t="shared" ca="1" si="216"/>
        <v>49.64</v>
      </c>
      <c r="AJ111" s="158">
        <f t="shared" si="217"/>
        <v>0</v>
      </c>
      <c r="AK111" s="158">
        <f t="shared" ca="1" si="218"/>
        <v>45.58</v>
      </c>
      <c r="AL111" s="158">
        <f t="shared" ca="1" si="219"/>
        <v>58.69</v>
      </c>
      <c r="AM111" s="158">
        <f t="shared" ca="1" si="220"/>
        <v>48.89</v>
      </c>
      <c r="AN111" s="159">
        <f t="shared" ca="1" si="221"/>
        <v>141.96</v>
      </c>
      <c r="AP111" s="227">
        <f t="shared" ca="1" si="222"/>
        <v>0</v>
      </c>
      <c r="AQ111" s="227">
        <f t="shared" ca="1" si="223"/>
        <v>0</v>
      </c>
      <c r="AR111" s="227">
        <f t="shared" ca="1" si="224"/>
        <v>141.96</v>
      </c>
      <c r="AS111" s="227">
        <f t="shared" ca="1" si="225"/>
        <v>0</v>
      </c>
      <c r="AT111" s="227">
        <f t="shared" ca="1" si="226"/>
        <v>0</v>
      </c>
      <c r="AU111" s="227">
        <f t="shared" ca="1" si="227"/>
        <v>0</v>
      </c>
      <c r="AV111" s="227">
        <f t="shared" ca="1" si="228"/>
        <v>0</v>
      </c>
      <c r="AW111" s="227">
        <f t="shared" ca="1" si="229"/>
        <v>0</v>
      </c>
      <c r="AX111" s="227">
        <f t="shared" ca="1" si="230"/>
        <v>0</v>
      </c>
      <c r="AY111" s="227">
        <f t="shared" ca="1" si="231"/>
        <v>0</v>
      </c>
      <c r="AZ111" s="227">
        <f t="shared" ca="1" si="232"/>
        <v>0</v>
      </c>
      <c r="BB111" s="227">
        <f t="shared" si="233"/>
        <v>0</v>
      </c>
      <c r="BC111" s="227">
        <f t="shared" si="234"/>
        <v>0</v>
      </c>
      <c r="BD111" s="227">
        <f t="shared" si="235"/>
        <v>0</v>
      </c>
      <c r="BE111" s="227">
        <f t="shared" si="236"/>
        <v>0</v>
      </c>
      <c r="BF111" s="227">
        <f t="shared" ca="1" si="237"/>
        <v>34.75</v>
      </c>
      <c r="BG111" s="227">
        <f t="shared" si="238"/>
        <v>0</v>
      </c>
      <c r="BH111" s="227">
        <f t="shared" ca="1" si="239"/>
        <v>31.91</v>
      </c>
      <c r="BI111" s="227">
        <f t="shared" ca="1" si="240"/>
        <v>41.08</v>
      </c>
      <c r="BJ111" s="227">
        <f t="shared" ca="1" si="241"/>
        <v>34.22</v>
      </c>
    </row>
    <row r="112" spans="1:62" x14ac:dyDescent="0.2">
      <c r="A112" s="228" t="s">
        <v>10</v>
      </c>
      <c r="B112" s="229" t="s">
        <v>178</v>
      </c>
      <c r="C112" s="230" t="s">
        <v>73</v>
      </c>
      <c r="D112" s="231">
        <v>89.14</v>
      </c>
      <c r="E112" s="236">
        <f t="shared" ca="1" si="201"/>
        <v>33.83</v>
      </c>
      <c r="F112" s="231" t="s">
        <v>88</v>
      </c>
      <c r="G112" s="245" t="str">
        <f t="shared" si="202"/>
        <v>*</v>
      </c>
      <c r="H112" s="231" t="s">
        <v>88</v>
      </c>
      <c r="I112" s="245" t="str">
        <f t="shared" si="203"/>
        <v>*</v>
      </c>
      <c r="J112" s="231" t="s">
        <v>88</v>
      </c>
      <c r="K112" s="245" t="str">
        <f t="shared" si="204"/>
        <v>*</v>
      </c>
      <c r="L112" s="231"/>
      <c r="M112" s="236" t="str">
        <f t="shared" si="205"/>
        <v/>
      </c>
      <c r="N112" s="261">
        <v>43.26</v>
      </c>
      <c r="O112" s="236">
        <f t="shared" ca="1" si="206"/>
        <v>42.48</v>
      </c>
      <c r="P112" s="261"/>
      <c r="Q112" s="236" t="str">
        <f t="shared" si="207"/>
        <v/>
      </c>
      <c r="R112" s="231"/>
      <c r="S112" s="236" t="str">
        <f t="shared" si="208"/>
        <v/>
      </c>
      <c r="T112" s="231">
        <v>67.290000000000006</v>
      </c>
      <c r="U112" s="236">
        <f t="shared" ca="1" si="209"/>
        <v>39.79</v>
      </c>
      <c r="V112" s="236">
        <f t="shared" ca="1" si="210"/>
        <v>116.1</v>
      </c>
      <c r="W112" s="264"/>
      <c r="X112" s="226">
        <v>0.7</v>
      </c>
      <c r="Y112" s="158">
        <f t="shared" ca="1" si="211"/>
        <v>42.48</v>
      </c>
      <c r="Z112" s="158">
        <f t="shared" ca="1" si="211"/>
        <v>39.79</v>
      </c>
      <c r="AA112" s="158">
        <f t="shared" ca="1" si="211"/>
        <v>33.83</v>
      </c>
      <c r="AB112" s="158">
        <f t="shared" ca="1" si="211"/>
        <v>0</v>
      </c>
      <c r="AC112" s="158">
        <f t="shared" ca="1" si="211"/>
        <v>0</v>
      </c>
      <c r="AE112" s="158">
        <f t="shared" ca="1" si="212"/>
        <v>33.83</v>
      </c>
      <c r="AF112" s="158">
        <f t="shared" si="213"/>
        <v>0</v>
      </c>
      <c r="AG112" s="158">
        <f t="shared" si="214"/>
        <v>0</v>
      </c>
      <c r="AH112" s="158">
        <f t="shared" si="215"/>
        <v>0</v>
      </c>
      <c r="AI112" s="158">
        <f t="shared" si="216"/>
        <v>0</v>
      </c>
      <c r="AJ112" s="158">
        <f t="shared" ca="1" si="217"/>
        <v>42.48</v>
      </c>
      <c r="AK112" s="158">
        <f t="shared" si="218"/>
        <v>0</v>
      </c>
      <c r="AL112" s="158">
        <f t="shared" si="219"/>
        <v>0</v>
      </c>
      <c r="AM112" s="158">
        <f t="shared" ca="1" si="220"/>
        <v>39.79</v>
      </c>
      <c r="AN112" s="159">
        <f t="shared" ca="1" si="221"/>
        <v>81.27</v>
      </c>
      <c r="AP112" s="227">
        <f t="shared" ca="1" si="222"/>
        <v>81.27</v>
      </c>
      <c r="AQ112" s="227">
        <f t="shared" ca="1" si="223"/>
        <v>0</v>
      </c>
      <c r="AR112" s="227">
        <f t="shared" ca="1" si="224"/>
        <v>0</v>
      </c>
      <c r="AS112" s="227">
        <f t="shared" ca="1" si="225"/>
        <v>0</v>
      </c>
      <c r="AT112" s="227">
        <f t="shared" ca="1" si="226"/>
        <v>0</v>
      </c>
      <c r="AU112" s="227">
        <f t="shared" ca="1" si="227"/>
        <v>0</v>
      </c>
      <c r="AV112" s="227">
        <f t="shared" ca="1" si="228"/>
        <v>0</v>
      </c>
      <c r="AW112" s="227">
        <f t="shared" ca="1" si="229"/>
        <v>0</v>
      </c>
      <c r="AX112" s="227">
        <f t="shared" ca="1" si="230"/>
        <v>0</v>
      </c>
      <c r="AY112" s="227">
        <f t="shared" ca="1" si="231"/>
        <v>0</v>
      </c>
      <c r="AZ112" s="227">
        <f t="shared" ca="1" si="232"/>
        <v>0</v>
      </c>
      <c r="BB112" s="227">
        <f t="shared" ca="1" si="233"/>
        <v>23.68</v>
      </c>
      <c r="BC112" s="227">
        <f t="shared" si="234"/>
        <v>0</v>
      </c>
      <c r="BD112" s="227">
        <f t="shared" si="235"/>
        <v>0</v>
      </c>
      <c r="BE112" s="227">
        <f t="shared" si="236"/>
        <v>0</v>
      </c>
      <c r="BF112" s="227">
        <f t="shared" si="237"/>
        <v>0</v>
      </c>
      <c r="BG112" s="227">
        <f t="shared" ca="1" si="238"/>
        <v>29.74</v>
      </c>
      <c r="BH112" s="227">
        <f t="shared" si="239"/>
        <v>0</v>
      </c>
      <c r="BI112" s="227">
        <f t="shared" si="240"/>
        <v>0</v>
      </c>
      <c r="BJ112" s="227">
        <f t="shared" ca="1" si="241"/>
        <v>27.85</v>
      </c>
    </row>
    <row r="113" spans="1:62" x14ac:dyDescent="0.2">
      <c r="A113" s="228" t="s">
        <v>11</v>
      </c>
      <c r="B113" s="229" t="s">
        <v>386</v>
      </c>
      <c r="C113" s="230" t="s">
        <v>73</v>
      </c>
      <c r="D113" s="231"/>
      <c r="E113" s="232" t="str">
        <f t="shared" si="201"/>
        <v/>
      </c>
      <c r="F113" s="231"/>
      <c r="G113" s="232" t="str">
        <f t="shared" si="202"/>
        <v/>
      </c>
      <c r="H113" s="231"/>
      <c r="I113" s="236" t="str">
        <f t="shared" si="203"/>
        <v/>
      </c>
      <c r="J113" s="231"/>
      <c r="K113" s="236" t="str">
        <f t="shared" si="204"/>
        <v/>
      </c>
      <c r="L113" s="231"/>
      <c r="M113" s="236" t="str">
        <f t="shared" si="205"/>
        <v/>
      </c>
      <c r="N113" s="261"/>
      <c r="O113" s="236" t="str">
        <f t="shared" si="206"/>
        <v/>
      </c>
      <c r="P113" s="231"/>
      <c r="Q113" s="236" t="str">
        <f t="shared" si="207"/>
        <v/>
      </c>
      <c r="R113" s="231">
        <v>155.54</v>
      </c>
      <c r="S113" s="236">
        <f t="shared" ca="1" si="208"/>
        <v>34.99</v>
      </c>
      <c r="T113" s="231"/>
      <c r="U113" s="236" t="str">
        <f t="shared" si="209"/>
        <v/>
      </c>
      <c r="V113" s="236">
        <f t="shared" ca="1" si="210"/>
        <v>34.99</v>
      </c>
      <c r="W113" s="244"/>
      <c r="X113" s="226">
        <v>0.7</v>
      </c>
      <c r="Y113" s="158">
        <f t="shared" ca="1" si="211"/>
        <v>34.99</v>
      </c>
      <c r="Z113" s="158">
        <f t="shared" ca="1" si="211"/>
        <v>0</v>
      </c>
      <c r="AA113" s="158">
        <f t="shared" ca="1" si="211"/>
        <v>0</v>
      </c>
      <c r="AB113" s="158">
        <f t="shared" ca="1" si="211"/>
        <v>0</v>
      </c>
      <c r="AC113" s="158">
        <f t="shared" ca="1" si="211"/>
        <v>0</v>
      </c>
      <c r="AE113" s="158">
        <f t="shared" si="212"/>
        <v>0</v>
      </c>
      <c r="AF113" s="158">
        <f t="shared" si="213"/>
        <v>0</v>
      </c>
      <c r="AG113" s="158">
        <f t="shared" si="214"/>
        <v>0</v>
      </c>
      <c r="AH113" s="158">
        <f t="shared" si="215"/>
        <v>0</v>
      </c>
      <c r="AI113" s="158">
        <f t="shared" si="216"/>
        <v>0</v>
      </c>
      <c r="AJ113" s="158">
        <f t="shared" si="217"/>
        <v>0</v>
      </c>
      <c r="AK113" s="158">
        <f t="shared" si="218"/>
        <v>0</v>
      </c>
      <c r="AL113" s="158">
        <f t="shared" ca="1" si="219"/>
        <v>34.99</v>
      </c>
      <c r="AM113" s="158">
        <f t="shared" si="220"/>
        <v>0</v>
      </c>
      <c r="AN113" s="159">
        <f t="shared" ca="1" si="221"/>
        <v>24.49</v>
      </c>
      <c r="AP113" s="227">
        <f t="shared" ca="1" si="222"/>
        <v>24.49</v>
      </c>
      <c r="AQ113" s="227">
        <f t="shared" ca="1" si="223"/>
        <v>0</v>
      </c>
      <c r="AR113" s="227">
        <f t="shared" ca="1" si="224"/>
        <v>0</v>
      </c>
      <c r="AS113" s="227">
        <f t="shared" ca="1" si="225"/>
        <v>0</v>
      </c>
      <c r="AT113" s="227">
        <f t="shared" ca="1" si="226"/>
        <v>0</v>
      </c>
      <c r="AU113" s="227">
        <f t="shared" ca="1" si="227"/>
        <v>0</v>
      </c>
      <c r="AV113" s="227">
        <f t="shared" ca="1" si="228"/>
        <v>0</v>
      </c>
      <c r="AW113" s="227">
        <f t="shared" ca="1" si="229"/>
        <v>0</v>
      </c>
      <c r="AX113" s="227">
        <f t="shared" ca="1" si="230"/>
        <v>0</v>
      </c>
      <c r="AY113" s="227">
        <f t="shared" ca="1" si="231"/>
        <v>0</v>
      </c>
      <c r="AZ113" s="227">
        <f t="shared" ca="1" si="232"/>
        <v>0</v>
      </c>
      <c r="BB113" s="227">
        <f t="shared" si="233"/>
        <v>0</v>
      </c>
      <c r="BC113" s="227">
        <f t="shared" si="234"/>
        <v>0</v>
      </c>
      <c r="BD113" s="227">
        <f t="shared" si="235"/>
        <v>0</v>
      </c>
      <c r="BE113" s="227">
        <f t="shared" si="236"/>
        <v>0</v>
      </c>
      <c r="BF113" s="227">
        <f t="shared" si="237"/>
        <v>0</v>
      </c>
      <c r="BG113" s="227">
        <f t="shared" si="238"/>
        <v>0</v>
      </c>
      <c r="BH113" s="227">
        <f t="shared" si="239"/>
        <v>0</v>
      </c>
      <c r="BI113" s="227">
        <f t="shared" ca="1" si="240"/>
        <v>24.49</v>
      </c>
      <c r="BJ113" s="227">
        <f t="shared" si="241"/>
        <v>0</v>
      </c>
    </row>
    <row r="114" spans="1:62" ht="13.5" thickBot="1" x14ac:dyDescent="0.25">
      <c r="A114" s="247"/>
      <c r="B114" s="248" t="s">
        <v>414</v>
      </c>
      <c r="C114" s="249" t="s">
        <v>156</v>
      </c>
      <c r="D114" s="250"/>
      <c r="E114" s="251" t="str">
        <f t="shared" si="201"/>
        <v/>
      </c>
      <c r="F114" s="250" t="s">
        <v>115</v>
      </c>
      <c r="G114" s="266" t="str">
        <f t="shared" si="202"/>
        <v>*</v>
      </c>
      <c r="H114" s="250" t="s">
        <v>115</v>
      </c>
      <c r="I114" s="266" t="str">
        <f t="shared" si="203"/>
        <v>*</v>
      </c>
      <c r="J114" s="250" t="s">
        <v>115</v>
      </c>
      <c r="K114" s="266" t="str">
        <f t="shared" si="204"/>
        <v>*</v>
      </c>
      <c r="L114" s="250" t="s">
        <v>115</v>
      </c>
      <c r="M114" s="266" t="str">
        <f t="shared" si="205"/>
        <v>*</v>
      </c>
      <c r="N114" s="250"/>
      <c r="O114" s="251" t="str">
        <f t="shared" si="206"/>
        <v/>
      </c>
      <c r="P114" s="250"/>
      <c r="Q114" s="251" t="str">
        <f t="shared" si="207"/>
        <v/>
      </c>
      <c r="R114" s="250"/>
      <c r="S114" s="251" t="str">
        <f t="shared" si="208"/>
        <v/>
      </c>
      <c r="T114" s="267"/>
      <c r="U114" s="251" t="str">
        <f t="shared" si="209"/>
        <v/>
      </c>
      <c r="V114" s="251">
        <f t="shared" si="210"/>
        <v>0</v>
      </c>
      <c r="W114" s="264"/>
      <c r="X114" s="226">
        <v>0.7</v>
      </c>
      <c r="Y114" s="158">
        <f t="shared" si="211"/>
        <v>0</v>
      </c>
      <c r="Z114" s="158">
        <f t="shared" si="211"/>
        <v>0</v>
      </c>
      <c r="AA114" s="158">
        <f t="shared" si="211"/>
        <v>0</v>
      </c>
      <c r="AB114" s="158">
        <f t="shared" si="211"/>
        <v>0</v>
      </c>
      <c r="AC114" s="158">
        <f t="shared" si="211"/>
        <v>0</v>
      </c>
      <c r="AE114" s="158">
        <f t="shared" si="212"/>
        <v>0</v>
      </c>
      <c r="AF114" s="158">
        <f t="shared" si="213"/>
        <v>0</v>
      </c>
      <c r="AG114" s="158">
        <f t="shared" si="214"/>
        <v>0</v>
      </c>
      <c r="AH114" s="158">
        <f t="shared" si="215"/>
        <v>0</v>
      </c>
      <c r="AI114" s="158">
        <f t="shared" si="216"/>
        <v>0</v>
      </c>
      <c r="AJ114" s="158">
        <f t="shared" si="217"/>
        <v>0</v>
      </c>
      <c r="AK114" s="158">
        <f t="shared" si="218"/>
        <v>0</v>
      </c>
      <c r="AL114" s="158">
        <f t="shared" si="219"/>
        <v>0</v>
      </c>
      <c r="AM114" s="158">
        <f t="shared" si="220"/>
        <v>0</v>
      </c>
      <c r="AN114" s="159">
        <f t="shared" si="221"/>
        <v>0</v>
      </c>
      <c r="AP114" s="227">
        <f t="shared" si="222"/>
        <v>0</v>
      </c>
      <c r="AQ114" s="227">
        <f t="shared" si="223"/>
        <v>0</v>
      </c>
      <c r="AR114" s="227">
        <f t="shared" si="224"/>
        <v>0</v>
      </c>
      <c r="AS114" s="227">
        <f t="shared" si="225"/>
        <v>0</v>
      </c>
      <c r="AT114" s="227">
        <f t="shared" si="226"/>
        <v>0</v>
      </c>
      <c r="AU114" s="227">
        <f t="shared" si="227"/>
        <v>0</v>
      </c>
      <c r="AV114" s="227">
        <f t="shared" si="228"/>
        <v>0</v>
      </c>
      <c r="AW114" s="227">
        <f t="shared" si="229"/>
        <v>0</v>
      </c>
      <c r="AX114" s="227">
        <f t="shared" si="230"/>
        <v>0</v>
      </c>
      <c r="AY114" s="227">
        <f t="shared" si="231"/>
        <v>0</v>
      </c>
      <c r="AZ114" s="227">
        <f t="shared" si="232"/>
        <v>0</v>
      </c>
      <c r="BB114" s="227">
        <f t="shared" si="233"/>
        <v>0</v>
      </c>
      <c r="BC114" s="227">
        <f t="shared" si="234"/>
        <v>0</v>
      </c>
      <c r="BD114" s="227">
        <f t="shared" si="235"/>
        <v>0</v>
      </c>
      <c r="BE114" s="227">
        <f t="shared" si="236"/>
        <v>0</v>
      </c>
      <c r="BF114" s="227">
        <f t="shared" si="237"/>
        <v>0</v>
      </c>
      <c r="BG114" s="227">
        <f t="shared" si="238"/>
        <v>0</v>
      </c>
      <c r="BH114" s="227">
        <f t="shared" si="239"/>
        <v>0</v>
      </c>
      <c r="BI114" s="227">
        <f t="shared" si="240"/>
        <v>0</v>
      </c>
      <c r="BJ114" s="227">
        <f t="shared" si="241"/>
        <v>0</v>
      </c>
    </row>
    <row r="115" spans="1:62" ht="13.5" thickBot="1" x14ac:dyDescent="0.25">
      <c r="A115" s="269"/>
      <c r="B115" s="210"/>
      <c r="C115" s="211"/>
      <c r="AP115" s="227"/>
      <c r="AQ115" s="227"/>
      <c r="AR115" s="227"/>
      <c r="AS115" s="227"/>
      <c r="AT115" s="227"/>
      <c r="AU115" s="227"/>
      <c r="AV115" s="227"/>
      <c r="AW115" s="227"/>
      <c r="AX115" s="227"/>
      <c r="AY115" s="227"/>
      <c r="AZ115" s="227"/>
    </row>
    <row r="116" spans="1:62" ht="13.5" customHeight="1" x14ac:dyDescent="0.25">
      <c r="A116" s="355"/>
      <c r="B116" s="358" t="s">
        <v>52</v>
      </c>
      <c r="C116" s="361" t="s">
        <v>2</v>
      </c>
      <c r="D116" s="349" t="s">
        <v>95</v>
      </c>
      <c r="E116" s="349"/>
      <c r="F116" s="349" t="s">
        <v>145</v>
      </c>
      <c r="G116" s="349"/>
      <c r="H116" s="349" t="s">
        <v>133</v>
      </c>
      <c r="I116" s="349"/>
      <c r="J116" s="349" t="s">
        <v>135</v>
      </c>
      <c r="K116" s="349"/>
      <c r="L116" s="349" t="s">
        <v>136</v>
      </c>
      <c r="M116" s="350"/>
      <c r="N116" s="349" t="s">
        <v>149</v>
      </c>
      <c r="O116" s="349"/>
      <c r="P116" s="349" t="s">
        <v>20</v>
      </c>
      <c r="Q116" s="349"/>
      <c r="R116" s="349" t="s">
        <v>153</v>
      </c>
      <c r="S116" s="350"/>
      <c r="T116" s="349" t="s">
        <v>381</v>
      </c>
      <c r="U116" s="350"/>
      <c r="V116" s="351" t="s">
        <v>93</v>
      </c>
      <c r="W116" s="364"/>
      <c r="X116" s="364"/>
      <c r="AP116" s="227"/>
      <c r="AQ116" s="227"/>
      <c r="AR116" s="227"/>
      <c r="AS116" s="227"/>
      <c r="AT116" s="227"/>
      <c r="AU116" s="227"/>
      <c r="AV116" s="227"/>
      <c r="AW116" s="227"/>
      <c r="AX116" s="227"/>
      <c r="AY116" s="227"/>
      <c r="AZ116" s="227"/>
    </row>
    <row r="117" spans="1:62" ht="13.5" x14ac:dyDescent="0.25">
      <c r="A117" s="356"/>
      <c r="B117" s="359"/>
      <c r="C117" s="362"/>
      <c r="D117" s="348" t="s">
        <v>144</v>
      </c>
      <c r="E117" s="348"/>
      <c r="F117" s="348" t="s">
        <v>146</v>
      </c>
      <c r="G117" s="348"/>
      <c r="H117" s="348" t="s">
        <v>146</v>
      </c>
      <c r="I117" s="348"/>
      <c r="J117" s="348" t="s">
        <v>147</v>
      </c>
      <c r="K117" s="348"/>
      <c r="L117" s="348" t="s">
        <v>148</v>
      </c>
      <c r="M117" s="348"/>
      <c r="N117" s="348" t="s">
        <v>151</v>
      </c>
      <c r="O117" s="348"/>
      <c r="P117" s="348" t="s">
        <v>152</v>
      </c>
      <c r="Q117" s="348"/>
      <c r="R117" s="348" t="s">
        <v>91</v>
      </c>
      <c r="S117" s="348"/>
      <c r="T117" s="348" t="s">
        <v>382</v>
      </c>
      <c r="U117" s="348"/>
      <c r="V117" s="352"/>
      <c r="W117" s="364"/>
      <c r="X117" s="364"/>
      <c r="AP117" s="227"/>
      <c r="AQ117" s="227"/>
      <c r="AR117" s="227"/>
      <c r="AS117" s="227"/>
      <c r="AT117" s="227"/>
      <c r="AU117" s="227"/>
      <c r="AV117" s="227"/>
      <c r="AW117" s="227"/>
      <c r="AX117" s="227"/>
      <c r="AY117" s="227"/>
      <c r="AZ117" s="227"/>
    </row>
    <row r="118" spans="1:62" ht="13.5" customHeight="1" thickBot="1" x14ac:dyDescent="0.25">
      <c r="A118" s="357"/>
      <c r="B118" s="360"/>
      <c r="C118" s="363"/>
      <c r="D118" s="203" t="s">
        <v>0</v>
      </c>
      <c r="E118" s="204" t="s">
        <v>1</v>
      </c>
      <c r="F118" s="203" t="s">
        <v>0</v>
      </c>
      <c r="G118" s="204" t="s">
        <v>1</v>
      </c>
      <c r="H118" s="203" t="s">
        <v>0</v>
      </c>
      <c r="I118" s="204" t="s">
        <v>1</v>
      </c>
      <c r="J118" s="203" t="s">
        <v>0</v>
      </c>
      <c r="K118" s="204" t="s">
        <v>1</v>
      </c>
      <c r="L118" s="203" t="s">
        <v>0</v>
      </c>
      <c r="M118" s="204" t="s">
        <v>1</v>
      </c>
      <c r="N118" s="203" t="s">
        <v>0</v>
      </c>
      <c r="O118" s="204" t="s">
        <v>1</v>
      </c>
      <c r="P118" s="203" t="s">
        <v>0</v>
      </c>
      <c r="Q118" s="204" t="s">
        <v>1</v>
      </c>
      <c r="R118" s="203" t="s">
        <v>0</v>
      </c>
      <c r="S118" s="204" t="s">
        <v>1</v>
      </c>
      <c r="T118" s="203" t="s">
        <v>0</v>
      </c>
      <c r="U118" s="204" t="s">
        <v>1</v>
      </c>
      <c r="V118" s="353"/>
      <c r="W118" s="205"/>
      <c r="X118" s="206"/>
      <c r="AP118" s="227"/>
      <c r="AQ118" s="227"/>
      <c r="AR118" s="227"/>
      <c r="AS118" s="227"/>
      <c r="AT118" s="227"/>
      <c r="AU118" s="227"/>
      <c r="AV118" s="227"/>
      <c r="AW118" s="227"/>
      <c r="AX118" s="227"/>
      <c r="AY118" s="227"/>
      <c r="AZ118" s="227"/>
    </row>
    <row r="119" spans="1:62" s="215" customFormat="1" ht="13.5" hidden="1" outlineLevel="1" thickBot="1" x14ac:dyDescent="0.25">
      <c r="A119" s="209"/>
      <c r="B119" s="210">
        <f>ROW()+1</f>
        <v>120</v>
      </c>
      <c r="C119" s="211" cm="1">
        <f t="array" ref="C119">MATCH(TRUE,ISBLANK(C120:C334),0)+ROW()-1</f>
        <v>126</v>
      </c>
      <c r="D119" s="212">
        <f ca="1">MIN(INDIRECT(ADDRESS($B119,COLUMN())&amp;":"&amp;ADDRESS($C119,COLUMN())))</f>
        <v>74.3</v>
      </c>
      <c r="E119" s="213">
        <f ca="1">100*D119-40*INT(D119)</f>
        <v>4470</v>
      </c>
      <c r="F119" s="212">
        <f ca="1">MIN(INDIRECT(ADDRESS($B119,COLUMN())&amp;":"&amp;ADDRESS($C119,COLUMN())))</f>
        <v>32.54</v>
      </c>
      <c r="G119" s="213">
        <f t="shared" ref="G119" ca="1" si="242">F119*100-40*INT(F119)</f>
        <v>1974</v>
      </c>
      <c r="H119" s="212">
        <f ca="1">MIN(INDIRECT(ADDRESS($B119,COLUMN())&amp;":"&amp;ADDRESS($C119,COLUMN())))</f>
        <v>31.07</v>
      </c>
      <c r="I119" s="213">
        <f t="shared" ref="I119" ca="1" si="243">H119*100-40*INT(H119)</f>
        <v>1867</v>
      </c>
      <c r="J119" s="212">
        <f ca="1">MIN(INDIRECT(ADDRESS($B119,COLUMN())&amp;":"&amp;ADDRESS($C119,COLUMN())))</f>
        <v>40.200000000000003</v>
      </c>
      <c r="K119" s="213">
        <f t="shared" ref="K119" ca="1" si="244">J119*100-40*INT(J119)</f>
        <v>2420.0000000000005</v>
      </c>
      <c r="L119" s="212">
        <f ca="1">MIN(INDIRECT(ADDRESS($B119,COLUMN())&amp;":"&amp;ADDRESS($C119,COLUMN())))</f>
        <v>30.34</v>
      </c>
      <c r="M119" s="213">
        <f t="shared" ref="M119" ca="1" si="245">L119*100-40*INT(L119)</f>
        <v>1834</v>
      </c>
      <c r="N119" s="212">
        <f ca="1">MIN(INDIRECT(ADDRESS($B119,COLUMN())&amp;":"&amp;ADDRESS($C119,COLUMN())))</f>
        <v>37.270000000000003</v>
      </c>
      <c r="O119" s="213">
        <f t="shared" ref="O119" ca="1" si="246">N119*100-40*INT(N119)</f>
        <v>2247.0000000000005</v>
      </c>
      <c r="P119" s="212">
        <f ca="1">MIN(INDIRECT(ADDRESS($B119,COLUMN())&amp;":"&amp;ADDRESS($C119,COLUMN())))</f>
        <v>38.57</v>
      </c>
      <c r="Q119" s="213">
        <f t="shared" ref="Q119" ca="1" si="247">P119*100-40*INT(P119)</f>
        <v>2337</v>
      </c>
      <c r="R119" s="212">
        <f ca="1">MIN(INDIRECT(ADDRESS($B119,COLUMN())&amp;":"&amp;ADDRESS($C119,COLUMN())))</f>
        <v>85.58</v>
      </c>
      <c r="S119" s="213">
        <f t="shared" ref="S119" ca="1" si="248">R119*100-40*INT(R119)</f>
        <v>5158</v>
      </c>
      <c r="T119" s="212">
        <f ca="1">MIN(INDIRECT(ADDRESS($B119,COLUMN())&amp;":"&amp;ADDRESS($C119,COLUMN())))</f>
        <v>40.020000000000003</v>
      </c>
      <c r="U119" s="213">
        <f t="shared" ref="U119" ca="1" si="249">T119*100-40*INT(T119)</f>
        <v>2402.0000000000005</v>
      </c>
      <c r="V119" s="212"/>
      <c r="W119" s="214"/>
      <c r="X119" s="214"/>
      <c r="AN119" s="216"/>
      <c r="AP119" s="217"/>
      <c r="AQ119" s="217"/>
      <c r="AR119" s="217"/>
      <c r="AS119" s="217"/>
      <c r="AT119" s="217"/>
      <c r="AU119" s="217"/>
      <c r="AV119" s="217"/>
      <c r="AW119" s="217"/>
      <c r="AX119" s="217"/>
      <c r="AY119" s="217"/>
      <c r="AZ119" s="217"/>
    </row>
    <row r="120" spans="1:62" collapsed="1" x14ac:dyDescent="0.2">
      <c r="A120" s="260" t="s">
        <v>3</v>
      </c>
      <c r="B120" s="219" t="s">
        <v>179</v>
      </c>
      <c r="C120" s="220" t="s">
        <v>80</v>
      </c>
      <c r="D120" s="221">
        <v>74.3</v>
      </c>
      <c r="E120" s="223">
        <f ca="1">IF(D120="","",IF(N(D120)=0,"*",ROUND(100*E$119/(100*D120-40*INT(D120)),2)))</f>
        <v>100</v>
      </c>
      <c r="F120" s="221">
        <v>36.51</v>
      </c>
      <c r="G120" s="222">
        <f t="shared" ref="G120:G126" ca="1" si="250">IF(F120="","",IF(N(F120)=0,"*",ROUND(100*G$119/(100*F120-40*INT(F120)),2)))</f>
        <v>89.28</v>
      </c>
      <c r="H120" s="221">
        <v>31.07</v>
      </c>
      <c r="I120" s="223">
        <f t="shared" ref="I120:I126" ca="1" si="251">IF(H120="","",IF(N(H120)=0,"*",ROUND(100*I$119/(100*H120-40*INT(H120)),2)))</f>
        <v>100</v>
      </c>
      <c r="J120" s="221">
        <v>40.200000000000003</v>
      </c>
      <c r="K120" s="223">
        <f t="shared" ref="K120:K126" ca="1" si="252">IF(J120="","",IF(N(J120)=0,"*",ROUND(100*K$119/(100*J120-40*INT(J120)),2)))</f>
        <v>100</v>
      </c>
      <c r="L120" s="221">
        <v>33.49</v>
      </c>
      <c r="M120" s="222">
        <f t="shared" ref="M120:M126" ca="1" si="253">IF(L120="","",IF(N(L120)=0,"*",ROUND(100*M$119/(100*L120-40*INT(L120)),2)))</f>
        <v>90.39</v>
      </c>
      <c r="N120" s="268">
        <v>49.4</v>
      </c>
      <c r="O120" s="222">
        <f t="shared" ref="O120:O126" ca="1" si="254">IF(N120="","",IF(N(N120)=0,"*",ROUND(100*O$119/(100*N120-40*INT(N120)),2)))</f>
        <v>75.400000000000006</v>
      </c>
      <c r="P120" s="221">
        <v>38.57</v>
      </c>
      <c r="Q120" s="223">
        <f t="shared" ref="Q120:Q126" ca="1" si="255">IF(P120="","",IF(N(P120)=0,"*",ROUND(100*Q$119/(100*P120-40*INT(P120)),2)))</f>
        <v>100</v>
      </c>
      <c r="R120" s="221">
        <v>85.58</v>
      </c>
      <c r="S120" s="223">
        <f t="shared" ref="S120:S126" ca="1" si="256">IF(R120="","",IF(N(R120)=0,"*",ROUND(100*S$119/(100*R120-40*INT(R120)),2)))</f>
        <v>100</v>
      </c>
      <c r="T120" s="221">
        <v>40.020000000000003</v>
      </c>
      <c r="U120" s="222">
        <f t="shared" ref="U120:U126" ca="1" si="257">IF(T120="","",IF(N(T120)=0,"*",ROUND(100*U$119/(100*T120-40*INT(T120)),2)))</f>
        <v>100</v>
      </c>
      <c r="V120" s="223">
        <f t="shared" ref="V120:V126" ca="1" si="258">SUM(Y120:AC120)</f>
        <v>500</v>
      </c>
      <c r="W120" s="264"/>
      <c r="X120" s="226">
        <v>0.8</v>
      </c>
      <c r="Y120" s="158">
        <f t="shared" ref="Y120:AC126" ca="1" si="259">LARGE($AE120:$AM120,Y$34)</f>
        <v>100</v>
      </c>
      <c r="Z120" s="158">
        <f t="shared" ca="1" si="259"/>
        <v>100</v>
      </c>
      <c r="AA120" s="158">
        <f t="shared" ca="1" si="259"/>
        <v>100</v>
      </c>
      <c r="AB120" s="158">
        <f t="shared" ca="1" si="259"/>
        <v>100</v>
      </c>
      <c r="AC120" s="158">
        <f t="shared" ca="1" si="259"/>
        <v>100</v>
      </c>
      <c r="AE120" s="158">
        <f t="shared" ref="AE120:AE125" ca="1" si="260">N(E120)</f>
        <v>100</v>
      </c>
      <c r="AF120" s="158">
        <f t="shared" ref="AF120:AF125" ca="1" si="261">N(G120)</f>
        <v>89.28</v>
      </c>
      <c r="AG120" s="158">
        <f t="shared" ref="AG120:AG125" ca="1" si="262">N(I120)</f>
        <v>100</v>
      </c>
      <c r="AH120" s="158">
        <f t="shared" ref="AH120:AH125" ca="1" si="263">N(K120)</f>
        <v>100</v>
      </c>
      <c r="AI120" s="158">
        <f t="shared" ref="AI120:AI125" ca="1" si="264">N(M120)</f>
        <v>90.39</v>
      </c>
      <c r="AJ120" s="158">
        <f t="shared" ref="AJ120:AJ125" ca="1" si="265">N(O120)</f>
        <v>75.400000000000006</v>
      </c>
      <c r="AK120" s="158">
        <f t="shared" ref="AK120:AK125" ca="1" si="266">N(Q120)</f>
        <v>100</v>
      </c>
      <c r="AL120" s="158">
        <f t="shared" ref="AL120:AL125" ca="1" si="267">N(S120)</f>
        <v>100</v>
      </c>
      <c r="AM120" s="158">
        <f t="shared" ref="AM120:AM125" ca="1" si="268">N(U120)</f>
        <v>100</v>
      </c>
      <c r="AN120" s="159">
        <f t="shared" ref="AN120:AN125" ca="1" si="269">ROUND(X120*SUM(E120,G120,I120,K120,M120,O120,Q120,S120,U120),2)</f>
        <v>684.06</v>
      </c>
      <c r="AP120" s="227">
        <f t="shared" ref="AP120:AP125" ca="1" si="270">IF(C120="Vihor",1,0)*AN120</f>
        <v>0</v>
      </c>
      <c r="AQ120" s="227">
        <f t="shared" ref="AQ120:AQ125" ca="1" si="271">IF(C120="Maksimir",1,0)*AN120</f>
        <v>684.06</v>
      </c>
      <c r="AR120" s="227">
        <f t="shared" ref="AR120:AR125" ca="1" si="272">IF(C120="Japetić",1,0)*AN120</f>
        <v>0</v>
      </c>
      <c r="AS120" s="227">
        <f t="shared" ref="AS120:AS125" ca="1" si="273">IF(C120="Bjelovar",1,0)*AN120</f>
        <v>0</v>
      </c>
      <c r="AT120" s="227">
        <f t="shared" ref="AT120:AT125" ca="1" si="274">IF(C120="Međimurje",1,0)*AN120</f>
        <v>0</v>
      </c>
      <c r="AU120" s="227">
        <f t="shared" ref="AU120:AU125" ca="1" si="275">IF(C120="Sova",1,0)*AN120</f>
        <v>0</v>
      </c>
      <c r="AV120" s="227">
        <f t="shared" ref="AV120:AV125" ca="1" si="276">IF(C120="Orion",1,0)*AN120</f>
        <v>0</v>
      </c>
      <c r="AW120" s="227">
        <f t="shared" ref="AW120:AW125" ca="1" si="277">IF(C120="Kapela",1,0)*AN120</f>
        <v>0</v>
      </c>
      <c r="AX120" s="227">
        <f t="shared" ref="AX120:AX125" ca="1" si="278">IF(C120="Jelen",1,0)*AN120</f>
        <v>0</v>
      </c>
      <c r="AY120" s="227">
        <f t="shared" ref="AY120:AY125" ca="1" si="279">IF(C120="Varaždin",1,0)*AN120</f>
        <v>0</v>
      </c>
      <c r="AZ120" s="227">
        <f t="shared" ref="AZ120:AZ125" ca="1" si="280">IF(C120="Ivan Merz",1,0)*AN120</f>
        <v>0</v>
      </c>
      <c r="BB120" s="227">
        <f t="shared" ref="BB120:BB126" ca="1" si="281">ROUND(N(E120)*$X120,2)</f>
        <v>80</v>
      </c>
      <c r="BC120" s="227">
        <f t="shared" ref="BC120:BC126" ca="1" si="282">ROUND(N(G120)*$X120,2)</f>
        <v>71.42</v>
      </c>
      <c r="BD120" s="227">
        <f t="shared" ref="BD120:BD126" ca="1" si="283">ROUND(N(I120)*$X120,2)</f>
        <v>80</v>
      </c>
      <c r="BE120" s="227">
        <f t="shared" ref="BE120:BE126" ca="1" si="284">ROUND(N(K120)*$X120,2)</f>
        <v>80</v>
      </c>
      <c r="BF120" s="227">
        <f t="shared" ref="BF120:BF126" ca="1" si="285">ROUND(N(M120)*$X120,2)</f>
        <v>72.31</v>
      </c>
      <c r="BG120" s="227">
        <f t="shared" ref="BG120:BG126" ca="1" si="286">ROUND(N(O120)*$X120,2)</f>
        <v>60.32</v>
      </c>
      <c r="BH120" s="227">
        <f t="shared" ref="BH120:BH126" ca="1" si="287">ROUND(N(Q120)*$X120,2)</f>
        <v>80</v>
      </c>
      <c r="BI120" s="227">
        <f t="shared" ref="BI120:BI126" ca="1" si="288">ROUND(N(S120)*$X120,2)</f>
        <v>80</v>
      </c>
      <c r="BJ120" s="227">
        <f t="shared" ref="BJ120:BJ126" ca="1" si="289">ROUND(N(U120)*$X120,2)</f>
        <v>80</v>
      </c>
    </row>
    <row r="121" spans="1:62" x14ac:dyDescent="0.2">
      <c r="A121" s="228" t="s">
        <v>4</v>
      </c>
      <c r="B121" s="229" t="s">
        <v>180</v>
      </c>
      <c r="C121" s="230" t="s">
        <v>81</v>
      </c>
      <c r="D121" s="231" t="s">
        <v>88</v>
      </c>
      <c r="E121" s="245" t="s">
        <v>16</v>
      </c>
      <c r="F121" s="231">
        <v>45.02</v>
      </c>
      <c r="G121" s="236">
        <f t="shared" ca="1" si="250"/>
        <v>73.06</v>
      </c>
      <c r="H121" s="231">
        <v>44.21</v>
      </c>
      <c r="I121" s="236">
        <f t="shared" ca="1" si="251"/>
        <v>70.16</v>
      </c>
      <c r="J121" s="231"/>
      <c r="K121" s="236" t="str">
        <f t="shared" si="252"/>
        <v/>
      </c>
      <c r="L121" s="231">
        <v>48.04</v>
      </c>
      <c r="M121" s="236">
        <f t="shared" ca="1" si="253"/>
        <v>63.59</v>
      </c>
      <c r="N121" s="261"/>
      <c r="O121" s="236" t="str">
        <f t="shared" si="254"/>
        <v/>
      </c>
      <c r="P121" s="231">
        <v>57.22</v>
      </c>
      <c r="Q121" s="236">
        <f t="shared" ca="1" si="255"/>
        <v>67.900000000000006</v>
      </c>
      <c r="R121" s="231">
        <v>166.54</v>
      </c>
      <c r="S121" s="232">
        <f t="shared" ca="1" si="256"/>
        <v>51.51</v>
      </c>
      <c r="T121" s="231">
        <v>42.57</v>
      </c>
      <c r="U121" s="236">
        <f t="shared" ca="1" si="257"/>
        <v>93.21</v>
      </c>
      <c r="V121" s="236">
        <f t="shared" ca="1" si="258"/>
        <v>367.91999999999996</v>
      </c>
      <c r="W121" s="264"/>
      <c r="X121" s="226">
        <v>0.8</v>
      </c>
      <c r="Y121" s="158">
        <f t="shared" ca="1" si="259"/>
        <v>93.21</v>
      </c>
      <c r="Z121" s="158">
        <f t="shared" ca="1" si="259"/>
        <v>73.06</v>
      </c>
      <c r="AA121" s="158">
        <f t="shared" ca="1" si="259"/>
        <v>70.16</v>
      </c>
      <c r="AB121" s="158">
        <f t="shared" ca="1" si="259"/>
        <v>67.900000000000006</v>
      </c>
      <c r="AC121" s="158">
        <f t="shared" ca="1" si="259"/>
        <v>63.59</v>
      </c>
      <c r="AE121" s="158">
        <f t="shared" si="260"/>
        <v>0</v>
      </c>
      <c r="AF121" s="158">
        <f t="shared" ca="1" si="261"/>
        <v>73.06</v>
      </c>
      <c r="AG121" s="158">
        <f t="shared" ca="1" si="262"/>
        <v>70.16</v>
      </c>
      <c r="AH121" s="158">
        <f t="shared" si="263"/>
        <v>0</v>
      </c>
      <c r="AI121" s="158">
        <f t="shared" ca="1" si="264"/>
        <v>63.59</v>
      </c>
      <c r="AJ121" s="158">
        <f t="shared" si="265"/>
        <v>0</v>
      </c>
      <c r="AK121" s="158">
        <f t="shared" ca="1" si="266"/>
        <v>67.900000000000006</v>
      </c>
      <c r="AL121" s="158">
        <f t="shared" ca="1" si="267"/>
        <v>51.51</v>
      </c>
      <c r="AM121" s="158">
        <f t="shared" ca="1" si="268"/>
        <v>93.21</v>
      </c>
      <c r="AN121" s="159">
        <f t="shared" ca="1" si="269"/>
        <v>335.54</v>
      </c>
      <c r="AP121" s="227">
        <f t="shared" ca="1" si="270"/>
        <v>0</v>
      </c>
      <c r="AQ121" s="227">
        <f t="shared" ca="1" si="271"/>
        <v>0</v>
      </c>
      <c r="AR121" s="227">
        <f t="shared" ca="1" si="272"/>
        <v>335.54</v>
      </c>
      <c r="AS121" s="227">
        <f t="shared" ca="1" si="273"/>
        <v>0</v>
      </c>
      <c r="AT121" s="227">
        <f t="shared" ca="1" si="274"/>
        <v>0</v>
      </c>
      <c r="AU121" s="227">
        <f t="shared" ca="1" si="275"/>
        <v>0</v>
      </c>
      <c r="AV121" s="227">
        <f t="shared" ca="1" si="276"/>
        <v>0</v>
      </c>
      <c r="AW121" s="227">
        <f t="shared" ca="1" si="277"/>
        <v>0</v>
      </c>
      <c r="AX121" s="227">
        <f t="shared" ca="1" si="278"/>
        <v>0</v>
      </c>
      <c r="AY121" s="227">
        <f t="shared" ca="1" si="279"/>
        <v>0</v>
      </c>
      <c r="AZ121" s="227">
        <f t="shared" ca="1" si="280"/>
        <v>0</v>
      </c>
      <c r="BB121" s="227">
        <f t="shared" si="281"/>
        <v>0</v>
      </c>
      <c r="BC121" s="227">
        <f t="shared" ca="1" si="282"/>
        <v>58.45</v>
      </c>
      <c r="BD121" s="227">
        <f t="shared" ca="1" si="283"/>
        <v>56.13</v>
      </c>
      <c r="BE121" s="227">
        <f t="shared" si="284"/>
        <v>0</v>
      </c>
      <c r="BF121" s="227">
        <f t="shared" ca="1" si="285"/>
        <v>50.87</v>
      </c>
      <c r="BG121" s="227">
        <f t="shared" si="286"/>
        <v>0</v>
      </c>
      <c r="BH121" s="227">
        <f t="shared" ca="1" si="287"/>
        <v>54.32</v>
      </c>
      <c r="BI121" s="227">
        <f t="shared" ca="1" si="288"/>
        <v>41.21</v>
      </c>
      <c r="BJ121" s="227">
        <f t="shared" ca="1" si="289"/>
        <v>74.569999999999993</v>
      </c>
    </row>
    <row r="122" spans="1:62" x14ac:dyDescent="0.2">
      <c r="A122" s="228" t="s">
        <v>5</v>
      </c>
      <c r="B122" s="229" t="s">
        <v>295</v>
      </c>
      <c r="C122" s="230" t="s">
        <v>73</v>
      </c>
      <c r="D122" s="231" t="s">
        <v>112</v>
      </c>
      <c r="E122" s="245" t="s">
        <v>16</v>
      </c>
      <c r="F122" s="231">
        <v>43</v>
      </c>
      <c r="G122" s="236">
        <f t="shared" ca="1" si="250"/>
        <v>76.510000000000005</v>
      </c>
      <c r="H122" s="231" t="s">
        <v>88</v>
      </c>
      <c r="I122" s="245" t="str">
        <f t="shared" si="251"/>
        <v>*</v>
      </c>
      <c r="J122" s="231"/>
      <c r="K122" s="236" t="str">
        <f t="shared" si="252"/>
        <v/>
      </c>
      <c r="L122" s="231">
        <v>30.34</v>
      </c>
      <c r="M122" s="236">
        <f t="shared" ca="1" si="253"/>
        <v>100</v>
      </c>
      <c r="N122" s="261"/>
      <c r="O122" s="236" t="str">
        <f t="shared" si="254"/>
        <v/>
      </c>
      <c r="P122" s="231">
        <v>40.35</v>
      </c>
      <c r="Q122" s="236">
        <f t="shared" ca="1" si="255"/>
        <v>95.98</v>
      </c>
      <c r="R122" s="231">
        <v>132.34</v>
      </c>
      <c r="S122" s="236">
        <f t="shared" ca="1" si="256"/>
        <v>64.849999999999994</v>
      </c>
      <c r="T122" s="231"/>
      <c r="U122" s="236" t="str">
        <f t="shared" si="257"/>
        <v/>
      </c>
      <c r="V122" s="236">
        <f t="shared" ca="1" si="258"/>
        <v>337.34000000000003</v>
      </c>
      <c r="W122" s="264"/>
      <c r="X122" s="226">
        <v>0.8</v>
      </c>
      <c r="Y122" s="158">
        <f t="shared" ca="1" si="259"/>
        <v>100</v>
      </c>
      <c r="Z122" s="158">
        <f t="shared" ca="1" si="259"/>
        <v>95.98</v>
      </c>
      <c r="AA122" s="158">
        <f t="shared" ca="1" si="259"/>
        <v>76.510000000000005</v>
      </c>
      <c r="AB122" s="158">
        <f t="shared" ca="1" si="259"/>
        <v>64.849999999999994</v>
      </c>
      <c r="AC122" s="158">
        <f t="shared" ca="1" si="259"/>
        <v>0</v>
      </c>
      <c r="AE122" s="158">
        <f t="shared" si="260"/>
        <v>0</v>
      </c>
      <c r="AF122" s="158">
        <f t="shared" ca="1" si="261"/>
        <v>76.510000000000005</v>
      </c>
      <c r="AG122" s="158">
        <f t="shared" si="262"/>
        <v>0</v>
      </c>
      <c r="AH122" s="158">
        <f t="shared" si="263"/>
        <v>0</v>
      </c>
      <c r="AI122" s="158">
        <f t="shared" ca="1" si="264"/>
        <v>100</v>
      </c>
      <c r="AJ122" s="158">
        <f t="shared" si="265"/>
        <v>0</v>
      </c>
      <c r="AK122" s="158">
        <f t="shared" ca="1" si="266"/>
        <v>95.98</v>
      </c>
      <c r="AL122" s="158">
        <f t="shared" ca="1" si="267"/>
        <v>64.849999999999994</v>
      </c>
      <c r="AM122" s="158">
        <f t="shared" si="268"/>
        <v>0</v>
      </c>
      <c r="AN122" s="159">
        <f t="shared" ca="1" si="269"/>
        <v>269.87</v>
      </c>
      <c r="AP122" s="227">
        <f t="shared" ca="1" si="270"/>
        <v>269.87</v>
      </c>
      <c r="AQ122" s="227">
        <f t="shared" ca="1" si="271"/>
        <v>0</v>
      </c>
      <c r="AR122" s="227">
        <f t="shared" ca="1" si="272"/>
        <v>0</v>
      </c>
      <c r="AS122" s="227">
        <f t="shared" ca="1" si="273"/>
        <v>0</v>
      </c>
      <c r="AT122" s="227">
        <f t="shared" ca="1" si="274"/>
        <v>0</v>
      </c>
      <c r="AU122" s="227">
        <f t="shared" ca="1" si="275"/>
        <v>0</v>
      </c>
      <c r="AV122" s="227">
        <f t="shared" ca="1" si="276"/>
        <v>0</v>
      </c>
      <c r="AW122" s="227">
        <f t="shared" ca="1" si="277"/>
        <v>0</v>
      </c>
      <c r="AX122" s="227">
        <f t="shared" ca="1" si="278"/>
        <v>0</v>
      </c>
      <c r="AY122" s="227">
        <f t="shared" ca="1" si="279"/>
        <v>0</v>
      </c>
      <c r="AZ122" s="227">
        <f t="shared" ca="1" si="280"/>
        <v>0</v>
      </c>
      <c r="BB122" s="227">
        <f t="shared" si="281"/>
        <v>0</v>
      </c>
      <c r="BC122" s="227">
        <f t="shared" ca="1" si="282"/>
        <v>61.21</v>
      </c>
      <c r="BD122" s="227">
        <f t="shared" si="283"/>
        <v>0</v>
      </c>
      <c r="BE122" s="227">
        <f t="shared" si="284"/>
        <v>0</v>
      </c>
      <c r="BF122" s="227">
        <f t="shared" ca="1" si="285"/>
        <v>80</v>
      </c>
      <c r="BG122" s="227">
        <f t="shared" si="286"/>
        <v>0</v>
      </c>
      <c r="BH122" s="227">
        <f t="shared" ca="1" si="287"/>
        <v>76.78</v>
      </c>
      <c r="BI122" s="227">
        <f t="shared" ca="1" si="288"/>
        <v>51.88</v>
      </c>
      <c r="BJ122" s="227">
        <f t="shared" si="289"/>
        <v>0</v>
      </c>
    </row>
    <row r="123" spans="1:62" x14ac:dyDescent="0.2">
      <c r="A123" s="228" t="s">
        <v>6</v>
      </c>
      <c r="B123" s="229" t="s">
        <v>181</v>
      </c>
      <c r="C123" s="230" t="s">
        <v>156</v>
      </c>
      <c r="D123" s="231" t="s">
        <v>112</v>
      </c>
      <c r="E123" s="232" t="s">
        <v>16</v>
      </c>
      <c r="F123" s="231">
        <v>32.54</v>
      </c>
      <c r="G123" s="236">
        <f t="shared" ca="1" si="250"/>
        <v>100</v>
      </c>
      <c r="H123" s="231">
        <v>50.24</v>
      </c>
      <c r="I123" s="236">
        <f t="shared" ca="1" si="251"/>
        <v>61.74</v>
      </c>
      <c r="J123" s="231">
        <v>67.2</v>
      </c>
      <c r="K123" s="245">
        <f t="shared" ca="1" si="252"/>
        <v>59.9</v>
      </c>
      <c r="L123" s="231"/>
      <c r="M123" s="236" t="str">
        <f t="shared" si="253"/>
        <v/>
      </c>
      <c r="N123" s="261">
        <v>67.2</v>
      </c>
      <c r="O123" s="245">
        <f t="shared" ca="1" si="254"/>
        <v>55.62</v>
      </c>
      <c r="P123" s="231" t="s">
        <v>88</v>
      </c>
      <c r="Q123" s="236" t="str">
        <f t="shared" si="255"/>
        <v>*</v>
      </c>
      <c r="R123" s="231"/>
      <c r="S123" s="236" t="str">
        <f t="shared" si="256"/>
        <v/>
      </c>
      <c r="T123" s="231"/>
      <c r="U123" s="236" t="str">
        <f t="shared" si="257"/>
        <v/>
      </c>
      <c r="V123" s="236">
        <f t="shared" ca="1" si="258"/>
        <v>277.26</v>
      </c>
      <c r="W123" s="244"/>
      <c r="X123" s="226">
        <v>0.8</v>
      </c>
      <c r="Y123" s="158">
        <f t="shared" ca="1" si="259"/>
        <v>100</v>
      </c>
      <c r="Z123" s="158">
        <f t="shared" ca="1" si="259"/>
        <v>61.74</v>
      </c>
      <c r="AA123" s="158">
        <f t="shared" ca="1" si="259"/>
        <v>59.9</v>
      </c>
      <c r="AB123" s="158">
        <f t="shared" ca="1" si="259"/>
        <v>55.62</v>
      </c>
      <c r="AC123" s="158">
        <f t="shared" ca="1" si="259"/>
        <v>0</v>
      </c>
      <c r="AE123" s="158">
        <f t="shared" si="260"/>
        <v>0</v>
      </c>
      <c r="AF123" s="158">
        <f t="shared" ca="1" si="261"/>
        <v>100</v>
      </c>
      <c r="AG123" s="158">
        <f t="shared" ca="1" si="262"/>
        <v>61.74</v>
      </c>
      <c r="AH123" s="158">
        <f t="shared" ca="1" si="263"/>
        <v>59.9</v>
      </c>
      <c r="AI123" s="158">
        <f t="shared" si="264"/>
        <v>0</v>
      </c>
      <c r="AJ123" s="158">
        <f t="shared" ca="1" si="265"/>
        <v>55.62</v>
      </c>
      <c r="AK123" s="158">
        <f t="shared" si="266"/>
        <v>0</v>
      </c>
      <c r="AL123" s="158">
        <f t="shared" si="267"/>
        <v>0</v>
      </c>
      <c r="AM123" s="158">
        <f t="shared" si="268"/>
        <v>0</v>
      </c>
      <c r="AN123" s="159">
        <f t="shared" ca="1" si="269"/>
        <v>221.81</v>
      </c>
      <c r="AP123" s="227">
        <f t="shared" ca="1" si="270"/>
        <v>0</v>
      </c>
      <c r="AQ123" s="227">
        <f t="shared" ca="1" si="271"/>
        <v>0</v>
      </c>
      <c r="AR123" s="227">
        <f t="shared" ca="1" si="272"/>
        <v>0</v>
      </c>
      <c r="AS123" s="227">
        <f t="shared" ca="1" si="273"/>
        <v>0</v>
      </c>
      <c r="AT123" s="227">
        <f t="shared" ca="1" si="274"/>
        <v>0</v>
      </c>
      <c r="AU123" s="227">
        <f t="shared" ca="1" si="275"/>
        <v>0</v>
      </c>
      <c r="AV123" s="227">
        <f t="shared" ca="1" si="276"/>
        <v>0</v>
      </c>
      <c r="AW123" s="227">
        <f t="shared" ca="1" si="277"/>
        <v>0</v>
      </c>
      <c r="AX123" s="227">
        <f t="shared" ca="1" si="278"/>
        <v>221.81</v>
      </c>
      <c r="AY123" s="227">
        <f t="shared" ca="1" si="279"/>
        <v>0</v>
      </c>
      <c r="AZ123" s="227">
        <f t="shared" ca="1" si="280"/>
        <v>0</v>
      </c>
      <c r="BB123" s="227">
        <f t="shared" si="281"/>
        <v>0</v>
      </c>
      <c r="BC123" s="227">
        <f t="shared" ca="1" si="282"/>
        <v>80</v>
      </c>
      <c r="BD123" s="227">
        <f t="shared" ca="1" si="283"/>
        <v>49.39</v>
      </c>
      <c r="BE123" s="227">
        <f t="shared" ca="1" si="284"/>
        <v>47.92</v>
      </c>
      <c r="BF123" s="227">
        <f t="shared" si="285"/>
        <v>0</v>
      </c>
      <c r="BG123" s="227">
        <f t="shared" ca="1" si="286"/>
        <v>44.5</v>
      </c>
      <c r="BH123" s="227">
        <f t="shared" si="287"/>
        <v>0</v>
      </c>
      <c r="BI123" s="227">
        <f t="shared" si="288"/>
        <v>0</v>
      </c>
      <c r="BJ123" s="227">
        <f t="shared" si="289"/>
        <v>0</v>
      </c>
    </row>
    <row r="124" spans="1:62" x14ac:dyDescent="0.2">
      <c r="A124" s="228" t="s">
        <v>7</v>
      </c>
      <c r="B124" s="229" t="s">
        <v>327</v>
      </c>
      <c r="C124" s="230" t="s">
        <v>81</v>
      </c>
      <c r="D124" s="231"/>
      <c r="E124" s="236"/>
      <c r="F124" s="231"/>
      <c r="G124" s="245" t="str">
        <f t="shared" si="250"/>
        <v/>
      </c>
      <c r="H124" s="231"/>
      <c r="I124" s="245" t="str">
        <f t="shared" si="251"/>
        <v/>
      </c>
      <c r="J124" s="231">
        <v>48.05</v>
      </c>
      <c r="K124" s="245">
        <f t="shared" ca="1" si="252"/>
        <v>83.88</v>
      </c>
      <c r="L124" s="231"/>
      <c r="M124" s="236" t="str">
        <f t="shared" si="253"/>
        <v/>
      </c>
      <c r="N124" s="261">
        <v>37.270000000000003</v>
      </c>
      <c r="O124" s="236">
        <f t="shared" ca="1" si="254"/>
        <v>100</v>
      </c>
      <c r="P124" s="261">
        <v>44.59</v>
      </c>
      <c r="Q124" s="236">
        <f t="shared" ca="1" si="255"/>
        <v>86.59</v>
      </c>
      <c r="R124" s="231" t="s">
        <v>88</v>
      </c>
      <c r="S124" s="236" t="str">
        <f t="shared" si="256"/>
        <v>*</v>
      </c>
      <c r="T124" s="231"/>
      <c r="U124" s="236" t="str">
        <f t="shared" si="257"/>
        <v/>
      </c>
      <c r="V124" s="236">
        <f t="shared" ca="1" si="258"/>
        <v>270.47000000000003</v>
      </c>
      <c r="W124" s="264"/>
      <c r="X124" s="226">
        <v>0.8</v>
      </c>
      <c r="Y124" s="158">
        <f t="shared" ca="1" si="259"/>
        <v>100</v>
      </c>
      <c r="Z124" s="158">
        <f t="shared" ca="1" si="259"/>
        <v>86.59</v>
      </c>
      <c r="AA124" s="158">
        <f t="shared" ca="1" si="259"/>
        <v>83.88</v>
      </c>
      <c r="AB124" s="158">
        <f t="shared" ca="1" si="259"/>
        <v>0</v>
      </c>
      <c r="AC124" s="158">
        <f t="shared" ca="1" si="259"/>
        <v>0</v>
      </c>
      <c r="AE124" s="158">
        <f t="shared" si="260"/>
        <v>0</v>
      </c>
      <c r="AF124" s="158">
        <f t="shared" si="261"/>
        <v>0</v>
      </c>
      <c r="AG124" s="158">
        <f t="shared" si="262"/>
        <v>0</v>
      </c>
      <c r="AH124" s="158">
        <f t="shared" ca="1" si="263"/>
        <v>83.88</v>
      </c>
      <c r="AI124" s="158">
        <f t="shared" si="264"/>
        <v>0</v>
      </c>
      <c r="AJ124" s="158">
        <f t="shared" ca="1" si="265"/>
        <v>100</v>
      </c>
      <c r="AK124" s="158">
        <f t="shared" ca="1" si="266"/>
        <v>86.59</v>
      </c>
      <c r="AL124" s="158">
        <f t="shared" si="267"/>
        <v>0</v>
      </c>
      <c r="AM124" s="158">
        <f t="shared" si="268"/>
        <v>0</v>
      </c>
      <c r="AN124" s="159">
        <f t="shared" ca="1" si="269"/>
        <v>216.38</v>
      </c>
      <c r="AP124" s="227">
        <f t="shared" ca="1" si="270"/>
        <v>0</v>
      </c>
      <c r="AQ124" s="227">
        <f t="shared" ca="1" si="271"/>
        <v>0</v>
      </c>
      <c r="AR124" s="227">
        <f t="shared" ca="1" si="272"/>
        <v>216.38</v>
      </c>
      <c r="AS124" s="227">
        <f t="shared" ca="1" si="273"/>
        <v>0</v>
      </c>
      <c r="AT124" s="227">
        <f t="shared" ca="1" si="274"/>
        <v>0</v>
      </c>
      <c r="AU124" s="227">
        <f t="shared" ca="1" si="275"/>
        <v>0</v>
      </c>
      <c r="AV124" s="227">
        <f t="shared" ca="1" si="276"/>
        <v>0</v>
      </c>
      <c r="AW124" s="227">
        <f t="shared" ca="1" si="277"/>
        <v>0</v>
      </c>
      <c r="AX124" s="227">
        <f t="shared" ca="1" si="278"/>
        <v>0</v>
      </c>
      <c r="AY124" s="227">
        <f t="shared" ca="1" si="279"/>
        <v>0</v>
      </c>
      <c r="AZ124" s="227">
        <f t="shared" ca="1" si="280"/>
        <v>0</v>
      </c>
      <c r="BB124" s="227">
        <f t="shared" si="281"/>
        <v>0</v>
      </c>
      <c r="BC124" s="227">
        <f t="shared" si="282"/>
        <v>0</v>
      </c>
      <c r="BD124" s="227">
        <f t="shared" si="283"/>
        <v>0</v>
      </c>
      <c r="BE124" s="227">
        <f t="shared" ca="1" si="284"/>
        <v>67.099999999999994</v>
      </c>
      <c r="BF124" s="227">
        <f t="shared" si="285"/>
        <v>0</v>
      </c>
      <c r="BG124" s="227">
        <f t="shared" ca="1" si="286"/>
        <v>80</v>
      </c>
      <c r="BH124" s="227">
        <f t="shared" ca="1" si="287"/>
        <v>69.27</v>
      </c>
      <c r="BI124" s="227">
        <f t="shared" si="288"/>
        <v>0</v>
      </c>
      <c r="BJ124" s="227">
        <f t="shared" si="289"/>
        <v>0</v>
      </c>
    </row>
    <row r="125" spans="1:62" x14ac:dyDescent="0.2">
      <c r="A125" s="228" t="s">
        <v>8</v>
      </c>
      <c r="B125" s="229" t="s">
        <v>294</v>
      </c>
      <c r="C125" s="230" t="s">
        <v>97</v>
      </c>
      <c r="D125" s="231"/>
      <c r="E125" s="232"/>
      <c r="F125" s="231">
        <v>40.590000000000003</v>
      </c>
      <c r="G125" s="232">
        <f t="shared" ca="1" si="250"/>
        <v>80.28</v>
      </c>
      <c r="H125" s="231"/>
      <c r="I125" s="236" t="str">
        <f t="shared" si="251"/>
        <v/>
      </c>
      <c r="J125" s="231"/>
      <c r="K125" s="236" t="str">
        <f t="shared" si="252"/>
        <v/>
      </c>
      <c r="L125" s="231"/>
      <c r="M125" s="236" t="str">
        <f t="shared" si="253"/>
        <v/>
      </c>
      <c r="N125" s="261"/>
      <c r="O125" s="236" t="str">
        <f t="shared" si="254"/>
        <v/>
      </c>
      <c r="P125" s="231"/>
      <c r="Q125" s="236" t="str">
        <f t="shared" si="255"/>
        <v/>
      </c>
      <c r="R125" s="231"/>
      <c r="S125" s="236" t="str">
        <f t="shared" si="256"/>
        <v/>
      </c>
      <c r="T125" s="231"/>
      <c r="U125" s="236" t="str">
        <f t="shared" si="257"/>
        <v/>
      </c>
      <c r="V125" s="236">
        <f t="shared" ca="1" si="258"/>
        <v>80.28</v>
      </c>
      <c r="W125" s="244"/>
      <c r="X125" s="226">
        <v>0.8</v>
      </c>
      <c r="Y125" s="158">
        <f t="shared" ca="1" si="259"/>
        <v>80.28</v>
      </c>
      <c r="Z125" s="158">
        <f t="shared" ca="1" si="259"/>
        <v>0</v>
      </c>
      <c r="AA125" s="158">
        <f t="shared" ca="1" si="259"/>
        <v>0</v>
      </c>
      <c r="AB125" s="158">
        <f t="shared" ca="1" si="259"/>
        <v>0</v>
      </c>
      <c r="AC125" s="158">
        <f t="shared" ca="1" si="259"/>
        <v>0</v>
      </c>
      <c r="AE125" s="158">
        <f t="shared" si="260"/>
        <v>0</v>
      </c>
      <c r="AF125" s="158">
        <f t="shared" ca="1" si="261"/>
        <v>80.28</v>
      </c>
      <c r="AG125" s="158">
        <f t="shared" si="262"/>
        <v>0</v>
      </c>
      <c r="AH125" s="158">
        <f t="shared" si="263"/>
        <v>0</v>
      </c>
      <c r="AI125" s="158">
        <f t="shared" si="264"/>
        <v>0</v>
      </c>
      <c r="AJ125" s="158">
        <f t="shared" si="265"/>
        <v>0</v>
      </c>
      <c r="AK125" s="158">
        <f t="shared" si="266"/>
        <v>0</v>
      </c>
      <c r="AL125" s="158">
        <f t="shared" si="267"/>
        <v>0</v>
      </c>
      <c r="AM125" s="158">
        <f t="shared" si="268"/>
        <v>0</v>
      </c>
      <c r="AN125" s="159">
        <f t="shared" ca="1" si="269"/>
        <v>64.22</v>
      </c>
      <c r="AP125" s="227">
        <f t="shared" ca="1" si="270"/>
        <v>0</v>
      </c>
      <c r="AQ125" s="227">
        <f t="shared" ca="1" si="271"/>
        <v>0</v>
      </c>
      <c r="AR125" s="227">
        <f t="shared" ca="1" si="272"/>
        <v>0</v>
      </c>
      <c r="AS125" s="227">
        <f t="shared" ca="1" si="273"/>
        <v>0</v>
      </c>
      <c r="AT125" s="227">
        <f t="shared" ca="1" si="274"/>
        <v>0</v>
      </c>
      <c r="AU125" s="227">
        <f t="shared" ca="1" si="275"/>
        <v>0</v>
      </c>
      <c r="AV125" s="227">
        <f t="shared" ca="1" si="276"/>
        <v>64.22</v>
      </c>
      <c r="AW125" s="227">
        <f t="shared" ca="1" si="277"/>
        <v>0</v>
      </c>
      <c r="AX125" s="227">
        <f t="shared" ca="1" si="278"/>
        <v>0</v>
      </c>
      <c r="AY125" s="227">
        <f t="shared" ca="1" si="279"/>
        <v>0</v>
      </c>
      <c r="AZ125" s="227">
        <f t="shared" ca="1" si="280"/>
        <v>0</v>
      </c>
      <c r="BB125" s="227">
        <f t="shared" si="281"/>
        <v>0</v>
      </c>
      <c r="BC125" s="227">
        <f t="shared" ca="1" si="282"/>
        <v>64.22</v>
      </c>
      <c r="BD125" s="227">
        <f t="shared" si="283"/>
        <v>0</v>
      </c>
      <c r="BE125" s="227">
        <f t="shared" si="284"/>
        <v>0</v>
      </c>
      <c r="BF125" s="227">
        <f t="shared" si="285"/>
        <v>0</v>
      </c>
      <c r="BG125" s="227">
        <f t="shared" si="286"/>
        <v>0</v>
      </c>
      <c r="BH125" s="227">
        <f t="shared" si="287"/>
        <v>0</v>
      </c>
      <c r="BI125" s="227">
        <f t="shared" si="288"/>
        <v>0</v>
      </c>
      <c r="BJ125" s="227">
        <f t="shared" si="289"/>
        <v>0</v>
      </c>
    </row>
    <row r="126" spans="1:62" ht="13.5" thickBot="1" x14ac:dyDescent="0.25">
      <c r="A126" s="247" t="s">
        <v>9</v>
      </c>
      <c r="B126" s="248" t="s">
        <v>408</v>
      </c>
      <c r="C126" s="249" t="s">
        <v>73</v>
      </c>
      <c r="D126" s="250"/>
      <c r="E126" s="251"/>
      <c r="F126" s="250"/>
      <c r="G126" s="266" t="str">
        <f t="shared" si="250"/>
        <v/>
      </c>
      <c r="H126" s="250"/>
      <c r="I126" s="266" t="str">
        <f t="shared" si="251"/>
        <v/>
      </c>
      <c r="J126" s="250"/>
      <c r="K126" s="266" t="str">
        <f t="shared" si="252"/>
        <v/>
      </c>
      <c r="L126" s="250">
        <v>60.15</v>
      </c>
      <c r="M126" s="266">
        <f t="shared" ca="1" si="253"/>
        <v>50.73</v>
      </c>
      <c r="N126" s="250"/>
      <c r="O126" s="251" t="str">
        <f t="shared" si="254"/>
        <v/>
      </c>
      <c r="P126" s="250"/>
      <c r="Q126" s="251" t="str">
        <f t="shared" si="255"/>
        <v/>
      </c>
      <c r="R126" s="250"/>
      <c r="S126" s="251" t="str">
        <f t="shared" si="256"/>
        <v/>
      </c>
      <c r="T126" s="267"/>
      <c r="U126" s="251" t="str">
        <f t="shared" si="257"/>
        <v/>
      </c>
      <c r="V126" s="251">
        <f t="shared" ca="1" si="258"/>
        <v>50.73</v>
      </c>
      <c r="W126" s="264"/>
      <c r="X126" s="226">
        <v>0.8</v>
      </c>
      <c r="Y126" s="158">
        <f t="shared" ca="1" si="259"/>
        <v>50.73</v>
      </c>
      <c r="Z126" s="158">
        <f t="shared" ca="1" si="259"/>
        <v>0</v>
      </c>
      <c r="AA126" s="158">
        <f t="shared" ca="1" si="259"/>
        <v>0</v>
      </c>
      <c r="AB126" s="158">
        <f t="shared" ca="1" si="259"/>
        <v>0</v>
      </c>
      <c r="AC126" s="158">
        <f t="shared" ca="1" si="259"/>
        <v>0</v>
      </c>
      <c r="AE126" s="158">
        <f t="shared" ref="AE126" si="290">N(E126)</f>
        <v>0</v>
      </c>
      <c r="AF126" s="158">
        <f t="shared" ref="AF126" si="291">N(G126)</f>
        <v>0</v>
      </c>
      <c r="AG126" s="158">
        <f t="shared" ref="AG126" si="292">N(I126)</f>
        <v>0</v>
      </c>
      <c r="AH126" s="158">
        <f t="shared" ref="AH126" si="293">N(K126)</f>
        <v>0</v>
      </c>
      <c r="AI126" s="158">
        <f t="shared" ref="AI126" ca="1" si="294">N(M126)</f>
        <v>50.73</v>
      </c>
      <c r="AJ126" s="158">
        <f t="shared" ref="AJ126" si="295">N(O126)</f>
        <v>0</v>
      </c>
      <c r="AK126" s="158">
        <f t="shared" ref="AK126" si="296">N(Q126)</f>
        <v>0</v>
      </c>
      <c r="AL126" s="158">
        <f t="shared" ref="AL126" si="297">N(S126)</f>
        <v>0</v>
      </c>
      <c r="AM126" s="158">
        <f t="shared" ref="AM126" si="298">N(U126)</f>
        <v>0</v>
      </c>
      <c r="AN126" s="159">
        <f t="shared" ref="AN126" ca="1" si="299">ROUND(X126*SUM(E126,G126,I126,K126,M126,O126,Q126,S126,U126),2)</f>
        <v>40.58</v>
      </c>
      <c r="AP126" s="227">
        <f t="shared" ref="AP126" ca="1" si="300">IF(C126="Vihor",1,0)*AN126</f>
        <v>40.58</v>
      </c>
      <c r="AQ126" s="227">
        <f t="shared" ref="AQ126" ca="1" si="301">IF(C126="Maksimir",1,0)*AN126</f>
        <v>0</v>
      </c>
      <c r="AR126" s="227">
        <f t="shared" ref="AR126" ca="1" si="302">IF(C126="Japetić",1,0)*AN126</f>
        <v>0</v>
      </c>
      <c r="AS126" s="227">
        <f t="shared" ref="AS126" ca="1" si="303">IF(C126="Bjelovar",1,0)*AN126</f>
        <v>0</v>
      </c>
      <c r="AT126" s="227">
        <f t="shared" ref="AT126" ca="1" si="304">IF(C126="Međimurje",1,0)*AN126</f>
        <v>0</v>
      </c>
      <c r="AU126" s="227">
        <f t="shared" ref="AU126" ca="1" si="305">IF(C126="Sova",1,0)*AN126</f>
        <v>0</v>
      </c>
      <c r="AV126" s="227">
        <f t="shared" ref="AV126" ca="1" si="306">IF(C126="Orion",1,0)*AN126</f>
        <v>0</v>
      </c>
      <c r="AW126" s="227">
        <f t="shared" ref="AW126" ca="1" si="307">IF(C126="Kapela",1,0)*AN126</f>
        <v>0</v>
      </c>
      <c r="AX126" s="227">
        <f t="shared" ref="AX126" ca="1" si="308">IF(C126="Jelen",1,0)*AN126</f>
        <v>0</v>
      </c>
      <c r="AY126" s="227">
        <f t="shared" ref="AY126" ca="1" si="309">IF(C126="Varaždin",1,0)*AN126</f>
        <v>0</v>
      </c>
      <c r="AZ126" s="227">
        <f t="shared" ref="AZ126" ca="1" si="310">IF(C126="Ivan Merz",1,0)*AN126</f>
        <v>0</v>
      </c>
      <c r="BB126" s="227">
        <f t="shared" si="281"/>
        <v>0</v>
      </c>
      <c r="BC126" s="227">
        <f t="shared" si="282"/>
        <v>0</v>
      </c>
      <c r="BD126" s="227">
        <f t="shared" si="283"/>
        <v>0</v>
      </c>
      <c r="BE126" s="227">
        <f t="shared" si="284"/>
        <v>0</v>
      </c>
      <c r="BF126" s="227">
        <f t="shared" ca="1" si="285"/>
        <v>40.58</v>
      </c>
      <c r="BG126" s="227">
        <f t="shared" si="286"/>
        <v>0</v>
      </c>
      <c r="BH126" s="227">
        <f t="shared" si="287"/>
        <v>0</v>
      </c>
      <c r="BI126" s="227">
        <f t="shared" si="288"/>
        <v>0</v>
      </c>
      <c r="BJ126" s="227">
        <f t="shared" si="289"/>
        <v>0</v>
      </c>
    </row>
    <row r="127" spans="1:62" ht="13.5" thickBot="1" x14ac:dyDescent="0.25">
      <c r="A127" s="269"/>
      <c r="B127" s="210"/>
      <c r="C127" s="211"/>
      <c r="AP127" s="227"/>
      <c r="AQ127" s="227"/>
      <c r="AR127" s="227"/>
      <c r="AS127" s="227"/>
      <c r="AT127" s="227"/>
      <c r="AU127" s="227"/>
      <c r="AV127" s="227"/>
      <c r="AW127" s="227"/>
      <c r="AX127" s="227"/>
      <c r="AY127" s="227"/>
      <c r="AZ127" s="227"/>
    </row>
    <row r="128" spans="1:62" ht="13.5" customHeight="1" x14ac:dyDescent="0.25">
      <c r="A128" s="355"/>
      <c r="B128" s="358" t="s">
        <v>50</v>
      </c>
      <c r="C128" s="361" t="s">
        <v>2</v>
      </c>
      <c r="D128" s="349" t="s">
        <v>95</v>
      </c>
      <c r="E128" s="349"/>
      <c r="F128" s="349" t="s">
        <v>145</v>
      </c>
      <c r="G128" s="349"/>
      <c r="H128" s="349" t="s">
        <v>133</v>
      </c>
      <c r="I128" s="349"/>
      <c r="J128" s="349" t="s">
        <v>135</v>
      </c>
      <c r="K128" s="349"/>
      <c r="L128" s="349" t="s">
        <v>136</v>
      </c>
      <c r="M128" s="350"/>
      <c r="N128" s="349" t="s">
        <v>149</v>
      </c>
      <c r="O128" s="349"/>
      <c r="P128" s="349" t="s">
        <v>20</v>
      </c>
      <c r="Q128" s="349"/>
      <c r="R128" s="349" t="s">
        <v>153</v>
      </c>
      <c r="S128" s="350"/>
      <c r="T128" s="349" t="s">
        <v>381</v>
      </c>
      <c r="U128" s="350"/>
      <c r="V128" s="351" t="s">
        <v>93</v>
      </c>
      <c r="W128" s="364"/>
      <c r="X128" s="364"/>
      <c r="AP128" s="227"/>
      <c r="AQ128" s="227"/>
      <c r="AR128" s="227"/>
      <c r="AS128" s="227"/>
      <c r="AT128" s="227"/>
      <c r="AU128" s="227"/>
      <c r="AV128" s="227"/>
      <c r="AW128" s="227"/>
      <c r="AX128" s="227"/>
      <c r="AY128" s="227"/>
      <c r="AZ128" s="227"/>
    </row>
    <row r="129" spans="1:62" ht="13.5" x14ac:dyDescent="0.25">
      <c r="A129" s="356"/>
      <c r="B129" s="359"/>
      <c r="C129" s="362"/>
      <c r="D129" s="348" t="s">
        <v>144</v>
      </c>
      <c r="E129" s="348"/>
      <c r="F129" s="348" t="s">
        <v>146</v>
      </c>
      <c r="G129" s="348"/>
      <c r="H129" s="348" t="s">
        <v>146</v>
      </c>
      <c r="I129" s="348"/>
      <c r="J129" s="348" t="s">
        <v>147</v>
      </c>
      <c r="K129" s="348"/>
      <c r="L129" s="348" t="s">
        <v>148</v>
      </c>
      <c r="M129" s="348"/>
      <c r="N129" s="348" t="s">
        <v>151</v>
      </c>
      <c r="O129" s="348"/>
      <c r="P129" s="348" t="s">
        <v>152</v>
      </c>
      <c r="Q129" s="348"/>
      <c r="R129" s="348" t="s">
        <v>91</v>
      </c>
      <c r="S129" s="348"/>
      <c r="T129" s="348" t="s">
        <v>382</v>
      </c>
      <c r="U129" s="348"/>
      <c r="V129" s="352"/>
      <c r="W129" s="364"/>
      <c r="X129" s="364"/>
      <c r="AP129" s="227"/>
      <c r="AQ129" s="227"/>
      <c r="AR129" s="227"/>
      <c r="AS129" s="227"/>
      <c r="AT129" s="227"/>
      <c r="AU129" s="227"/>
      <c r="AV129" s="227"/>
      <c r="AW129" s="227"/>
      <c r="AX129" s="227"/>
      <c r="AY129" s="227"/>
      <c r="AZ129" s="227"/>
    </row>
    <row r="130" spans="1:62" ht="13.5" customHeight="1" thickBot="1" x14ac:dyDescent="0.25">
      <c r="A130" s="357"/>
      <c r="B130" s="360"/>
      <c r="C130" s="363"/>
      <c r="D130" s="203" t="s">
        <v>0</v>
      </c>
      <c r="E130" s="204" t="s">
        <v>1</v>
      </c>
      <c r="F130" s="203" t="s">
        <v>0</v>
      </c>
      <c r="G130" s="204" t="s">
        <v>1</v>
      </c>
      <c r="H130" s="203" t="s">
        <v>0</v>
      </c>
      <c r="I130" s="204" t="s">
        <v>1</v>
      </c>
      <c r="J130" s="203" t="s">
        <v>0</v>
      </c>
      <c r="K130" s="204" t="s">
        <v>1</v>
      </c>
      <c r="L130" s="203" t="s">
        <v>0</v>
      </c>
      <c r="M130" s="204" t="s">
        <v>1</v>
      </c>
      <c r="N130" s="203" t="s">
        <v>0</v>
      </c>
      <c r="O130" s="204" t="s">
        <v>1</v>
      </c>
      <c r="P130" s="203" t="s">
        <v>0</v>
      </c>
      <c r="Q130" s="204" t="s">
        <v>1</v>
      </c>
      <c r="R130" s="203" t="s">
        <v>0</v>
      </c>
      <c r="S130" s="204" t="s">
        <v>1</v>
      </c>
      <c r="T130" s="203" t="s">
        <v>0</v>
      </c>
      <c r="U130" s="204" t="s">
        <v>1</v>
      </c>
      <c r="V130" s="353"/>
      <c r="W130" s="205"/>
      <c r="X130" s="206"/>
      <c r="AP130" s="227"/>
      <c r="AQ130" s="227"/>
      <c r="AR130" s="227"/>
      <c r="AS130" s="227"/>
      <c r="AT130" s="227"/>
      <c r="AU130" s="227"/>
      <c r="AV130" s="227"/>
      <c r="AW130" s="227"/>
      <c r="AX130" s="227"/>
      <c r="AY130" s="227"/>
      <c r="AZ130" s="227"/>
    </row>
    <row r="131" spans="1:62" s="215" customFormat="1" ht="13.5" hidden="1" outlineLevel="1" thickBot="1" x14ac:dyDescent="0.25">
      <c r="A131" s="209"/>
      <c r="B131" s="210">
        <f>ROW()+1</f>
        <v>132</v>
      </c>
      <c r="C131" s="211" cm="1">
        <f t="array" ref="C131">MATCH(TRUE,ISBLANK(C132:C346),0)+ROW()-1</f>
        <v>137</v>
      </c>
      <c r="D131" s="212">
        <f ca="1">MIN(INDIRECT(ADDRESS($B131,COLUMN())&amp;":"&amp;ADDRESS($C131,COLUMN())))</f>
        <v>66.510000000000005</v>
      </c>
      <c r="E131" s="213">
        <f ca="1">100*D131-40*INT(D131)</f>
        <v>4011.0000000000009</v>
      </c>
      <c r="F131" s="212">
        <f ca="1">MIN(INDIRECT(ADDRESS($B131,COLUMN())&amp;":"&amp;ADDRESS($C131,COLUMN())))</f>
        <v>38.36</v>
      </c>
      <c r="G131" s="213">
        <f t="shared" ref="G131" ca="1" si="311">F131*100-40*INT(F131)</f>
        <v>2316</v>
      </c>
      <c r="H131" s="212">
        <f ca="1">MIN(INDIRECT(ADDRESS($B131,COLUMN())&amp;":"&amp;ADDRESS($C131,COLUMN())))</f>
        <v>41.01</v>
      </c>
      <c r="I131" s="213">
        <f t="shared" ref="I131" ca="1" si="312">H131*100-40*INT(H131)</f>
        <v>2461</v>
      </c>
      <c r="J131" s="212">
        <f ca="1">MIN(INDIRECT(ADDRESS($B131,COLUMN())&amp;":"&amp;ADDRESS($C131,COLUMN())))</f>
        <v>37.56</v>
      </c>
      <c r="K131" s="213">
        <f t="shared" ref="K131" ca="1" si="313">J131*100-40*INT(J131)</f>
        <v>2276</v>
      </c>
      <c r="L131" s="212">
        <f ca="1">MIN(INDIRECT(ADDRESS($B131,COLUMN())&amp;":"&amp;ADDRESS($C131,COLUMN())))</f>
        <v>33.520000000000003</v>
      </c>
      <c r="M131" s="213">
        <f t="shared" ref="M131" ca="1" si="314">L131*100-40*INT(L131)</f>
        <v>2032.0000000000005</v>
      </c>
      <c r="N131" s="212">
        <f ca="1">MIN(INDIRECT(ADDRESS($B131,COLUMN())&amp;":"&amp;ADDRESS($C131,COLUMN())))</f>
        <v>36.25</v>
      </c>
      <c r="O131" s="213">
        <f t="shared" ref="O131" ca="1" si="315">N131*100-40*INT(N131)</f>
        <v>2185</v>
      </c>
      <c r="P131" s="212">
        <f ca="1">MIN(INDIRECT(ADDRESS($B131,COLUMN())&amp;":"&amp;ADDRESS($C131,COLUMN())))</f>
        <v>55.15</v>
      </c>
      <c r="Q131" s="213">
        <f t="shared" ref="Q131" ca="1" si="316">P131*100-40*INT(P131)</f>
        <v>3315</v>
      </c>
      <c r="R131" s="212">
        <f ca="1">MIN(INDIRECT(ADDRESS($B131,COLUMN())&amp;":"&amp;ADDRESS($C131,COLUMN())))</f>
        <v>92.58</v>
      </c>
      <c r="S131" s="213">
        <f t="shared" ref="S131" ca="1" si="317">R131*100-40*INT(R131)</f>
        <v>5578</v>
      </c>
      <c r="T131" s="212">
        <f ca="1">MIN(INDIRECT(ADDRESS($B131,COLUMN())&amp;":"&amp;ADDRESS($C131,COLUMN())))</f>
        <v>47.29</v>
      </c>
      <c r="U131" s="213">
        <f t="shared" ref="U131" ca="1" si="318">T131*100-40*INT(T131)</f>
        <v>2849</v>
      </c>
      <c r="V131" s="212"/>
      <c r="W131" s="214"/>
      <c r="X131" s="214"/>
      <c r="AN131" s="216"/>
      <c r="AP131" s="217"/>
      <c r="AQ131" s="217"/>
      <c r="AR131" s="217"/>
      <c r="AS131" s="217"/>
      <c r="AT131" s="217"/>
      <c r="AU131" s="217"/>
      <c r="AV131" s="217"/>
      <c r="AW131" s="217"/>
      <c r="AX131" s="217"/>
      <c r="AY131" s="217"/>
      <c r="AZ131" s="217"/>
    </row>
    <row r="132" spans="1:62" collapsed="1" x14ac:dyDescent="0.2">
      <c r="A132" s="218" t="s">
        <v>3</v>
      </c>
      <c r="B132" s="219" t="s">
        <v>182</v>
      </c>
      <c r="C132" s="220" t="s">
        <v>73</v>
      </c>
      <c r="D132" s="221">
        <v>99.06</v>
      </c>
      <c r="E132" s="222">
        <f t="shared" ref="E132:E137" ca="1" si="319">IF(D132="","",IF(N(D132)=0,"*",ROUND(100*E$131/(100*D132-40*INT(D132)),2)))</f>
        <v>67.459999999999994</v>
      </c>
      <c r="F132" s="221">
        <v>38.36</v>
      </c>
      <c r="G132" s="223">
        <f t="shared" ref="G132:G137" ca="1" si="320">IF(F132="","",IF(N(F132)=0,"*",ROUND(100*G$131/(100*F132-40*INT(F132)),2)))</f>
        <v>100</v>
      </c>
      <c r="H132" s="221"/>
      <c r="I132" s="223" t="str">
        <f t="shared" ref="I132:I137" si="321">IF(H132="","",IF(N(H132)=0,"*",ROUND(100*I$131/(100*H132-40*INT(H132)),2)))</f>
        <v/>
      </c>
      <c r="J132" s="221">
        <v>37.56</v>
      </c>
      <c r="K132" s="223">
        <f t="shared" ref="K132:K137" ca="1" si="322">IF(J132="","",IF(N(J132)=0,"*",ROUND(100*K$131/(100*J132-40*INT(J132)),2)))</f>
        <v>100</v>
      </c>
      <c r="L132" s="224">
        <v>33.520000000000003</v>
      </c>
      <c r="M132" s="223">
        <f t="shared" ref="M132:M137" ca="1" si="323">IF(L132="","",IF(N(L132)=0,"*",ROUND(100*M$131/(100*L132-40*INT(L132)),2)))</f>
        <v>100</v>
      </c>
      <c r="N132" s="221">
        <v>40.24</v>
      </c>
      <c r="O132" s="222">
        <f t="shared" ref="O132:O137" ca="1" si="324">IF(N132="","",IF(N(N132)=0,"*",ROUND(100*O$131/(100*N132-40*INT(N132)),2)))</f>
        <v>90.14</v>
      </c>
      <c r="P132" s="221">
        <v>55.15</v>
      </c>
      <c r="Q132" s="223">
        <f t="shared" ref="Q132:Q137" ca="1" si="325">IF(P132="","",IF(N(P132)=0,"*",ROUND(100*Q$131/(100*P132-40*INT(P132)),2)))</f>
        <v>100</v>
      </c>
      <c r="R132" s="221">
        <v>92.58</v>
      </c>
      <c r="S132" s="223">
        <f t="shared" ref="S132:S137" ca="1" si="326">IF(R132="","",IF(N(R132)=0,"*",ROUND(100*S$131/(100*R132-40*INT(R132)),2)))</f>
        <v>100</v>
      </c>
      <c r="T132" s="221">
        <v>53.27</v>
      </c>
      <c r="U132" s="222">
        <f t="shared" ref="U132:U137" ca="1" si="327">IF(T132="","",IF(N(T132)=0,"*",ROUND(100*U$131/(100*T132-40*INT(T132)),2)))</f>
        <v>88.84</v>
      </c>
      <c r="V132" s="223">
        <f t="shared" ref="V132:V137" ca="1" si="328">SUM(Y132:AC132)</f>
        <v>500</v>
      </c>
      <c r="W132" s="264"/>
      <c r="X132" s="226">
        <v>0.9</v>
      </c>
      <c r="Y132" s="158">
        <f t="shared" ref="Y132:AC137" ca="1" si="329">LARGE($AE132:$AM132,Y$34)</f>
        <v>100</v>
      </c>
      <c r="Z132" s="158">
        <f t="shared" ca="1" si="329"/>
        <v>100</v>
      </c>
      <c r="AA132" s="158">
        <f t="shared" ca="1" si="329"/>
        <v>100</v>
      </c>
      <c r="AB132" s="158">
        <f t="shared" ca="1" si="329"/>
        <v>100</v>
      </c>
      <c r="AC132" s="158">
        <f t="shared" ca="1" si="329"/>
        <v>100</v>
      </c>
      <c r="AE132" s="158">
        <f t="shared" ref="AE132:AE137" ca="1" si="330">N(E132)</f>
        <v>67.459999999999994</v>
      </c>
      <c r="AF132" s="158">
        <f t="shared" ref="AF132:AF137" ca="1" si="331">N(G132)</f>
        <v>100</v>
      </c>
      <c r="AG132" s="158">
        <f t="shared" ref="AG132:AG137" si="332">N(I132)</f>
        <v>0</v>
      </c>
      <c r="AH132" s="158">
        <f t="shared" ref="AH132:AH137" ca="1" si="333">N(K132)</f>
        <v>100</v>
      </c>
      <c r="AI132" s="158">
        <f t="shared" ref="AI132:AI137" ca="1" si="334">N(M132)</f>
        <v>100</v>
      </c>
      <c r="AJ132" s="158">
        <f t="shared" ref="AJ132:AJ137" ca="1" si="335">N(O132)</f>
        <v>90.14</v>
      </c>
      <c r="AK132" s="158">
        <f t="shared" ref="AK132:AK137" ca="1" si="336">N(Q132)</f>
        <v>100</v>
      </c>
      <c r="AL132" s="158">
        <f t="shared" ref="AL132:AL137" ca="1" si="337">N(S132)</f>
        <v>100</v>
      </c>
      <c r="AM132" s="158">
        <f t="shared" ref="AM132:AM137" ca="1" si="338">N(U132)</f>
        <v>88.84</v>
      </c>
      <c r="AN132" s="159">
        <f t="shared" ref="AN132:AN137" ca="1" si="339">ROUND(X132*SUM(E132,G132,I132,K132,M132,O132,Q132,S132,U132),2)</f>
        <v>671.8</v>
      </c>
      <c r="AP132" s="227">
        <f t="shared" ref="AP132:AP137" ca="1" si="340">IF(C132="Vihor",1,0)*AN132</f>
        <v>671.8</v>
      </c>
      <c r="AQ132" s="227">
        <f t="shared" ref="AQ132:AQ137" ca="1" si="341">IF(C132="Maksimir",1,0)*AN132</f>
        <v>0</v>
      </c>
      <c r="AR132" s="227">
        <f t="shared" ref="AR132:AR137" ca="1" si="342">IF(C132="Japetić",1,0)*AN132</f>
        <v>0</v>
      </c>
      <c r="AS132" s="227">
        <f t="shared" ref="AS132:AS137" ca="1" si="343">IF(C132="Bjelovar",1,0)*AN132</f>
        <v>0</v>
      </c>
      <c r="AT132" s="227">
        <f t="shared" ref="AT132:AT137" ca="1" si="344">IF(C132="Međimurje",1,0)*AN132</f>
        <v>0</v>
      </c>
      <c r="AU132" s="227">
        <f t="shared" ref="AU132:AU137" ca="1" si="345">IF(C132="Sova",1,0)*AN132</f>
        <v>0</v>
      </c>
      <c r="AV132" s="227">
        <f t="shared" ref="AV132:AV137" ca="1" si="346">IF(C132="Orion",1,0)*AN132</f>
        <v>0</v>
      </c>
      <c r="AW132" s="227">
        <f t="shared" ref="AW132:AW137" ca="1" si="347">IF(C132="Kapela",1,0)*AN132</f>
        <v>0</v>
      </c>
      <c r="AX132" s="227">
        <f t="shared" ref="AX132:AX137" ca="1" si="348">IF(C132="Jelen",1,0)*AN132</f>
        <v>0</v>
      </c>
      <c r="AY132" s="227">
        <f t="shared" ref="AY132:AY137" ca="1" si="349">IF(C132="Varaždin",1,0)*AN132</f>
        <v>0</v>
      </c>
      <c r="AZ132" s="227">
        <f t="shared" ref="AZ132:AZ137" ca="1" si="350">IF(C132="Ivan Merz",1,0)*AN132</f>
        <v>0</v>
      </c>
      <c r="BB132" s="227">
        <f t="shared" ref="BB132:BB137" ca="1" si="351">ROUND(N(E132)*$X132,2)</f>
        <v>60.71</v>
      </c>
      <c r="BC132" s="227">
        <f t="shared" ref="BC132:BC137" ca="1" si="352">ROUND(N(G132)*$X132,2)</f>
        <v>90</v>
      </c>
      <c r="BD132" s="227">
        <f t="shared" ref="BD132:BD137" si="353">ROUND(N(I132)*$X132,2)</f>
        <v>0</v>
      </c>
      <c r="BE132" s="227">
        <f t="shared" ref="BE132:BE137" ca="1" si="354">ROUND(N(K132)*$X132,2)</f>
        <v>90</v>
      </c>
      <c r="BF132" s="227">
        <f t="shared" ref="BF132:BF137" ca="1" si="355">ROUND(N(M132)*$X132,2)</f>
        <v>90</v>
      </c>
      <c r="BG132" s="227">
        <f t="shared" ref="BG132:BG137" ca="1" si="356">ROUND(N(O132)*$X132,2)</f>
        <v>81.13</v>
      </c>
      <c r="BH132" s="227">
        <f t="shared" ref="BH132:BH137" ca="1" si="357">ROUND(N(Q132)*$X132,2)</f>
        <v>90</v>
      </c>
      <c r="BI132" s="227">
        <f t="shared" ref="BI132:BI137" ca="1" si="358">ROUND(N(S132)*$X132,2)</f>
        <v>90</v>
      </c>
      <c r="BJ132" s="227">
        <f t="shared" ref="BJ132:BJ137" ca="1" si="359">ROUND(N(U132)*$X132,2)</f>
        <v>79.959999999999994</v>
      </c>
    </row>
    <row r="133" spans="1:62" x14ac:dyDescent="0.2">
      <c r="A133" s="228" t="s">
        <v>4</v>
      </c>
      <c r="B133" s="229" t="s">
        <v>183</v>
      </c>
      <c r="C133" s="230" t="s">
        <v>73</v>
      </c>
      <c r="D133" s="231">
        <v>107.04</v>
      </c>
      <c r="E133" s="232">
        <f t="shared" ca="1" si="319"/>
        <v>62.44</v>
      </c>
      <c r="F133" s="231">
        <v>74.209999999999994</v>
      </c>
      <c r="G133" s="232">
        <f t="shared" ca="1" si="320"/>
        <v>51.92</v>
      </c>
      <c r="H133" s="231">
        <v>45.02</v>
      </c>
      <c r="I133" s="236">
        <f t="shared" ca="1" si="321"/>
        <v>91.08</v>
      </c>
      <c r="J133" s="231">
        <v>41.57</v>
      </c>
      <c r="K133" s="236">
        <f t="shared" ca="1" si="322"/>
        <v>90.43</v>
      </c>
      <c r="L133" s="234">
        <v>37.5</v>
      </c>
      <c r="M133" s="236">
        <f t="shared" ca="1" si="323"/>
        <v>89.52</v>
      </c>
      <c r="N133" s="231">
        <v>36.25</v>
      </c>
      <c r="O133" s="236">
        <f t="shared" ca="1" si="324"/>
        <v>100</v>
      </c>
      <c r="P133" s="231">
        <v>63.55</v>
      </c>
      <c r="Q133" s="232">
        <f t="shared" ca="1" si="325"/>
        <v>86.44</v>
      </c>
      <c r="R133" s="231">
        <v>168.52</v>
      </c>
      <c r="S133" s="232">
        <f t="shared" ca="1" si="326"/>
        <v>55.05</v>
      </c>
      <c r="T133" s="231">
        <v>47.29</v>
      </c>
      <c r="U133" s="236">
        <f t="shared" ca="1" si="327"/>
        <v>100</v>
      </c>
      <c r="V133" s="236">
        <f t="shared" ca="1" si="328"/>
        <v>471.03</v>
      </c>
      <c r="W133" s="264"/>
      <c r="X133" s="226">
        <v>0.9</v>
      </c>
      <c r="Y133" s="158">
        <f t="shared" ca="1" si="329"/>
        <v>100</v>
      </c>
      <c r="Z133" s="158">
        <f t="shared" ca="1" si="329"/>
        <v>100</v>
      </c>
      <c r="AA133" s="158">
        <f t="shared" ca="1" si="329"/>
        <v>91.08</v>
      </c>
      <c r="AB133" s="158">
        <f t="shared" ca="1" si="329"/>
        <v>90.43</v>
      </c>
      <c r="AC133" s="158">
        <f t="shared" ca="1" si="329"/>
        <v>89.52</v>
      </c>
      <c r="AE133" s="158">
        <f t="shared" ca="1" si="330"/>
        <v>62.44</v>
      </c>
      <c r="AF133" s="158">
        <f t="shared" ca="1" si="331"/>
        <v>51.92</v>
      </c>
      <c r="AG133" s="158">
        <f t="shared" ca="1" si="332"/>
        <v>91.08</v>
      </c>
      <c r="AH133" s="158">
        <f t="shared" ca="1" si="333"/>
        <v>90.43</v>
      </c>
      <c r="AI133" s="158">
        <f t="shared" ca="1" si="334"/>
        <v>89.52</v>
      </c>
      <c r="AJ133" s="158">
        <f t="shared" ca="1" si="335"/>
        <v>100</v>
      </c>
      <c r="AK133" s="158">
        <f t="shared" ca="1" si="336"/>
        <v>86.44</v>
      </c>
      <c r="AL133" s="158">
        <f t="shared" ca="1" si="337"/>
        <v>55.05</v>
      </c>
      <c r="AM133" s="158">
        <f t="shared" ca="1" si="338"/>
        <v>100</v>
      </c>
      <c r="AN133" s="159">
        <f t="shared" ca="1" si="339"/>
        <v>654.19000000000005</v>
      </c>
      <c r="AP133" s="227">
        <f t="shared" ca="1" si="340"/>
        <v>654.19000000000005</v>
      </c>
      <c r="AQ133" s="227">
        <f t="shared" ca="1" si="341"/>
        <v>0</v>
      </c>
      <c r="AR133" s="227">
        <f t="shared" ca="1" si="342"/>
        <v>0</v>
      </c>
      <c r="AS133" s="227">
        <f t="shared" ca="1" si="343"/>
        <v>0</v>
      </c>
      <c r="AT133" s="227">
        <f t="shared" ca="1" si="344"/>
        <v>0</v>
      </c>
      <c r="AU133" s="227">
        <f t="shared" ca="1" si="345"/>
        <v>0</v>
      </c>
      <c r="AV133" s="227">
        <f t="shared" ca="1" si="346"/>
        <v>0</v>
      </c>
      <c r="AW133" s="227">
        <f t="shared" ca="1" si="347"/>
        <v>0</v>
      </c>
      <c r="AX133" s="227">
        <f t="shared" ca="1" si="348"/>
        <v>0</v>
      </c>
      <c r="AY133" s="227">
        <f t="shared" ca="1" si="349"/>
        <v>0</v>
      </c>
      <c r="AZ133" s="227">
        <f t="shared" ca="1" si="350"/>
        <v>0</v>
      </c>
      <c r="BB133" s="227">
        <f t="shared" ca="1" si="351"/>
        <v>56.2</v>
      </c>
      <c r="BC133" s="227">
        <f t="shared" ca="1" si="352"/>
        <v>46.73</v>
      </c>
      <c r="BD133" s="227">
        <f t="shared" ca="1" si="353"/>
        <v>81.97</v>
      </c>
      <c r="BE133" s="227">
        <f t="shared" ca="1" si="354"/>
        <v>81.39</v>
      </c>
      <c r="BF133" s="227">
        <f t="shared" ca="1" si="355"/>
        <v>80.569999999999993</v>
      </c>
      <c r="BG133" s="227">
        <f t="shared" ca="1" si="356"/>
        <v>90</v>
      </c>
      <c r="BH133" s="227">
        <f t="shared" ca="1" si="357"/>
        <v>77.8</v>
      </c>
      <c r="BI133" s="227">
        <f t="shared" ca="1" si="358"/>
        <v>49.55</v>
      </c>
      <c r="BJ133" s="227">
        <f t="shared" ca="1" si="359"/>
        <v>90</v>
      </c>
    </row>
    <row r="134" spans="1:62" x14ac:dyDescent="0.2">
      <c r="A134" s="228" t="s">
        <v>5</v>
      </c>
      <c r="B134" s="229" t="s">
        <v>106</v>
      </c>
      <c r="C134" s="230" t="s">
        <v>73</v>
      </c>
      <c r="D134" s="231">
        <v>66.510000000000005</v>
      </c>
      <c r="E134" s="236">
        <f t="shared" ca="1" si="319"/>
        <v>100</v>
      </c>
      <c r="F134" s="231">
        <v>46.22</v>
      </c>
      <c r="G134" s="236">
        <f t="shared" ca="1" si="320"/>
        <v>83.25</v>
      </c>
      <c r="H134" s="231">
        <v>41.01</v>
      </c>
      <c r="I134" s="236">
        <f t="shared" ca="1" si="321"/>
        <v>100</v>
      </c>
      <c r="J134" s="231">
        <v>41.05</v>
      </c>
      <c r="K134" s="236">
        <f t="shared" ca="1" si="322"/>
        <v>92.33</v>
      </c>
      <c r="L134" s="234">
        <v>62.39</v>
      </c>
      <c r="M134" s="236">
        <f t="shared" ca="1" si="323"/>
        <v>54.06</v>
      </c>
      <c r="N134" s="231"/>
      <c r="O134" s="236" t="str">
        <f t="shared" si="324"/>
        <v/>
      </c>
      <c r="P134" s="231"/>
      <c r="Q134" s="236" t="str">
        <f t="shared" si="325"/>
        <v/>
      </c>
      <c r="R134" s="231"/>
      <c r="S134" s="236" t="str">
        <f t="shared" si="326"/>
        <v/>
      </c>
      <c r="T134" s="231"/>
      <c r="U134" s="236" t="str">
        <f t="shared" si="327"/>
        <v/>
      </c>
      <c r="V134" s="236">
        <f t="shared" ca="1" si="328"/>
        <v>429.64</v>
      </c>
      <c r="W134" s="264"/>
      <c r="X134" s="226">
        <v>0.9</v>
      </c>
      <c r="Y134" s="158">
        <f t="shared" ca="1" si="329"/>
        <v>100</v>
      </c>
      <c r="Z134" s="158">
        <f t="shared" ca="1" si="329"/>
        <v>100</v>
      </c>
      <c r="AA134" s="158">
        <f t="shared" ca="1" si="329"/>
        <v>92.33</v>
      </c>
      <c r="AB134" s="158">
        <f t="shared" ca="1" si="329"/>
        <v>83.25</v>
      </c>
      <c r="AC134" s="158">
        <f t="shared" ca="1" si="329"/>
        <v>54.06</v>
      </c>
      <c r="AE134" s="158">
        <f t="shared" ca="1" si="330"/>
        <v>100</v>
      </c>
      <c r="AF134" s="158">
        <f t="shared" ca="1" si="331"/>
        <v>83.25</v>
      </c>
      <c r="AG134" s="158">
        <f t="shared" ca="1" si="332"/>
        <v>100</v>
      </c>
      <c r="AH134" s="158">
        <f t="shared" ca="1" si="333"/>
        <v>92.33</v>
      </c>
      <c r="AI134" s="158">
        <f t="shared" ca="1" si="334"/>
        <v>54.06</v>
      </c>
      <c r="AJ134" s="158">
        <f t="shared" si="335"/>
        <v>0</v>
      </c>
      <c r="AK134" s="158">
        <f t="shared" si="336"/>
        <v>0</v>
      </c>
      <c r="AL134" s="158">
        <f t="shared" si="337"/>
        <v>0</v>
      </c>
      <c r="AM134" s="158">
        <f t="shared" si="338"/>
        <v>0</v>
      </c>
      <c r="AN134" s="159">
        <f t="shared" ca="1" si="339"/>
        <v>386.68</v>
      </c>
      <c r="AP134" s="227">
        <f t="shared" ca="1" si="340"/>
        <v>386.68</v>
      </c>
      <c r="AQ134" s="227">
        <f t="shared" ca="1" si="341"/>
        <v>0</v>
      </c>
      <c r="AR134" s="227">
        <f t="shared" ca="1" si="342"/>
        <v>0</v>
      </c>
      <c r="AS134" s="227">
        <f t="shared" ca="1" si="343"/>
        <v>0</v>
      </c>
      <c r="AT134" s="227">
        <f t="shared" ca="1" si="344"/>
        <v>0</v>
      </c>
      <c r="AU134" s="227">
        <f t="shared" ca="1" si="345"/>
        <v>0</v>
      </c>
      <c r="AV134" s="227">
        <f t="shared" ca="1" si="346"/>
        <v>0</v>
      </c>
      <c r="AW134" s="227">
        <f t="shared" ca="1" si="347"/>
        <v>0</v>
      </c>
      <c r="AX134" s="227">
        <f t="shared" ca="1" si="348"/>
        <v>0</v>
      </c>
      <c r="AY134" s="227">
        <f t="shared" ca="1" si="349"/>
        <v>0</v>
      </c>
      <c r="AZ134" s="227">
        <f t="shared" ca="1" si="350"/>
        <v>0</v>
      </c>
      <c r="BB134" s="227">
        <f t="shared" ca="1" si="351"/>
        <v>90</v>
      </c>
      <c r="BC134" s="227">
        <f t="shared" ca="1" si="352"/>
        <v>74.930000000000007</v>
      </c>
      <c r="BD134" s="227">
        <f t="shared" ca="1" si="353"/>
        <v>90</v>
      </c>
      <c r="BE134" s="227">
        <f t="shared" ca="1" si="354"/>
        <v>83.1</v>
      </c>
      <c r="BF134" s="227">
        <f t="shared" ca="1" si="355"/>
        <v>48.65</v>
      </c>
      <c r="BG134" s="227">
        <f t="shared" si="356"/>
        <v>0</v>
      </c>
      <c r="BH134" s="227">
        <f t="shared" si="357"/>
        <v>0</v>
      </c>
      <c r="BI134" s="227">
        <f t="shared" si="358"/>
        <v>0</v>
      </c>
      <c r="BJ134" s="227">
        <f t="shared" si="359"/>
        <v>0</v>
      </c>
    </row>
    <row r="135" spans="1:62" x14ac:dyDescent="0.2">
      <c r="A135" s="228" t="s">
        <v>6</v>
      </c>
      <c r="B135" s="229" t="s">
        <v>105</v>
      </c>
      <c r="C135" s="230" t="s">
        <v>73</v>
      </c>
      <c r="D135" s="231"/>
      <c r="E135" s="236" t="str">
        <f t="shared" si="319"/>
        <v/>
      </c>
      <c r="F135" s="231">
        <v>96.03</v>
      </c>
      <c r="G135" s="236">
        <f t="shared" ca="1" si="320"/>
        <v>40.19</v>
      </c>
      <c r="H135" s="231">
        <v>74.010000000000005</v>
      </c>
      <c r="I135" s="236">
        <f t="shared" ca="1" si="321"/>
        <v>55.42</v>
      </c>
      <c r="J135" s="231"/>
      <c r="K135" s="236" t="str">
        <f t="shared" si="322"/>
        <v/>
      </c>
      <c r="L135" s="234"/>
      <c r="M135" s="236" t="str">
        <f t="shared" si="323"/>
        <v/>
      </c>
      <c r="N135" s="231"/>
      <c r="O135" s="236" t="str">
        <f t="shared" si="324"/>
        <v/>
      </c>
      <c r="P135" s="231"/>
      <c r="Q135" s="236" t="str">
        <f t="shared" si="325"/>
        <v/>
      </c>
      <c r="R135" s="231"/>
      <c r="S135" s="236" t="str">
        <f t="shared" si="326"/>
        <v/>
      </c>
      <c r="T135" s="231"/>
      <c r="U135" s="236" t="str">
        <f t="shared" si="327"/>
        <v/>
      </c>
      <c r="V135" s="236">
        <f t="shared" ca="1" si="328"/>
        <v>95.61</v>
      </c>
      <c r="W135" s="264"/>
      <c r="X135" s="226">
        <v>0.9</v>
      </c>
      <c r="Y135" s="158">
        <f t="shared" ca="1" si="329"/>
        <v>55.42</v>
      </c>
      <c r="Z135" s="158">
        <f t="shared" ca="1" si="329"/>
        <v>40.19</v>
      </c>
      <c r="AA135" s="158">
        <f t="shared" ca="1" si="329"/>
        <v>0</v>
      </c>
      <c r="AB135" s="158">
        <f t="shared" ca="1" si="329"/>
        <v>0</v>
      </c>
      <c r="AC135" s="158">
        <f t="shared" ca="1" si="329"/>
        <v>0</v>
      </c>
      <c r="AE135" s="158">
        <f t="shared" si="330"/>
        <v>0</v>
      </c>
      <c r="AF135" s="158">
        <f t="shared" ca="1" si="331"/>
        <v>40.19</v>
      </c>
      <c r="AG135" s="158">
        <f t="shared" ca="1" si="332"/>
        <v>55.42</v>
      </c>
      <c r="AH135" s="158">
        <f t="shared" si="333"/>
        <v>0</v>
      </c>
      <c r="AI135" s="158">
        <f t="shared" si="334"/>
        <v>0</v>
      </c>
      <c r="AJ135" s="158">
        <f t="shared" si="335"/>
        <v>0</v>
      </c>
      <c r="AK135" s="158">
        <f t="shared" si="336"/>
        <v>0</v>
      </c>
      <c r="AL135" s="158">
        <f t="shared" si="337"/>
        <v>0</v>
      </c>
      <c r="AM135" s="158">
        <f t="shared" si="338"/>
        <v>0</v>
      </c>
      <c r="AN135" s="159">
        <f t="shared" ca="1" si="339"/>
        <v>86.05</v>
      </c>
      <c r="AP135" s="227">
        <f t="shared" ca="1" si="340"/>
        <v>86.05</v>
      </c>
      <c r="AQ135" s="227">
        <f t="shared" ca="1" si="341"/>
        <v>0</v>
      </c>
      <c r="AR135" s="227">
        <f t="shared" ca="1" si="342"/>
        <v>0</v>
      </c>
      <c r="AS135" s="227">
        <f t="shared" ca="1" si="343"/>
        <v>0</v>
      </c>
      <c r="AT135" s="227">
        <f t="shared" ca="1" si="344"/>
        <v>0</v>
      </c>
      <c r="AU135" s="227">
        <f t="shared" ca="1" si="345"/>
        <v>0</v>
      </c>
      <c r="AV135" s="227">
        <f t="shared" ca="1" si="346"/>
        <v>0</v>
      </c>
      <c r="AW135" s="227">
        <f t="shared" ca="1" si="347"/>
        <v>0</v>
      </c>
      <c r="AX135" s="227">
        <f t="shared" ca="1" si="348"/>
        <v>0</v>
      </c>
      <c r="AY135" s="227">
        <f t="shared" ca="1" si="349"/>
        <v>0</v>
      </c>
      <c r="AZ135" s="227">
        <f t="shared" ca="1" si="350"/>
        <v>0</v>
      </c>
      <c r="BB135" s="227">
        <f t="shared" si="351"/>
        <v>0</v>
      </c>
      <c r="BC135" s="227">
        <f t="shared" ca="1" si="352"/>
        <v>36.17</v>
      </c>
      <c r="BD135" s="227">
        <f t="shared" ca="1" si="353"/>
        <v>49.88</v>
      </c>
      <c r="BE135" s="227">
        <f t="shared" si="354"/>
        <v>0</v>
      </c>
      <c r="BF135" s="227">
        <f t="shared" si="355"/>
        <v>0</v>
      </c>
      <c r="BG135" s="227">
        <f t="shared" si="356"/>
        <v>0</v>
      </c>
      <c r="BH135" s="227">
        <f t="shared" si="357"/>
        <v>0</v>
      </c>
      <c r="BI135" s="227">
        <f t="shared" si="358"/>
        <v>0</v>
      </c>
      <c r="BJ135" s="227">
        <f t="shared" si="359"/>
        <v>0</v>
      </c>
    </row>
    <row r="136" spans="1:62" x14ac:dyDescent="0.2">
      <c r="A136" s="228" t="s">
        <v>7</v>
      </c>
      <c r="B136" s="229" t="s">
        <v>340</v>
      </c>
      <c r="C136" s="230" t="s">
        <v>285</v>
      </c>
      <c r="D136" s="231"/>
      <c r="E136" s="236" t="str">
        <f t="shared" si="319"/>
        <v/>
      </c>
      <c r="F136" s="231"/>
      <c r="G136" s="236" t="str">
        <f t="shared" si="320"/>
        <v/>
      </c>
      <c r="H136" s="231"/>
      <c r="I136" s="236" t="str">
        <f t="shared" si="321"/>
        <v/>
      </c>
      <c r="J136" s="261"/>
      <c r="K136" s="236" t="str">
        <f t="shared" si="322"/>
        <v/>
      </c>
      <c r="L136" s="234">
        <v>40.08</v>
      </c>
      <c r="M136" s="236">
        <f t="shared" ca="1" si="323"/>
        <v>84.39</v>
      </c>
      <c r="N136" s="231"/>
      <c r="O136" s="236" t="str">
        <f t="shared" si="324"/>
        <v/>
      </c>
      <c r="P136" s="231"/>
      <c r="Q136" s="236" t="str">
        <f t="shared" si="325"/>
        <v/>
      </c>
      <c r="R136" s="231"/>
      <c r="S136" s="236" t="str">
        <f t="shared" si="326"/>
        <v/>
      </c>
      <c r="T136" s="231"/>
      <c r="U136" s="236" t="str">
        <f t="shared" si="327"/>
        <v/>
      </c>
      <c r="V136" s="236">
        <f t="shared" ca="1" si="328"/>
        <v>84.39</v>
      </c>
      <c r="W136" s="264"/>
      <c r="X136" s="226">
        <v>0.9</v>
      </c>
      <c r="Y136" s="158">
        <f t="shared" ca="1" si="329"/>
        <v>84.39</v>
      </c>
      <c r="Z136" s="158">
        <f t="shared" ca="1" si="329"/>
        <v>0</v>
      </c>
      <c r="AA136" s="158">
        <f t="shared" ca="1" si="329"/>
        <v>0</v>
      </c>
      <c r="AB136" s="158">
        <f t="shared" ca="1" si="329"/>
        <v>0</v>
      </c>
      <c r="AC136" s="158">
        <f t="shared" ca="1" si="329"/>
        <v>0</v>
      </c>
      <c r="AE136" s="158">
        <f t="shared" si="330"/>
        <v>0</v>
      </c>
      <c r="AF136" s="158">
        <f t="shared" si="331"/>
        <v>0</v>
      </c>
      <c r="AG136" s="158">
        <f t="shared" si="332"/>
        <v>0</v>
      </c>
      <c r="AH136" s="158">
        <f t="shared" si="333"/>
        <v>0</v>
      </c>
      <c r="AI136" s="158">
        <f t="shared" ca="1" si="334"/>
        <v>84.39</v>
      </c>
      <c r="AJ136" s="158">
        <f t="shared" si="335"/>
        <v>0</v>
      </c>
      <c r="AK136" s="158">
        <f t="shared" si="336"/>
        <v>0</v>
      </c>
      <c r="AL136" s="158">
        <f t="shared" si="337"/>
        <v>0</v>
      </c>
      <c r="AM136" s="158">
        <f t="shared" si="338"/>
        <v>0</v>
      </c>
      <c r="AN136" s="159">
        <f t="shared" ca="1" si="339"/>
        <v>75.95</v>
      </c>
      <c r="AP136" s="227">
        <f t="shared" ca="1" si="340"/>
        <v>0</v>
      </c>
      <c r="AQ136" s="227">
        <f t="shared" ca="1" si="341"/>
        <v>0</v>
      </c>
      <c r="AR136" s="227">
        <f t="shared" ca="1" si="342"/>
        <v>0</v>
      </c>
      <c r="AS136" s="227">
        <f t="shared" ca="1" si="343"/>
        <v>0</v>
      </c>
      <c r="AT136" s="227">
        <f t="shared" ca="1" si="344"/>
        <v>0</v>
      </c>
      <c r="AU136" s="227">
        <f t="shared" ca="1" si="345"/>
        <v>0</v>
      </c>
      <c r="AV136" s="227">
        <f t="shared" ca="1" si="346"/>
        <v>0</v>
      </c>
      <c r="AW136" s="227">
        <f t="shared" ca="1" si="347"/>
        <v>0</v>
      </c>
      <c r="AX136" s="227">
        <f t="shared" ca="1" si="348"/>
        <v>0</v>
      </c>
      <c r="AY136" s="227">
        <f t="shared" ca="1" si="349"/>
        <v>75.95</v>
      </c>
      <c r="AZ136" s="227">
        <f t="shared" ca="1" si="350"/>
        <v>0</v>
      </c>
      <c r="BB136" s="227">
        <f t="shared" si="351"/>
        <v>0</v>
      </c>
      <c r="BC136" s="227">
        <f t="shared" si="352"/>
        <v>0</v>
      </c>
      <c r="BD136" s="227">
        <f t="shared" si="353"/>
        <v>0</v>
      </c>
      <c r="BE136" s="227">
        <f t="shared" si="354"/>
        <v>0</v>
      </c>
      <c r="BF136" s="227">
        <f t="shared" ca="1" si="355"/>
        <v>75.95</v>
      </c>
      <c r="BG136" s="227">
        <f t="shared" si="356"/>
        <v>0</v>
      </c>
      <c r="BH136" s="227">
        <f t="shared" si="357"/>
        <v>0</v>
      </c>
      <c r="BI136" s="227">
        <f t="shared" si="358"/>
        <v>0</v>
      </c>
      <c r="BJ136" s="227">
        <f t="shared" si="359"/>
        <v>0</v>
      </c>
    </row>
    <row r="137" spans="1:62" ht="13.5" thickBot="1" x14ac:dyDescent="0.25">
      <c r="A137" s="270" t="s">
        <v>8</v>
      </c>
      <c r="B137" s="248" t="s">
        <v>296</v>
      </c>
      <c r="C137" s="249" t="s">
        <v>73</v>
      </c>
      <c r="D137" s="250"/>
      <c r="E137" s="251" t="str">
        <f t="shared" si="319"/>
        <v/>
      </c>
      <c r="F137" s="250">
        <v>105.32</v>
      </c>
      <c r="G137" s="251">
        <f t="shared" ca="1" si="320"/>
        <v>36.58</v>
      </c>
      <c r="H137" s="250"/>
      <c r="I137" s="251" t="str">
        <f t="shared" si="321"/>
        <v/>
      </c>
      <c r="J137" s="250"/>
      <c r="K137" s="251" t="str">
        <f t="shared" si="322"/>
        <v/>
      </c>
      <c r="L137" s="252"/>
      <c r="M137" s="251" t="str">
        <f t="shared" si="323"/>
        <v/>
      </c>
      <c r="N137" s="250"/>
      <c r="O137" s="251" t="str">
        <f t="shared" si="324"/>
        <v/>
      </c>
      <c r="P137" s="250"/>
      <c r="Q137" s="251" t="str">
        <f t="shared" si="325"/>
        <v/>
      </c>
      <c r="R137" s="250"/>
      <c r="S137" s="251" t="str">
        <f t="shared" si="326"/>
        <v/>
      </c>
      <c r="T137" s="250"/>
      <c r="U137" s="251" t="str">
        <f t="shared" si="327"/>
        <v/>
      </c>
      <c r="V137" s="251">
        <f t="shared" ca="1" si="328"/>
        <v>36.58</v>
      </c>
      <c r="W137" s="264"/>
      <c r="X137" s="226">
        <v>0.9</v>
      </c>
      <c r="Y137" s="158">
        <f t="shared" ca="1" si="329"/>
        <v>36.58</v>
      </c>
      <c r="Z137" s="158">
        <f t="shared" ca="1" si="329"/>
        <v>0</v>
      </c>
      <c r="AA137" s="158">
        <f t="shared" ca="1" si="329"/>
        <v>0</v>
      </c>
      <c r="AB137" s="158">
        <f t="shared" ca="1" si="329"/>
        <v>0</v>
      </c>
      <c r="AC137" s="158">
        <f t="shared" ca="1" si="329"/>
        <v>0</v>
      </c>
      <c r="AE137" s="158">
        <f t="shared" si="330"/>
        <v>0</v>
      </c>
      <c r="AF137" s="158">
        <f t="shared" ca="1" si="331"/>
        <v>36.58</v>
      </c>
      <c r="AG137" s="158">
        <f t="shared" si="332"/>
        <v>0</v>
      </c>
      <c r="AH137" s="158">
        <f t="shared" si="333"/>
        <v>0</v>
      </c>
      <c r="AI137" s="158">
        <f t="shared" si="334"/>
        <v>0</v>
      </c>
      <c r="AJ137" s="158">
        <f t="shared" si="335"/>
        <v>0</v>
      </c>
      <c r="AK137" s="158">
        <f t="shared" si="336"/>
        <v>0</v>
      </c>
      <c r="AL137" s="158">
        <f t="shared" si="337"/>
        <v>0</v>
      </c>
      <c r="AM137" s="158">
        <f t="shared" si="338"/>
        <v>0</v>
      </c>
      <c r="AN137" s="159">
        <f t="shared" ca="1" si="339"/>
        <v>32.92</v>
      </c>
      <c r="AP137" s="227">
        <f t="shared" ca="1" si="340"/>
        <v>32.92</v>
      </c>
      <c r="AQ137" s="227">
        <f t="shared" ca="1" si="341"/>
        <v>0</v>
      </c>
      <c r="AR137" s="227">
        <f t="shared" ca="1" si="342"/>
        <v>0</v>
      </c>
      <c r="AS137" s="227">
        <f t="shared" ca="1" si="343"/>
        <v>0</v>
      </c>
      <c r="AT137" s="227">
        <f t="shared" ca="1" si="344"/>
        <v>0</v>
      </c>
      <c r="AU137" s="227">
        <f t="shared" ca="1" si="345"/>
        <v>0</v>
      </c>
      <c r="AV137" s="227">
        <f t="shared" ca="1" si="346"/>
        <v>0</v>
      </c>
      <c r="AW137" s="227">
        <f t="shared" ca="1" si="347"/>
        <v>0</v>
      </c>
      <c r="AX137" s="227">
        <f t="shared" ca="1" si="348"/>
        <v>0</v>
      </c>
      <c r="AY137" s="227">
        <f t="shared" ca="1" si="349"/>
        <v>0</v>
      </c>
      <c r="AZ137" s="227">
        <f t="shared" ca="1" si="350"/>
        <v>0</v>
      </c>
      <c r="BB137" s="227">
        <f t="shared" si="351"/>
        <v>0</v>
      </c>
      <c r="BC137" s="227">
        <f t="shared" ca="1" si="352"/>
        <v>32.92</v>
      </c>
      <c r="BD137" s="227">
        <f t="shared" si="353"/>
        <v>0</v>
      </c>
      <c r="BE137" s="227">
        <f t="shared" si="354"/>
        <v>0</v>
      </c>
      <c r="BF137" s="227">
        <f t="shared" si="355"/>
        <v>0</v>
      </c>
      <c r="BG137" s="227">
        <f t="shared" si="356"/>
        <v>0</v>
      </c>
      <c r="BH137" s="227">
        <f t="shared" si="357"/>
        <v>0</v>
      </c>
      <c r="BI137" s="227">
        <f t="shared" si="358"/>
        <v>0</v>
      </c>
      <c r="BJ137" s="227">
        <f t="shared" si="359"/>
        <v>0</v>
      </c>
    </row>
    <row r="138" spans="1:62" ht="13.5" thickBot="1" x14ac:dyDescent="0.25">
      <c r="A138" s="179"/>
      <c r="R138" s="271"/>
      <c r="AP138" s="227"/>
      <c r="AQ138" s="227"/>
      <c r="AR138" s="227"/>
      <c r="AS138" s="227"/>
      <c r="AT138" s="227"/>
      <c r="AU138" s="227"/>
      <c r="AV138" s="227"/>
      <c r="AW138" s="227"/>
      <c r="AX138" s="227"/>
      <c r="AY138" s="227"/>
      <c r="AZ138" s="227"/>
    </row>
    <row r="139" spans="1:62" ht="13.5" customHeight="1" x14ac:dyDescent="0.25">
      <c r="A139" s="355"/>
      <c r="B139" s="358" t="s">
        <v>49</v>
      </c>
      <c r="C139" s="361" t="s">
        <v>2</v>
      </c>
      <c r="D139" s="349" t="s">
        <v>95</v>
      </c>
      <c r="E139" s="349"/>
      <c r="F139" s="349" t="s">
        <v>145</v>
      </c>
      <c r="G139" s="349"/>
      <c r="H139" s="349" t="s">
        <v>133</v>
      </c>
      <c r="I139" s="349"/>
      <c r="J139" s="349" t="s">
        <v>135</v>
      </c>
      <c r="K139" s="349"/>
      <c r="L139" s="349" t="s">
        <v>136</v>
      </c>
      <c r="M139" s="350"/>
      <c r="N139" s="349" t="s">
        <v>149</v>
      </c>
      <c r="O139" s="349"/>
      <c r="P139" s="349" t="s">
        <v>20</v>
      </c>
      <c r="Q139" s="349"/>
      <c r="R139" s="349" t="s">
        <v>153</v>
      </c>
      <c r="S139" s="350"/>
      <c r="T139" s="349" t="s">
        <v>381</v>
      </c>
      <c r="U139" s="350"/>
      <c r="V139" s="351" t="s">
        <v>93</v>
      </c>
      <c r="W139" s="364"/>
      <c r="X139" s="364"/>
      <c r="AP139" s="227"/>
      <c r="AQ139" s="227"/>
      <c r="AR139" s="227"/>
      <c r="AS139" s="227"/>
      <c r="AT139" s="227"/>
      <c r="AU139" s="227"/>
      <c r="AV139" s="227"/>
      <c r="AW139" s="227"/>
      <c r="AX139" s="227"/>
      <c r="AY139" s="227"/>
      <c r="AZ139" s="227"/>
    </row>
    <row r="140" spans="1:62" ht="13.5" x14ac:dyDescent="0.25">
      <c r="A140" s="356"/>
      <c r="B140" s="359"/>
      <c r="C140" s="362"/>
      <c r="D140" s="348" t="s">
        <v>144</v>
      </c>
      <c r="E140" s="348"/>
      <c r="F140" s="348" t="s">
        <v>146</v>
      </c>
      <c r="G140" s="348"/>
      <c r="H140" s="348" t="s">
        <v>146</v>
      </c>
      <c r="I140" s="348"/>
      <c r="J140" s="348" t="s">
        <v>147</v>
      </c>
      <c r="K140" s="348"/>
      <c r="L140" s="348" t="s">
        <v>148</v>
      </c>
      <c r="M140" s="348"/>
      <c r="N140" s="348" t="s">
        <v>151</v>
      </c>
      <c r="O140" s="348"/>
      <c r="P140" s="348" t="s">
        <v>152</v>
      </c>
      <c r="Q140" s="348"/>
      <c r="R140" s="348" t="s">
        <v>91</v>
      </c>
      <c r="S140" s="348"/>
      <c r="T140" s="348" t="s">
        <v>382</v>
      </c>
      <c r="U140" s="348"/>
      <c r="V140" s="352"/>
      <c r="W140" s="364"/>
      <c r="X140" s="364"/>
      <c r="AP140" s="227"/>
      <c r="AQ140" s="227"/>
      <c r="AR140" s="227"/>
      <c r="AS140" s="227"/>
      <c r="AT140" s="227"/>
      <c r="AU140" s="227"/>
      <c r="AV140" s="227"/>
      <c r="AW140" s="227"/>
      <c r="AX140" s="227"/>
      <c r="AY140" s="227"/>
      <c r="AZ140" s="227"/>
    </row>
    <row r="141" spans="1:62" ht="13.5" customHeight="1" thickBot="1" x14ac:dyDescent="0.25">
      <c r="A141" s="357"/>
      <c r="B141" s="360"/>
      <c r="C141" s="363"/>
      <c r="D141" s="203" t="s">
        <v>0</v>
      </c>
      <c r="E141" s="204" t="s">
        <v>1</v>
      </c>
      <c r="F141" s="203" t="s">
        <v>0</v>
      </c>
      <c r="G141" s="204" t="s">
        <v>1</v>
      </c>
      <c r="H141" s="203" t="s">
        <v>0</v>
      </c>
      <c r="I141" s="204" t="s">
        <v>1</v>
      </c>
      <c r="J141" s="203" t="s">
        <v>0</v>
      </c>
      <c r="K141" s="204" t="s">
        <v>1</v>
      </c>
      <c r="L141" s="203" t="s">
        <v>0</v>
      </c>
      <c r="M141" s="204" t="s">
        <v>1</v>
      </c>
      <c r="N141" s="203" t="s">
        <v>0</v>
      </c>
      <c r="O141" s="204" t="s">
        <v>1</v>
      </c>
      <c r="P141" s="203" t="s">
        <v>0</v>
      </c>
      <c r="Q141" s="204" t="s">
        <v>1</v>
      </c>
      <c r="R141" s="203" t="s">
        <v>0</v>
      </c>
      <c r="S141" s="204" t="s">
        <v>1</v>
      </c>
      <c r="T141" s="203" t="s">
        <v>0</v>
      </c>
      <c r="U141" s="204" t="s">
        <v>1</v>
      </c>
      <c r="V141" s="353"/>
      <c r="W141" s="205"/>
      <c r="X141" s="206"/>
      <c r="AP141" s="227"/>
      <c r="AQ141" s="227"/>
      <c r="AR141" s="227"/>
      <c r="AS141" s="227"/>
      <c r="AT141" s="227"/>
      <c r="AU141" s="227"/>
      <c r="AV141" s="227"/>
      <c r="AW141" s="227"/>
      <c r="AX141" s="227"/>
      <c r="AY141" s="227"/>
      <c r="AZ141" s="227"/>
    </row>
    <row r="142" spans="1:62" s="215" customFormat="1" ht="13.5" hidden="1" outlineLevel="1" thickBot="1" x14ac:dyDescent="0.25">
      <c r="A142" s="209"/>
      <c r="B142" s="210">
        <f>ROW()+1</f>
        <v>143</v>
      </c>
      <c r="C142" s="211" cm="1">
        <f t="array" ref="C142">MATCH(TRUE,ISBLANK(C143:C358),0)+ROW()-1</f>
        <v>166</v>
      </c>
      <c r="D142" s="212">
        <f ca="1">MIN(INDIRECT(ADDRESS($B142,COLUMN())&amp;":"&amp;ADDRESS($C142,COLUMN())))</f>
        <v>69.31</v>
      </c>
      <c r="E142" s="213">
        <f ca="1">100*D142-40*INT(D142)</f>
        <v>4171</v>
      </c>
      <c r="F142" s="212">
        <f ca="1">MIN(INDIRECT(ADDRESS($B142,COLUMN())&amp;":"&amp;ADDRESS($C142,COLUMN())))</f>
        <v>36.08</v>
      </c>
      <c r="G142" s="213">
        <f t="shared" ref="G142" ca="1" si="360">F142*100-40*INT(F142)</f>
        <v>2168</v>
      </c>
      <c r="H142" s="212">
        <f ca="1">MIN(INDIRECT(ADDRESS($B142,COLUMN())&amp;":"&amp;ADDRESS($C142,COLUMN())))</f>
        <v>22.11</v>
      </c>
      <c r="I142" s="213">
        <f t="shared" ref="I142" ca="1" si="361">H142*100-40*INT(H142)</f>
        <v>1331</v>
      </c>
      <c r="J142" s="212">
        <f ca="1">MIN(INDIRECT(ADDRESS($B142,COLUMN())&amp;":"&amp;ADDRESS($C142,COLUMN())))</f>
        <v>27.36</v>
      </c>
      <c r="K142" s="213">
        <f t="shared" ref="K142" ca="1" si="362">J142*100-40*INT(J142)</f>
        <v>1656</v>
      </c>
      <c r="L142" s="212">
        <f ca="1">MIN(INDIRECT(ADDRESS($B142,COLUMN())&amp;":"&amp;ADDRESS($C142,COLUMN())))</f>
        <v>31.23</v>
      </c>
      <c r="M142" s="213">
        <f t="shared" ref="M142" ca="1" si="363">L142*100-40*INT(L142)</f>
        <v>1883</v>
      </c>
      <c r="N142" s="212">
        <f ca="1">MIN(INDIRECT(ADDRESS($B142,COLUMN())&amp;":"&amp;ADDRESS($C142,COLUMN())))</f>
        <v>29.14</v>
      </c>
      <c r="O142" s="213">
        <f t="shared" ref="O142" ca="1" si="364">N142*100-40*INT(N142)</f>
        <v>1754</v>
      </c>
      <c r="P142" s="212">
        <f ca="1">MIN(INDIRECT(ADDRESS($B142,COLUMN())&amp;":"&amp;ADDRESS($C142,COLUMN())))</f>
        <v>33.15</v>
      </c>
      <c r="Q142" s="213">
        <f t="shared" ref="Q142" ca="1" si="365">P142*100-40*INT(P142)</f>
        <v>1995</v>
      </c>
      <c r="R142" s="212">
        <f ca="1">MIN(INDIRECT(ADDRESS($B142,COLUMN())&amp;":"&amp;ADDRESS($C142,COLUMN())))</f>
        <v>52.49</v>
      </c>
      <c r="S142" s="213">
        <f t="shared" ref="S142" ca="1" si="366">R142*100-40*INT(R142)</f>
        <v>3169</v>
      </c>
      <c r="T142" s="212">
        <f ca="1">MIN(INDIRECT(ADDRESS($B142,COLUMN())&amp;":"&amp;ADDRESS($C142,COLUMN())))</f>
        <v>33.49</v>
      </c>
      <c r="U142" s="213">
        <f t="shared" ref="U142" ca="1" si="367">T142*100-40*INT(T142)</f>
        <v>2029</v>
      </c>
      <c r="V142" s="212"/>
      <c r="W142" s="214"/>
      <c r="X142" s="214"/>
      <c r="AN142" s="216"/>
      <c r="AP142" s="217"/>
      <c r="AQ142" s="217"/>
      <c r="AR142" s="217"/>
      <c r="AS142" s="217"/>
      <c r="AT142" s="217"/>
      <c r="AU142" s="217"/>
      <c r="AV142" s="217"/>
      <c r="AW142" s="217"/>
      <c r="AX142" s="217"/>
      <c r="AY142" s="217"/>
      <c r="AZ142" s="217"/>
    </row>
    <row r="143" spans="1:62" collapsed="1" x14ac:dyDescent="0.2">
      <c r="A143" s="218" t="s">
        <v>3</v>
      </c>
      <c r="B143" s="219" t="s">
        <v>185</v>
      </c>
      <c r="C143" s="220" t="s">
        <v>73</v>
      </c>
      <c r="D143" s="221">
        <v>70.42</v>
      </c>
      <c r="E143" s="223">
        <f t="shared" ref="E143:E166" ca="1" si="368">IF(D143="","",IF(N(D143)=0,"*",ROUND(100*E$142/(100*D143-40*INT(D143)),2)))</f>
        <v>98.33</v>
      </c>
      <c r="F143" s="221"/>
      <c r="G143" s="223" t="str">
        <f t="shared" ref="G143:G166" si="369">IF(F143="","",IF(N(F143)=0,"*",ROUND(100*G$142/(100*F143-40*INT(F143)),2)))</f>
        <v/>
      </c>
      <c r="H143" s="221">
        <v>22.11</v>
      </c>
      <c r="I143" s="223">
        <f t="shared" ref="I143:I166" ca="1" si="370">IF(H143="","",IF(N(H143)=0,"*",ROUND(100*I$142/(100*H143-40*INT(H143)),2)))</f>
        <v>100</v>
      </c>
      <c r="J143" s="221">
        <v>27.36</v>
      </c>
      <c r="K143" s="223">
        <f t="shared" ref="K143:K166" ca="1" si="371">IF(J143="","",IF(N(J143)=0,"*",ROUND(100*K$142/(100*J143-40*INT(J143)),2)))</f>
        <v>100</v>
      </c>
      <c r="L143" s="221"/>
      <c r="M143" s="223" t="str">
        <f t="shared" ref="M143:M166" si="372">IF(L143="","",IF(N(L143)=0,"*",ROUND(100*M$142/(100*L143-40*INT(L143)),2)))</f>
        <v/>
      </c>
      <c r="N143" s="221">
        <v>29.14</v>
      </c>
      <c r="O143" s="223">
        <f t="shared" ref="O143:O166" ca="1" si="373">IF(N143="","",IF(N(N143)=0,"*",ROUND(100*O$142/(100*N143-40*INT(N143)),2)))</f>
        <v>100</v>
      </c>
      <c r="P143" s="221">
        <v>33.15</v>
      </c>
      <c r="Q143" s="223">
        <f t="shared" ref="Q143:Q166" ca="1" si="374">IF(P143="","",IF(N(P143)=0,"*",ROUND(100*Q$142/(100*P143-40*INT(P143)),2)))</f>
        <v>100</v>
      </c>
      <c r="R143" s="221">
        <v>56.35</v>
      </c>
      <c r="S143" s="222">
        <f t="shared" ref="S143:S166" ca="1" si="375">IF(R143="","",IF(N(R143)=0,"*",ROUND(100*S$142/(100*R143-40*INT(R143)),2)))</f>
        <v>93.34</v>
      </c>
      <c r="T143" s="221"/>
      <c r="U143" s="223" t="str">
        <f t="shared" ref="U143:U166" si="376">IF(T143="","",IF(N(T143)=0,"*",ROUND(100*U$142/(100*T143-40*INT(T143)),2)))</f>
        <v/>
      </c>
      <c r="V143" s="223">
        <f t="shared" ref="V143:V166" ca="1" si="377">SUM(Y143:AC143)</f>
        <v>498.33</v>
      </c>
      <c r="W143" s="264"/>
      <c r="X143" s="226">
        <v>0.5</v>
      </c>
      <c r="Y143" s="158">
        <f t="shared" ref="Y143:AC152" ca="1" si="378">LARGE($AE143:$AM143,Y$34)</f>
        <v>100</v>
      </c>
      <c r="Z143" s="158">
        <f t="shared" ca="1" si="378"/>
        <v>100</v>
      </c>
      <c r="AA143" s="158">
        <f t="shared" ca="1" si="378"/>
        <v>100</v>
      </c>
      <c r="AB143" s="158">
        <f t="shared" ca="1" si="378"/>
        <v>100</v>
      </c>
      <c r="AC143" s="158">
        <f t="shared" ca="1" si="378"/>
        <v>98.33</v>
      </c>
      <c r="AE143" s="158">
        <f t="shared" ref="AE143:AE166" ca="1" si="379">N(E143)</f>
        <v>98.33</v>
      </c>
      <c r="AF143" s="158">
        <f t="shared" ref="AF143:AF166" si="380">N(G143)</f>
        <v>0</v>
      </c>
      <c r="AG143" s="158">
        <f t="shared" ref="AG143:AG166" ca="1" si="381">N(I143)</f>
        <v>100</v>
      </c>
      <c r="AH143" s="158">
        <f t="shared" ref="AH143:AH166" ca="1" si="382">N(K143)</f>
        <v>100</v>
      </c>
      <c r="AI143" s="158">
        <f t="shared" ref="AI143:AI166" si="383">N(M143)</f>
        <v>0</v>
      </c>
      <c r="AJ143" s="158">
        <f t="shared" ref="AJ143:AJ166" ca="1" si="384">N(O143)</f>
        <v>100</v>
      </c>
      <c r="AK143" s="158">
        <f t="shared" ref="AK143:AK166" ca="1" si="385">N(Q143)</f>
        <v>100</v>
      </c>
      <c r="AL143" s="158">
        <f t="shared" ref="AL143:AL166" ca="1" si="386">N(S143)</f>
        <v>93.34</v>
      </c>
      <c r="AM143" s="158">
        <f t="shared" ref="AM143:AM166" si="387">N(U143)</f>
        <v>0</v>
      </c>
      <c r="AN143" s="159">
        <f t="shared" ref="AN143:AN166" ca="1" si="388">ROUND(X143*SUM(E143,G143,I143,K143,M143,O143,Q143,S143,U143),2)</f>
        <v>295.83999999999997</v>
      </c>
      <c r="AP143" s="227">
        <f t="shared" ref="AP143:AP166" ca="1" si="389">IF(C143="Vihor",1,0)*AN143</f>
        <v>295.83999999999997</v>
      </c>
      <c r="AQ143" s="227">
        <f t="shared" ref="AQ143:AQ166" ca="1" si="390">IF(C143="Maksimir",1,0)*AN143</f>
        <v>0</v>
      </c>
      <c r="AR143" s="227">
        <f t="shared" ref="AR143:AR166" ca="1" si="391">IF(C143="Japetić",1,0)*AN143</f>
        <v>0</v>
      </c>
      <c r="AS143" s="227">
        <f t="shared" ref="AS143:AS166" ca="1" si="392">IF(C143="Bjelovar",1,0)*AN143</f>
        <v>0</v>
      </c>
      <c r="AT143" s="227">
        <f t="shared" ref="AT143:AT166" ca="1" si="393">IF(C143="Međimurje",1,0)*AN143</f>
        <v>0</v>
      </c>
      <c r="AU143" s="227">
        <f t="shared" ref="AU143:AU166" ca="1" si="394">IF(C143="Sova",1,0)*AN143</f>
        <v>0</v>
      </c>
      <c r="AV143" s="227">
        <f t="shared" ref="AV143:AV166" ca="1" si="395">IF(C143="Orion",1,0)*AN143</f>
        <v>0</v>
      </c>
      <c r="AW143" s="227">
        <f t="shared" ref="AW143:AW166" ca="1" si="396">IF(C143="Kapela",1,0)*AN143</f>
        <v>0</v>
      </c>
      <c r="AX143" s="227">
        <f t="shared" ref="AX143:AX166" ca="1" si="397">IF(C143="Jelen",1,0)*AN143</f>
        <v>0</v>
      </c>
      <c r="AY143" s="227">
        <f t="shared" ref="AY143:AY166" ca="1" si="398">IF(C143="Varaždin",1,0)*AN143</f>
        <v>0</v>
      </c>
      <c r="AZ143" s="227">
        <f t="shared" ref="AZ143:AZ166" ca="1" si="399">IF(C143="Ivan Merz",1,0)*AN143</f>
        <v>0</v>
      </c>
      <c r="BB143" s="227">
        <f t="shared" ref="BB143:BB166" ca="1" si="400">ROUND(N(E143)*$X143,2)</f>
        <v>49.17</v>
      </c>
      <c r="BC143" s="227">
        <f t="shared" ref="BC143:BC166" si="401">ROUND(N(G143)*$X143,2)</f>
        <v>0</v>
      </c>
      <c r="BD143" s="227">
        <f t="shared" ref="BD143:BD166" ca="1" si="402">ROUND(N(I143)*$X143,2)</f>
        <v>50</v>
      </c>
      <c r="BE143" s="227">
        <f t="shared" ref="BE143:BE166" ca="1" si="403">ROUND(N(K143)*$X143,2)</f>
        <v>50</v>
      </c>
      <c r="BF143" s="227">
        <f t="shared" ref="BF143:BF166" si="404">ROUND(N(M143)*$X143,2)</f>
        <v>0</v>
      </c>
      <c r="BG143" s="227">
        <f t="shared" ref="BG143:BG166" ca="1" si="405">ROUND(N(O143)*$X143,2)</f>
        <v>50</v>
      </c>
      <c r="BH143" s="227">
        <f t="shared" ref="BH143:BH166" ca="1" si="406">ROUND(N(Q143)*$X143,2)</f>
        <v>50</v>
      </c>
      <c r="BI143" s="227">
        <f t="shared" ref="BI143:BI166" ca="1" si="407">ROUND(N(S143)*$X143,2)</f>
        <v>46.67</v>
      </c>
      <c r="BJ143" s="227">
        <f t="shared" ref="BJ143:BJ166" si="408">ROUND(N(U143)*$X143,2)</f>
        <v>0</v>
      </c>
    </row>
    <row r="144" spans="1:62" x14ac:dyDescent="0.2">
      <c r="A144" s="228" t="s">
        <v>4</v>
      </c>
      <c r="B144" s="229" t="s">
        <v>184</v>
      </c>
      <c r="C144" s="230" t="s">
        <v>156</v>
      </c>
      <c r="D144" s="231">
        <v>69.31</v>
      </c>
      <c r="E144" s="236">
        <f t="shared" ca="1" si="368"/>
        <v>100</v>
      </c>
      <c r="F144" s="231">
        <v>45.18</v>
      </c>
      <c r="G144" s="236">
        <f t="shared" ca="1" si="369"/>
        <v>79.760000000000005</v>
      </c>
      <c r="H144" s="231">
        <v>58.59</v>
      </c>
      <c r="I144" s="232">
        <f t="shared" ca="1" si="370"/>
        <v>37.61</v>
      </c>
      <c r="J144" s="231">
        <v>52.17</v>
      </c>
      <c r="K144" s="232">
        <f t="shared" ca="1" si="371"/>
        <v>52.79</v>
      </c>
      <c r="L144" s="231"/>
      <c r="M144" s="236" t="str">
        <f t="shared" si="372"/>
        <v/>
      </c>
      <c r="N144" s="231">
        <v>41.47</v>
      </c>
      <c r="O144" s="236">
        <f t="shared" ca="1" si="373"/>
        <v>69.959999999999994</v>
      </c>
      <c r="P144" s="231">
        <v>49.34</v>
      </c>
      <c r="Q144" s="236">
        <f t="shared" ca="1" si="374"/>
        <v>67.08</v>
      </c>
      <c r="R144" s="231">
        <v>108.44</v>
      </c>
      <c r="S144" s="232">
        <f t="shared" ca="1" si="375"/>
        <v>48.57</v>
      </c>
      <c r="T144" s="231">
        <v>47.41</v>
      </c>
      <c r="U144" s="236">
        <f t="shared" ca="1" si="376"/>
        <v>70.92</v>
      </c>
      <c r="V144" s="236">
        <f t="shared" ca="1" si="377"/>
        <v>387.71999999999997</v>
      </c>
      <c r="W144" s="264"/>
      <c r="X144" s="226">
        <v>0.5</v>
      </c>
      <c r="Y144" s="158">
        <f t="shared" ca="1" si="378"/>
        <v>100</v>
      </c>
      <c r="Z144" s="158">
        <f t="shared" ca="1" si="378"/>
        <v>79.760000000000005</v>
      </c>
      <c r="AA144" s="158">
        <f t="shared" ca="1" si="378"/>
        <v>70.92</v>
      </c>
      <c r="AB144" s="158">
        <f t="shared" ca="1" si="378"/>
        <v>69.959999999999994</v>
      </c>
      <c r="AC144" s="158">
        <f t="shared" ca="1" si="378"/>
        <v>67.08</v>
      </c>
      <c r="AE144" s="158">
        <f t="shared" ca="1" si="379"/>
        <v>100</v>
      </c>
      <c r="AF144" s="158">
        <f t="shared" ca="1" si="380"/>
        <v>79.760000000000005</v>
      </c>
      <c r="AG144" s="158">
        <f t="shared" ca="1" si="381"/>
        <v>37.61</v>
      </c>
      <c r="AH144" s="158">
        <f t="shared" ca="1" si="382"/>
        <v>52.79</v>
      </c>
      <c r="AI144" s="158">
        <f t="shared" si="383"/>
        <v>0</v>
      </c>
      <c r="AJ144" s="158">
        <f t="shared" ca="1" si="384"/>
        <v>69.959999999999994</v>
      </c>
      <c r="AK144" s="158">
        <f t="shared" ca="1" si="385"/>
        <v>67.08</v>
      </c>
      <c r="AL144" s="158">
        <f t="shared" ca="1" si="386"/>
        <v>48.57</v>
      </c>
      <c r="AM144" s="158">
        <f t="shared" ca="1" si="387"/>
        <v>70.92</v>
      </c>
      <c r="AN144" s="159">
        <f t="shared" ca="1" si="388"/>
        <v>263.35000000000002</v>
      </c>
      <c r="AP144" s="227">
        <f t="shared" ca="1" si="389"/>
        <v>0</v>
      </c>
      <c r="AQ144" s="227">
        <f t="shared" ca="1" si="390"/>
        <v>0</v>
      </c>
      <c r="AR144" s="227">
        <f t="shared" ca="1" si="391"/>
        <v>0</v>
      </c>
      <c r="AS144" s="227">
        <f t="shared" ca="1" si="392"/>
        <v>0</v>
      </c>
      <c r="AT144" s="227">
        <f t="shared" ca="1" si="393"/>
        <v>0</v>
      </c>
      <c r="AU144" s="227">
        <f t="shared" ca="1" si="394"/>
        <v>0</v>
      </c>
      <c r="AV144" s="227">
        <f t="shared" ca="1" si="395"/>
        <v>0</v>
      </c>
      <c r="AW144" s="227">
        <f t="shared" ca="1" si="396"/>
        <v>0</v>
      </c>
      <c r="AX144" s="227">
        <f t="shared" ca="1" si="397"/>
        <v>263.35000000000002</v>
      </c>
      <c r="AY144" s="227">
        <f t="shared" ca="1" si="398"/>
        <v>0</v>
      </c>
      <c r="AZ144" s="227">
        <f t="shared" ca="1" si="399"/>
        <v>0</v>
      </c>
      <c r="BB144" s="227">
        <f t="shared" ca="1" si="400"/>
        <v>50</v>
      </c>
      <c r="BC144" s="227">
        <f t="shared" ca="1" si="401"/>
        <v>39.880000000000003</v>
      </c>
      <c r="BD144" s="227">
        <f t="shared" ca="1" si="402"/>
        <v>18.809999999999999</v>
      </c>
      <c r="BE144" s="227">
        <f t="shared" ca="1" si="403"/>
        <v>26.4</v>
      </c>
      <c r="BF144" s="227">
        <f t="shared" si="404"/>
        <v>0</v>
      </c>
      <c r="BG144" s="227">
        <f t="shared" ca="1" si="405"/>
        <v>34.979999999999997</v>
      </c>
      <c r="BH144" s="227">
        <f t="shared" ca="1" si="406"/>
        <v>33.54</v>
      </c>
      <c r="BI144" s="227">
        <f t="shared" ca="1" si="407"/>
        <v>24.29</v>
      </c>
      <c r="BJ144" s="227">
        <f t="shared" ca="1" si="408"/>
        <v>35.46</v>
      </c>
    </row>
    <row r="145" spans="1:62" x14ac:dyDescent="0.2">
      <c r="A145" s="228" t="s">
        <v>5</v>
      </c>
      <c r="B145" s="246" t="s">
        <v>189</v>
      </c>
      <c r="C145" s="272" t="s">
        <v>73</v>
      </c>
      <c r="D145" s="231">
        <v>99.59</v>
      </c>
      <c r="E145" s="236">
        <f t="shared" ca="1" si="368"/>
        <v>69.53</v>
      </c>
      <c r="F145" s="231"/>
      <c r="G145" s="236" t="str">
        <f t="shared" si="369"/>
        <v/>
      </c>
      <c r="H145" s="231"/>
      <c r="I145" s="236" t="str">
        <f t="shared" si="370"/>
        <v/>
      </c>
      <c r="J145" s="231">
        <v>37.409999999999997</v>
      </c>
      <c r="K145" s="236">
        <f t="shared" ca="1" si="371"/>
        <v>73.239999999999995</v>
      </c>
      <c r="L145" s="231">
        <v>31.23</v>
      </c>
      <c r="M145" s="236">
        <f t="shared" ca="1" si="372"/>
        <v>100</v>
      </c>
      <c r="N145" s="231">
        <v>44.15</v>
      </c>
      <c r="O145" s="236">
        <f t="shared" ca="1" si="373"/>
        <v>66.06</v>
      </c>
      <c r="P145" s="231">
        <v>51.49</v>
      </c>
      <c r="Q145" s="236">
        <f t="shared" ca="1" si="374"/>
        <v>64.17</v>
      </c>
      <c r="R145" s="231" t="s">
        <v>112</v>
      </c>
      <c r="S145" s="245" t="str">
        <f t="shared" si="375"/>
        <v>*</v>
      </c>
      <c r="T145" s="231"/>
      <c r="U145" s="236" t="str">
        <f t="shared" si="376"/>
        <v/>
      </c>
      <c r="V145" s="236">
        <f t="shared" ca="1" si="377"/>
        <v>373.00000000000006</v>
      </c>
      <c r="W145" s="264"/>
      <c r="X145" s="226">
        <v>0.5</v>
      </c>
      <c r="Y145" s="158">
        <f t="shared" ca="1" si="378"/>
        <v>100</v>
      </c>
      <c r="Z145" s="158">
        <f t="shared" ca="1" si="378"/>
        <v>73.239999999999995</v>
      </c>
      <c r="AA145" s="158">
        <f t="shared" ca="1" si="378"/>
        <v>69.53</v>
      </c>
      <c r="AB145" s="158">
        <f t="shared" ca="1" si="378"/>
        <v>66.06</v>
      </c>
      <c r="AC145" s="158">
        <f t="shared" ca="1" si="378"/>
        <v>64.17</v>
      </c>
      <c r="AE145" s="158">
        <f t="shared" ca="1" si="379"/>
        <v>69.53</v>
      </c>
      <c r="AF145" s="158">
        <f t="shared" si="380"/>
        <v>0</v>
      </c>
      <c r="AG145" s="158">
        <f t="shared" si="381"/>
        <v>0</v>
      </c>
      <c r="AH145" s="158">
        <f t="shared" ca="1" si="382"/>
        <v>73.239999999999995</v>
      </c>
      <c r="AI145" s="158">
        <f t="shared" ca="1" si="383"/>
        <v>100</v>
      </c>
      <c r="AJ145" s="158">
        <f t="shared" ca="1" si="384"/>
        <v>66.06</v>
      </c>
      <c r="AK145" s="158">
        <f t="shared" ca="1" si="385"/>
        <v>64.17</v>
      </c>
      <c r="AL145" s="158">
        <f t="shared" si="386"/>
        <v>0</v>
      </c>
      <c r="AM145" s="158">
        <f t="shared" si="387"/>
        <v>0</v>
      </c>
      <c r="AN145" s="159">
        <f t="shared" ca="1" si="388"/>
        <v>186.5</v>
      </c>
      <c r="AP145" s="227">
        <f t="shared" ca="1" si="389"/>
        <v>186.5</v>
      </c>
      <c r="AQ145" s="227">
        <f t="shared" ca="1" si="390"/>
        <v>0</v>
      </c>
      <c r="AR145" s="227">
        <f t="shared" ca="1" si="391"/>
        <v>0</v>
      </c>
      <c r="AS145" s="227">
        <f t="shared" ca="1" si="392"/>
        <v>0</v>
      </c>
      <c r="AT145" s="227">
        <f t="shared" ca="1" si="393"/>
        <v>0</v>
      </c>
      <c r="AU145" s="227">
        <f t="shared" ca="1" si="394"/>
        <v>0</v>
      </c>
      <c r="AV145" s="227">
        <f t="shared" ca="1" si="395"/>
        <v>0</v>
      </c>
      <c r="AW145" s="227">
        <f t="shared" ca="1" si="396"/>
        <v>0</v>
      </c>
      <c r="AX145" s="227">
        <f t="shared" ca="1" si="397"/>
        <v>0</v>
      </c>
      <c r="AY145" s="227">
        <f t="shared" ca="1" si="398"/>
        <v>0</v>
      </c>
      <c r="AZ145" s="227">
        <f t="shared" ca="1" si="399"/>
        <v>0</v>
      </c>
      <c r="BB145" s="227">
        <f t="shared" ca="1" si="400"/>
        <v>34.770000000000003</v>
      </c>
      <c r="BC145" s="227">
        <f t="shared" si="401"/>
        <v>0</v>
      </c>
      <c r="BD145" s="227">
        <f t="shared" si="402"/>
        <v>0</v>
      </c>
      <c r="BE145" s="227">
        <f t="shared" ca="1" si="403"/>
        <v>36.619999999999997</v>
      </c>
      <c r="BF145" s="227">
        <f t="shared" ca="1" si="404"/>
        <v>50</v>
      </c>
      <c r="BG145" s="227">
        <f t="shared" ca="1" si="405"/>
        <v>33.03</v>
      </c>
      <c r="BH145" s="227">
        <f t="shared" ca="1" si="406"/>
        <v>32.090000000000003</v>
      </c>
      <c r="BI145" s="227">
        <f t="shared" si="407"/>
        <v>0</v>
      </c>
      <c r="BJ145" s="227">
        <f t="shared" si="408"/>
        <v>0</v>
      </c>
    </row>
    <row r="146" spans="1:62" x14ac:dyDescent="0.2">
      <c r="A146" s="228" t="s">
        <v>6</v>
      </c>
      <c r="B146" s="246" t="s">
        <v>403</v>
      </c>
      <c r="C146" s="272" t="s">
        <v>73</v>
      </c>
      <c r="D146" s="231" t="s">
        <v>88</v>
      </c>
      <c r="E146" s="245" t="str">
        <f t="shared" si="368"/>
        <v>*</v>
      </c>
      <c r="F146" s="231">
        <v>44.48</v>
      </c>
      <c r="G146" s="236">
        <f t="shared" ca="1" si="369"/>
        <v>80.650000000000006</v>
      </c>
      <c r="H146" s="231">
        <v>39.549999999999997</v>
      </c>
      <c r="I146" s="236">
        <f t="shared" ca="1" si="370"/>
        <v>55.57</v>
      </c>
      <c r="J146" s="231">
        <v>44.17</v>
      </c>
      <c r="K146" s="236">
        <f t="shared" ca="1" si="371"/>
        <v>62.33</v>
      </c>
      <c r="L146" s="231">
        <v>35.090000000000003</v>
      </c>
      <c r="M146" s="236">
        <f t="shared" ca="1" si="372"/>
        <v>89.28</v>
      </c>
      <c r="N146" s="231"/>
      <c r="O146" s="236" t="str">
        <f t="shared" si="373"/>
        <v/>
      </c>
      <c r="P146" s="231">
        <v>57.54</v>
      </c>
      <c r="Q146" s="236">
        <f t="shared" ca="1" si="374"/>
        <v>57.43</v>
      </c>
      <c r="R146" s="231"/>
      <c r="S146" s="236" t="str">
        <f t="shared" si="375"/>
        <v/>
      </c>
      <c r="T146" s="231"/>
      <c r="U146" s="236" t="str">
        <f t="shared" si="376"/>
        <v/>
      </c>
      <c r="V146" s="236">
        <f t="shared" ca="1" si="377"/>
        <v>345.26</v>
      </c>
      <c r="W146" s="264"/>
      <c r="X146" s="226">
        <v>0.5</v>
      </c>
      <c r="Y146" s="158">
        <f t="shared" ca="1" si="378"/>
        <v>89.28</v>
      </c>
      <c r="Z146" s="158">
        <f t="shared" ca="1" si="378"/>
        <v>80.650000000000006</v>
      </c>
      <c r="AA146" s="158">
        <f t="shared" ca="1" si="378"/>
        <v>62.33</v>
      </c>
      <c r="AB146" s="158">
        <f t="shared" ca="1" si="378"/>
        <v>57.43</v>
      </c>
      <c r="AC146" s="158">
        <f t="shared" ca="1" si="378"/>
        <v>55.57</v>
      </c>
      <c r="AE146" s="158">
        <f t="shared" si="379"/>
        <v>0</v>
      </c>
      <c r="AF146" s="158">
        <f t="shared" ca="1" si="380"/>
        <v>80.650000000000006</v>
      </c>
      <c r="AG146" s="158">
        <f t="shared" ca="1" si="381"/>
        <v>55.57</v>
      </c>
      <c r="AH146" s="158">
        <f t="shared" ca="1" si="382"/>
        <v>62.33</v>
      </c>
      <c r="AI146" s="158">
        <f t="shared" ca="1" si="383"/>
        <v>89.28</v>
      </c>
      <c r="AJ146" s="158">
        <f t="shared" si="384"/>
        <v>0</v>
      </c>
      <c r="AK146" s="158">
        <f t="shared" ca="1" si="385"/>
        <v>57.43</v>
      </c>
      <c r="AL146" s="158">
        <f t="shared" si="386"/>
        <v>0</v>
      </c>
      <c r="AM146" s="158">
        <f t="shared" si="387"/>
        <v>0</v>
      </c>
      <c r="AN146" s="159">
        <f t="shared" ca="1" si="388"/>
        <v>172.63</v>
      </c>
      <c r="AP146" s="227">
        <f t="shared" ca="1" si="389"/>
        <v>172.63</v>
      </c>
      <c r="AQ146" s="227">
        <f t="shared" ca="1" si="390"/>
        <v>0</v>
      </c>
      <c r="AR146" s="227">
        <f t="shared" ca="1" si="391"/>
        <v>0</v>
      </c>
      <c r="AS146" s="227">
        <f t="shared" ca="1" si="392"/>
        <v>0</v>
      </c>
      <c r="AT146" s="227">
        <f t="shared" ca="1" si="393"/>
        <v>0</v>
      </c>
      <c r="AU146" s="227">
        <f t="shared" ca="1" si="394"/>
        <v>0</v>
      </c>
      <c r="AV146" s="227">
        <f t="shared" ca="1" si="395"/>
        <v>0</v>
      </c>
      <c r="AW146" s="227">
        <f t="shared" ca="1" si="396"/>
        <v>0</v>
      </c>
      <c r="AX146" s="227">
        <f t="shared" ca="1" si="397"/>
        <v>0</v>
      </c>
      <c r="AY146" s="227">
        <f t="shared" ca="1" si="398"/>
        <v>0</v>
      </c>
      <c r="AZ146" s="227">
        <f t="shared" ca="1" si="399"/>
        <v>0</v>
      </c>
      <c r="BB146" s="227">
        <f t="shared" si="400"/>
        <v>0</v>
      </c>
      <c r="BC146" s="227">
        <f t="shared" ca="1" si="401"/>
        <v>40.33</v>
      </c>
      <c r="BD146" s="227">
        <f t="shared" ca="1" si="402"/>
        <v>27.79</v>
      </c>
      <c r="BE146" s="227">
        <f t="shared" ca="1" si="403"/>
        <v>31.17</v>
      </c>
      <c r="BF146" s="227">
        <f t="shared" ca="1" si="404"/>
        <v>44.64</v>
      </c>
      <c r="BG146" s="227">
        <f t="shared" si="405"/>
        <v>0</v>
      </c>
      <c r="BH146" s="227">
        <f t="shared" ca="1" si="406"/>
        <v>28.72</v>
      </c>
      <c r="BI146" s="227">
        <f t="shared" si="407"/>
        <v>0</v>
      </c>
      <c r="BJ146" s="227">
        <f t="shared" si="408"/>
        <v>0</v>
      </c>
    </row>
    <row r="147" spans="1:62" x14ac:dyDescent="0.2">
      <c r="A147" s="228" t="s">
        <v>7</v>
      </c>
      <c r="B147" s="229" t="s">
        <v>365</v>
      </c>
      <c r="C147" s="230" t="s">
        <v>84</v>
      </c>
      <c r="D147" s="231"/>
      <c r="E147" s="236" t="str">
        <f t="shared" si="368"/>
        <v/>
      </c>
      <c r="F147" s="231"/>
      <c r="G147" s="236" t="str">
        <f t="shared" si="369"/>
        <v/>
      </c>
      <c r="H147" s="231"/>
      <c r="I147" s="236" t="str">
        <f t="shared" si="370"/>
        <v/>
      </c>
      <c r="J147" s="231"/>
      <c r="K147" s="236" t="str">
        <f t="shared" si="371"/>
        <v/>
      </c>
      <c r="L147" s="231"/>
      <c r="M147" s="236" t="str">
        <f t="shared" si="372"/>
        <v/>
      </c>
      <c r="N147" s="231">
        <v>66.260000000000005</v>
      </c>
      <c r="O147" s="236">
        <f t="shared" ca="1" si="373"/>
        <v>44</v>
      </c>
      <c r="P147" s="231">
        <v>35.43</v>
      </c>
      <c r="Q147" s="236">
        <f t="shared" ca="1" si="374"/>
        <v>93.09</v>
      </c>
      <c r="R147" s="231">
        <v>52.49</v>
      </c>
      <c r="S147" s="236">
        <f t="shared" ca="1" si="375"/>
        <v>100</v>
      </c>
      <c r="T147" s="231">
        <v>33.49</v>
      </c>
      <c r="U147" s="236">
        <f t="shared" ca="1" si="376"/>
        <v>100</v>
      </c>
      <c r="V147" s="236">
        <f t="shared" ca="1" si="377"/>
        <v>337.09000000000003</v>
      </c>
      <c r="W147" s="264"/>
      <c r="X147" s="226">
        <v>0.5</v>
      </c>
      <c r="Y147" s="158">
        <f t="shared" ca="1" si="378"/>
        <v>100</v>
      </c>
      <c r="Z147" s="158">
        <f t="shared" ca="1" si="378"/>
        <v>100</v>
      </c>
      <c r="AA147" s="158">
        <f t="shared" ca="1" si="378"/>
        <v>93.09</v>
      </c>
      <c r="AB147" s="158">
        <f t="shared" ca="1" si="378"/>
        <v>44</v>
      </c>
      <c r="AC147" s="158">
        <f t="shared" ca="1" si="378"/>
        <v>0</v>
      </c>
      <c r="AE147" s="158">
        <f t="shared" si="379"/>
        <v>0</v>
      </c>
      <c r="AF147" s="158">
        <f t="shared" si="380"/>
        <v>0</v>
      </c>
      <c r="AG147" s="158">
        <f t="shared" si="381"/>
        <v>0</v>
      </c>
      <c r="AH147" s="158">
        <f t="shared" si="382"/>
        <v>0</v>
      </c>
      <c r="AI147" s="158">
        <f t="shared" si="383"/>
        <v>0</v>
      </c>
      <c r="AJ147" s="158">
        <f t="shared" ca="1" si="384"/>
        <v>44</v>
      </c>
      <c r="AK147" s="158">
        <f t="shared" ca="1" si="385"/>
        <v>93.09</v>
      </c>
      <c r="AL147" s="158">
        <f t="shared" ca="1" si="386"/>
        <v>100</v>
      </c>
      <c r="AM147" s="158">
        <f t="shared" ca="1" si="387"/>
        <v>100</v>
      </c>
      <c r="AN147" s="159">
        <f t="shared" ca="1" si="388"/>
        <v>168.55</v>
      </c>
      <c r="AP147" s="227">
        <f t="shared" ca="1" si="389"/>
        <v>0</v>
      </c>
      <c r="AQ147" s="227">
        <f t="shared" ca="1" si="390"/>
        <v>0</v>
      </c>
      <c r="AR147" s="227">
        <f t="shared" ca="1" si="391"/>
        <v>0</v>
      </c>
      <c r="AS147" s="227">
        <f t="shared" ca="1" si="392"/>
        <v>0</v>
      </c>
      <c r="AT147" s="227">
        <f t="shared" ca="1" si="393"/>
        <v>0</v>
      </c>
      <c r="AU147" s="227">
        <f t="shared" ca="1" si="394"/>
        <v>0</v>
      </c>
      <c r="AV147" s="227">
        <f t="shared" ca="1" si="395"/>
        <v>0</v>
      </c>
      <c r="AW147" s="227">
        <f t="shared" ca="1" si="396"/>
        <v>168.55</v>
      </c>
      <c r="AX147" s="227">
        <f t="shared" ca="1" si="397"/>
        <v>0</v>
      </c>
      <c r="AY147" s="227">
        <f t="shared" ca="1" si="398"/>
        <v>0</v>
      </c>
      <c r="AZ147" s="227">
        <f t="shared" ca="1" si="399"/>
        <v>0</v>
      </c>
      <c r="BB147" s="227">
        <f t="shared" si="400"/>
        <v>0</v>
      </c>
      <c r="BC147" s="227">
        <f t="shared" si="401"/>
        <v>0</v>
      </c>
      <c r="BD147" s="227">
        <f t="shared" si="402"/>
        <v>0</v>
      </c>
      <c r="BE147" s="227">
        <f t="shared" si="403"/>
        <v>0</v>
      </c>
      <c r="BF147" s="227">
        <f t="shared" si="404"/>
        <v>0</v>
      </c>
      <c r="BG147" s="227">
        <f t="shared" ca="1" si="405"/>
        <v>22</v>
      </c>
      <c r="BH147" s="227">
        <f t="shared" ca="1" si="406"/>
        <v>46.55</v>
      </c>
      <c r="BI147" s="227">
        <f t="shared" ca="1" si="407"/>
        <v>50</v>
      </c>
      <c r="BJ147" s="227">
        <f t="shared" ca="1" si="408"/>
        <v>50</v>
      </c>
    </row>
    <row r="148" spans="1:62" x14ac:dyDescent="0.2">
      <c r="A148" s="228" t="s">
        <v>8</v>
      </c>
      <c r="B148" s="229" t="s">
        <v>186</v>
      </c>
      <c r="C148" s="230" t="s">
        <v>73</v>
      </c>
      <c r="D148" s="231">
        <v>72.349999999999994</v>
      </c>
      <c r="E148" s="236">
        <f t="shared" ca="1" si="368"/>
        <v>95.77</v>
      </c>
      <c r="F148" s="231">
        <v>48.1</v>
      </c>
      <c r="G148" s="236">
        <f t="shared" ca="1" si="369"/>
        <v>75.02</v>
      </c>
      <c r="H148" s="231">
        <v>72.099999999999994</v>
      </c>
      <c r="I148" s="236">
        <f t="shared" ca="1" si="370"/>
        <v>30.74</v>
      </c>
      <c r="J148" s="231"/>
      <c r="K148" s="236" t="str">
        <f t="shared" si="371"/>
        <v/>
      </c>
      <c r="L148" s="231"/>
      <c r="M148" s="236" t="str">
        <f t="shared" si="372"/>
        <v/>
      </c>
      <c r="N148" s="231">
        <v>35.200000000000003</v>
      </c>
      <c r="O148" s="236">
        <f t="shared" ca="1" si="373"/>
        <v>82.74</v>
      </c>
      <c r="P148" s="231">
        <v>63.18</v>
      </c>
      <c r="Q148" s="236">
        <f t="shared" ca="1" si="374"/>
        <v>52.53</v>
      </c>
      <c r="R148" s="231" t="s">
        <v>112</v>
      </c>
      <c r="S148" s="245" t="str">
        <f t="shared" si="375"/>
        <v>*</v>
      </c>
      <c r="T148" s="231"/>
      <c r="U148" s="236" t="str">
        <f t="shared" si="376"/>
        <v/>
      </c>
      <c r="V148" s="236">
        <f t="shared" ca="1" si="377"/>
        <v>336.79999999999995</v>
      </c>
      <c r="W148" s="264"/>
      <c r="X148" s="226">
        <v>0.5</v>
      </c>
      <c r="Y148" s="158">
        <f t="shared" ca="1" si="378"/>
        <v>95.77</v>
      </c>
      <c r="Z148" s="158">
        <f t="shared" ca="1" si="378"/>
        <v>82.74</v>
      </c>
      <c r="AA148" s="158">
        <f t="shared" ca="1" si="378"/>
        <v>75.02</v>
      </c>
      <c r="AB148" s="158">
        <f t="shared" ca="1" si="378"/>
        <v>52.53</v>
      </c>
      <c r="AC148" s="158">
        <f t="shared" ca="1" si="378"/>
        <v>30.74</v>
      </c>
      <c r="AE148" s="158">
        <f t="shared" ca="1" si="379"/>
        <v>95.77</v>
      </c>
      <c r="AF148" s="158">
        <f t="shared" ca="1" si="380"/>
        <v>75.02</v>
      </c>
      <c r="AG148" s="158">
        <f t="shared" ca="1" si="381"/>
        <v>30.74</v>
      </c>
      <c r="AH148" s="158">
        <f t="shared" si="382"/>
        <v>0</v>
      </c>
      <c r="AI148" s="158">
        <f t="shared" si="383"/>
        <v>0</v>
      </c>
      <c r="AJ148" s="158">
        <f t="shared" ca="1" si="384"/>
        <v>82.74</v>
      </c>
      <c r="AK148" s="158">
        <f t="shared" ca="1" si="385"/>
        <v>52.53</v>
      </c>
      <c r="AL148" s="158">
        <f t="shared" si="386"/>
        <v>0</v>
      </c>
      <c r="AM148" s="158">
        <f t="shared" si="387"/>
        <v>0</v>
      </c>
      <c r="AN148" s="159">
        <f t="shared" ca="1" si="388"/>
        <v>168.4</v>
      </c>
      <c r="AP148" s="227">
        <f t="shared" ca="1" si="389"/>
        <v>168.4</v>
      </c>
      <c r="AQ148" s="227">
        <f t="shared" ca="1" si="390"/>
        <v>0</v>
      </c>
      <c r="AR148" s="227">
        <f t="shared" ca="1" si="391"/>
        <v>0</v>
      </c>
      <c r="AS148" s="227">
        <f t="shared" ca="1" si="392"/>
        <v>0</v>
      </c>
      <c r="AT148" s="227">
        <f t="shared" ca="1" si="393"/>
        <v>0</v>
      </c>
      <c r="AU148" s="227">
        <f t="shared" ca="1" si="394"/>
        <v>0</v>
      </c>
      <c r="AV148" s="227">
        <f t="shared" ca="1" si="395"/>
        <v>0</v>
      </c>
      <c r="AW148" s="227">
        <f t="shared" ca="1" si="396"/>
        <v>0</v>
      </c>
      <c r="AX148" s="227">
        <f t="shared" ca="1" si="397"/>
        <v>0</v>
      </c>
      <c r="AY148" s="227">
        <f t="shared" ca="1" si="398"/>
        <v>0</v>
      </c>
      <c r="AZ148" s="227">
        <f t="shared" ca="1" si="399"/>
        <v>0</v>
      </c>
      <c r="BB148" s="227">
        <f t="shared" ca="1" si="400"/>
        <v>47.89</v>
      </c>
      <c r="BC148" s="227">
        <f t="shared" ca="1" si="401"/>
        <v>37.51</v>
      </c>
      <c r="BD148" s="227">
        <f t="shared" ca="1" si="402"/>
        <v>15.37</v>
      </c>
      <c r="BE148" s="227">
        <f t="shared" si="403"/>
        <v>0</v>
      </c>
      <c r="BF148" s="227">
        <f t="shared" si="404"/>
        <v>0</v>
      </c>
      <c r="BG148" s="227">
        <f t="shared" ca="1" si="405"/>
        <v>41.37</v>
      </c>
      <c r="BH148" s="227">
        <f t="shared" ca="1" si="406"/>
        <v>26.27</v>
      </c>
      <c r="BI148" s="227">
        <f t="shared" si="407"/>
        <v>0</v>
      </c>
      <c r="BJ148" s="227">
        <f t="shared" si="408"/>
        <v>0</v>
      </c>
    </row>
    <row r="149" spans="1:62" x14ac:dyDescent="0.2">
      <c r="A149" s="228" t="s">
        <v>9</v>
      </c>
      <c r="B149" s="238" t="s">
        <v>190</v>
      </c>
      <c r="C149" s="230" t="s">
        <v>84</v>
      </c>
      <c r="D149" s="231">
        <v>120.16</v>
      </c>
      <c r="E149" s="236">
        <f t="shared" ca="1" si="368"/>
        <v>57.8</v>
      </c>
      <c r="F149" s="231">
        <v>47.08</v>
      </c>
      <c r="G149" s="236">
        <f t="shared" ca="1" si="369"/>
        <v>76.66</v>
      </c>
      <c r="H149" s="231">
        <v>51.05</v>
      </c>
      <c r="I149" s="236">
        <f t="shared" ca="1" si="370"/>
        <v>43.43</v>
      </c>
      <c r="J149" s="231">
        <v>66.14</v>
      </c>
      <c r="K149" s="232">
        <f t="shared" ca="1" si="371"/>
        <v>41.67</v>
      </c>
      <c r="L149" s="261"/>
      <c r="M149" s="236" t="str">
        <f t="shared" si="372"/>
        <v/>
      </c>
      <c r="N149" s="231">
        <v>39.200000000000003</v>
      </c>
      <c r="O149" s="236">
        <f t="shared" ca="1" si="373"/>
        <v>74.319999999999993</v>
      </c>
      <c r="P149" s="231">
        <v>46.25</v>
      </c>
      <c r="Q149" s="236">
        <f t="shared" ca="1" si="374"/>
        <v>71.63</v>
      </c>
      <c r="R149" s="231"/>
      <c r="S149" s="236" t="str">
        <f t="shared" si="375"/>
        <v/>
      </c>
      <c r="T149" s="231">
        <v>93.13</v>
      </c>
      <c r="U149" s="232">
        <f t="shared" ca="1" si="376"/>
        <v>36.28</v>
      </c>
      <c r="V149" s="236">
        <f t="shared" ca="1" si="377"/>
        <v>323.83999999999997</v>
      </c>
      <c r="W149" s="264"/>
      <c r="X149" s="226">
        <v>0.5</v>
      </c>
      <c r="Y149" s="158">
        <f t="shared" ca="1" si="378"/>
        <v>76.66</v>
      </c>
      <c r="Z149" s="158">
        <f t="shared" ca="1" si="378"/>
        <v>74.319999999999993</v>
      </c>
      <c r="AA149" s="158">
        <f t="shared" ca="1" si="378"/>
        <v>71.63</v>
      </c>
      <c r="AB149" s="158">
        <f t="shared" ca="1" si="378"/>
        <v>57.8</v>
      </c>
      <c r="AC149" s="158">
        <f t="shared" ca="1" si="378"/>
        <v>43.43</v>
      </c>
      <c r="AE149" s="158">
        <f t="shared" ca="1" si="379"/>
        <v>57.8</v>
      </c>
      <c r="AF149" s="158">
        <f t="shared" ca="1" si="380"/>
        <v>76.66</v>
      </c>
      <c r="AG149" s="158">
        <f t="shared" ca="1" si="381"/>
        <v>43.43</v>
      </c>
      <c r="AH149" s="158">
        <f t="shared" ca="1" si="382"/>
        <v>41.67</v>
      </c>
      <c r="AI149" s="158">
        <f t="shared" si="383"/>
        <v>0</v>
      </c>
      <c r="AJ149" s="158">
        <f t="shared" ca="1" si="384"/>
        <v>74.319999999999993</v>
      </c>
      <c r="AK149" s="158">
        <f t="shared" ca="1" si="385"/>
        <v>71.63</v>
      </c>
      <c r="AL149" s="158">
        <f t="shared" si="386"/>
        <v>0</v>
      </c>
      <c r="AM149" s="158">
        <f t="shared" ca="1" si="387"/>
        <v>36.28</v>
      </c>
      <c r="AN149" s="159">
        <f t="shared" ca="1" si="388"/>
        <v>200.9</v>
      </c>
      <c r="AP149" s="227">
        <f t="shared" ca="1" si="389"/>
        <v>0</v>
      </c>
      <c r="AQ149" s="227">
        <f t="shared" ca="1" si="390"/>
        <v>0</v>
      </c>
      <c r="AR149" s="227">
        <f t="shared" ca="1" si="391"/>
        <v>0</v>
      </c>
      <c r="AS149" s="227">
        <f t="shared" ca="1" si="392"/>
        <v>0</v>
      </c>
      <c r="AT149" s="227">
        <f t="shared" ca="1" si="393"/>
        <v>0</v>
      </c>
      <c r="AU149" s="227">
        <f t="shared" ca="1" si="394"/>
        <v>0</v>
      </c>
      <c r="AV149" s="227">
        <f t="shared" ca="1" si="395"/>
        <v>0</v>
      </c>
      <c r="AW149" s="227">
        <f t="shared" ca="1" si="396"/>
        <v>200.9</v>
      </c>
      <c r="AX149" s="227">
        <f t="shared" ca="1" si="397"/>
        <v>0</v>
      </c>
      <c r="AY149" s="227">
        <f t="shared" ca="1" si="398"/>
        <v>0</v>
      </c>
      <c r="AZ149" s="227">
        <f t="shared" ca="1" si="399"/>
        <v>0</v>
      </c>
      <c r="BB149" s="227">
        <f t="shared" ca="1" si="400"/>
        <v>28.9</v>
      </c>
      <c r="BC149" s="227">
        <f t="shared" ca="1" si="401"/>
        <v>38.33</v>
      </c>
      <c r="BD149" s="227">
        <f t="shared" ca="1" si="402"/>
        <v>21.72</v>
      </c>
      <c r="BE149" s="227">
        <f t="shared" ca="1" si="403"/>
        <v>20.84</v>
      </c>
      <c r="BF149" s="227">
        <f t="shared" si="404"/>
        <v>0</v>
      </c>
      <c r="BG149" s="227">
        <f t="shared" ca="1" si="405"/>
        <v>37.159999999999997</v>
      </c>
      <c r="BH149" s="227">
        <f t="shared" ca="1" si="406"/>
        <v>35.82</v>
      </c>
      <c r="BI149" s="227">
        <f t="shared" si="407"/>
        <v>0</v>
      </c>
      <c r="BJ149" s="227">
        <f t="shared" ca="1" si="408"/>
        <v>18.14</v>
      </c>
    </row>
    <row r="150" spans="1:62" x14ac:dyDescent="0.2">
      <c r="A150" s="228" t="s">
        <v>10</v>
      </c>
      <c r="B150" s="229" t="s">
        <v>298</v>
      </c>
      <c r="C150" s="230" t="s">
        <v>73</v>
      </c>
      <c r="D150" s="231"/>
      <c r="E150" s="236" t="str">
        <f t="shared" si="368"/>
        <v/>
      </c>
      <c r="F150" s="231">
        <v>49.05</v>
      </c>
      <c r="G150" s="236">
        <f t="shared" ca="1" si="369"/>
        <v>73.62</v>
      </c>
      <c r="H150" s="231">
        <v>45.11</v>
      </c>
      <c r="I150" s="236">
        <f t="shared" ca="1" si="370"/>
        <v>49.1</v>
      </c>
      <c r="J150" s="231">
        <v>57.31</v>
      </c>
      <c r="K150" s="232">
        <f t="shared" ca="1" si="371"/>
        <v>47.99</v>
      </c>
      <c r="L150" s="231">
        <v>38.35</v>
      </c>
      <c r="M150" s="236">
        <f t="shared" ca="1" si="372"/>
        <v>81.34</v>
      </c>
      <c r="N150" s="231">
        <v>54.42</v>
      </c>
      <c r="O150" s="236">
        <f t="shared" ca="1" si="373"/>
        <v>53.44</v>
      </c>
      <c r="P150" s="231">
        <v>52.5</v>
      </c>
      <c r="Q150" s="236">
        <f t="shared" ca="1" si="374"/>
        <v>62.93</v>
      </c>
      <c r="R150" s="231"/>
      <c r="S150" s="236" t="str">
        <f t="shared" si="375"/>
        <v/>
      </c>
      <c r="T150" s="231"/>
      <c r="U150" s="236" t="str">
        <f t="shared" si="376"/>
        <v/>
      </c>
      <c r="V150" s="236">
        <f t="shared" ca="1" si="377"/>
        <v>320.43000000000006</v>
      </c>
      <c r="W150" s="264"/>
      <c r="X150" s="226">
        <v>0.5</v>
      </c>
      <c r="Y150" s="158">
        <f t="shared" ca="1" si="378"/>
        <v>81.34</v>
      </c>
      <c r="Z150" s="158">
        <f t="shared" ca="1" si="378"/>
        <v>73.62</v>
      </c>
      <c r="AA150" s="158">
        <f t="shared" ca="1" si="378"/>
        <v>62.93</v>
      </c>
      <c r="AB150" s="158">
        <f t="shared" ca="1" si="378"/>
        <v>53.44</v>
      </c>
      <c r="AC150" s="158">
        <f t="shared" ca="1" si="378"/>
        <v>49.1</v>
      </c>
      <c r="AE150" s="158">
        <f t="shared" si="379"/>
        <v>0</v>
      </c>
      <c r="AF150" s="158">
        <f t="shared" ca="1" si="380"/>
        <v>73.62</v>
      </c>
      <c r="AG150" s="158">
        <f t="shared" ca="1" si="381"/>
        <v>49.1</v>
      </c>
      <c r="AH150" s="158">
        <f t="shared" ca="1" si="382"/>
        <v>47.99</v>
      </c>
      <c r="AI150" s="158">
        <f t="shared" ca="1" si="383"/>
        <v>81.34</v>
      </c>
      <c r="AJ150" s="158">
        <f t="shared" ca="1" si="384"/>
        <v>53.44</v>
      </c>
      <c r="AK150" s="158">
        <f t="shared" ca="1" si="385"/>
        <v>62.93</v>
      </c>
      <c r="AL150" s="158">
        <f t="shared" si="386"/>
        <v>0</v>
      </c>
      <c r="AM150" s="158">
        <f t="shared" si="387"/>
        <v>0</v>
      </c>
      <c r="AN150" s="159">
        <f t="shared" ca="1" si="388"/>
        <v>184.21</v>
      </c>
      <c r="AP150" s="227">
        <f t="shared" ca="1" si="389"/>
        <v>184.21</v>
      </c>
      <c r="AQ150" s="227">
        <f t="shared" ca="1" si="390"/>
        <v>0</v>
      </c>
      <c r="AR150" s="227">
        <f t="shared" ca="1" si="391"/>
        <v>0</v>
      </c>
      <c r="AS150" s="227">
        <f t="shared" ca="1" si="392"/>
        <v>0</v>
      </c>
      <c r="AT150" s="227">
        <f t="shared" ca="1" si="393"/>
        <v>0</v>
      </c>
      <c r="AU150" s="227">
        <f t="shared" ca="1" si="394"/>
        <v>0</v>
      </c>
      <c r="AV150" s="227">
        <f t="shared" ca="1" si="395"/>
        <v>0</v>
      </c>
      <c r="AW150" s="227">
        <f t="shared" ca="1" si="396"/>
        <v>0</v>
      </c>
      <c r="AX150" s="227">
        <f t="shared" ca="1" si="397"/>
        <v>0</v>
      </c>
      <c r="AY150" s="227">
        <f t="shared" ca="1" si="398"/>
        <v>0</v>
      </c>
      <c r="AZ150" s="227">
        <f t="shared" ca="1" si="399"/>
        <v>0</v>
      </c>
      <c r="BB150" s="227">
        <f t="shared" si="400"/>
        <v>0</v>
      </c>
      <c r="BC150" s="227">
        <f t="shared" ca="1" si="401"/>
        <v>36.81</v>
      </c>
      <c r="BD150" s="227">
        <f t="shared" ca="1" si="402"/>
        <v>24.55</v>
      </c>
      <c r="BE150" s="227">
        <f t="shared" ca="1" si="403"/>
        <v>24</v>
      </c>
      <c r="BF150" s="227">
        <f t="shared" ca="1" si="404"/>
        <v>40.67</v>
      </c>
      <c r="BG150" s="227">
        <f t="shared" ca="1" si="405"/>
        <v>26.72</v>
      </c>
      <c r="BH150" s="227">
        <f t="shared" ca="1" si="406"/>
        <v>31.47</v>
      </c>
      <c r="BI150" s="227">
        <f t="shared" si="407"/>
        <v>0</v>
      </c>
      <c r="BJ150" s="227">
        <f t="shared" si="408"/>
        <v>0</v>
      </c>
    </row>
    <row r="151" spans="1:62" x14ac:dyDescent="0.2">
      <c r="A151" s="228" t="s">
        <v>11</v>
      </c>
      <c r="B151" s="229" t="s">
        <v>328</v>
      </c>
      <c r="C151" s="230" t="s">
        <v>81</v>
      </c>
      <c r="D151" s="231"/>
      <c r="E151" s="236" t="str">
        <f t="shared" si="368"/>
        <v/>
      </c>
      <c r="F151" s="231"/>
      <c r="G151" s="236" t="str">
        <f t="shared" si="369"/>
        <v/>
      </c>
      <c r="H151" s="231"/>
      <c r="I151" s="236" t="str">
        <f t="shared" si="370"/>
        <v/>
      </c>
      <c r="J151" s="231">
        <v>38.11</v>
      </c>
      <c r="K151" s="236">
        <f t="shared" ca="1" si="371"/>
        <v>72.28</v>
      </c>
      <c r="L151" s="231"/>
      <c r="M151" s="236" t="str">
        <f t="shared" si="372"/>
        <v/>
      </c>
      <c r="N151" s="231">
        <v>35.39</v>
      </c>
      <c r="O151" s="236">
        <f t="shared" ca="1" si="373"/>
        <v>82</v>
      </c>
      <c r="P151" s="231">
        <v>66.05</v>
      </c>
      <c r="Q151" s="236">
        <f t="shared" ca="1" si="374"/>
        <v>50.32</v>
      </c>
      <c r="R151" s="231">
        <v>118.16</v>
      </c>
      <c r="S151" s="236">
        <f t="shared" ca="1" si="375"/>
        <v>44.66</v>
      </c>
      <c r="T151" s="231">
        <v>79.5</v>
      </c>
      <c r="U151" s="236">
        <f t="shared" ca="1" si="376"/>
        <v>42.36</v>
      </c>
      <c r="V151" s="236">
        <f t="shared" ca="1" si="377"/>
        <v>291.62</v>
      </c>
      <c r="W151" s="264"/>
      <c r="X151" s="226">
        <v>0.5</v>
      </c>
      <c r="Y151" s="158">
        <f t="shared" ca="1" si="378"/>
        <v>82</v>
      </c>
      <c r="Z151" s="158">
        <f t="shared" ca="1" si="378"/>
        <v>72.28</v>
      </c>
      <c r="AA151" s="158">
        <f t="shared" ca="1" si="378"/>
        <v>50.32</v>
      </c>
      <c r="AB151" s="158">
        <f t="shared" ca="1" si="378"/>
        <v>44.66</v>
      </c>
      <c r="AC151" s="158">
        <f t="shared" ca="1" si="378"/>
        <v>42.36</v>
      </c>
      <c r="AE151" s="158">
        <f t="shared" si="379"/>
        <v>0</v>
      </c>
      <c r="AF151" s="158">
        <f t="shared" si="380"/>
        <v>0</v>
      </c>
      <c r="AG151" s="158">
        <f t="shared" si="381"/>
        <v>0</v>
      </c>
      <c r="AH151" s="158">
        <f t="shared" ca="1" si="382"/>
        <v>72.28</v>
      </c>
      <c r="AI151" s="158">
        <f t="shared" si="383"/>
        <v>0</v>
      </c>
      <c r="AJ151" s="158">
        <f t="shared" ca="1" si="384"/>
        <v>82</v>
      </c>
      <c r="AK151" s="158">
        <f t="shared" ca="1" si="385"/>
        <v>50.32</v>
      </c>
      <c r="AL151" s="158">
        <f t="shared" ca="1" si="386"/>
        <v>44.66</v>
      </c>
      <c r="AM151" s="158">
        <f t="shared" ca="1" si="387"/>
        <v>42.36</v>
      </c>
      <c r="AN151" s="159">
        <f t="shared" ca="1" si="388"/>
        <v>145.81</v>
      </c>
      <c r="AP151" s="227">
        <f t="shared" ca="1" si="389"/>
        <v>0</v>
      </c>
      <c r="AQ151" s="227">
        <f t="shared" ca="1" si="390"/>
        <v>0</v>
      </c>
      <c r="AR151" s="227">
        <f t="shared" ca="1" si="391"/>
        <v>145.81</v>
      </c>
      <c r="AS151" s="227">
        <f t="shared" ca="1" si="392"/>
        <v>0</v>
      </c>
      <c r="AT151" s="227">
        <f t="shared" ca="1" si="393"/>
        <v>0</v>
      </c>
      <c r="AU151" s="227">
        <f t="shared" ca="1" si="394"/>
        <v>0</v>
      </c>
      <c r="AV151" s="227">
        <f t="shared" ca="1" si="395"/>
        <v>0</v>
      </c>
      <c r="AW151" s="227">
        <f t="shared" ca="1" si="396"/>
        <v>0</v>
      </c>
      <c r="AX151" s="227">
        <f t="shared" ca="1" si="397"/>
        <v>0</v>
      </c>
      <c r="AY151" s="227">
        <f t="shared" ca="1" si="398"/>
        <v>0</v>
      </c>
      <c r="AZ151" s="227">
        <f t="shared" ca="1" si="399"/>
        <v>0</v>
      </c>
      <c r="BB151" s="227">
        <f t="shared" si="400"/>
        <v>0</v>
      </c>
      <c r="BC151" s="227">
        <f t="shared" si="401"/>
        <v>0</v>
      </c>
      <c r="BD151" s="227">
        <f t="shared" si="402"/>
        <v>0</v>
      </c>
      <c r="BE151" s="227">
        <f t="shared" ca="1" si="403"/>
        <v>36.14</v>
      </c>
      <c r="BF151" s="227">
        <f t="shared" si="404"/>
        <v>0</v>
      </c>
      <c r="BG151" s="227">
        <f t="shared" ca="1" si="405"/>
        <v>41</v>
      </c>
      <c r="BH151" s="227">
        <f t="shared" ca="1" si="406"/>
        <v>25.16</v>
      </c>
      <c r="BI151" s="227">
        <f t="shared" ca="1" si="407"/>
        <v>22.33</v>
      </c>
      <c r="BJ151" s="227">
        <f t="shared" ca="1" si="408"/>
        <v>21.18</v>
      </c>
    </row>
    <row r="152" spans="1:62" x14ac:dyDescent="0.2">
      <c r="A152" s="228" t="s">
        <v>12</v>
      </c>
      <c r="B152" s="229" t="s">
        <v>297</v>
      </c>
      <c r="C152" s="230" t="s">
        <v>73</v>
      </c>
      <c r="D152" s="231"/>
      <c r="E152" s="236" t="str">
        <f t="shared" si="368"/>
        <v/>
      </c>
      <c r="F152" s="231">
        <v>36.08</v>
      </c>
      <c r="G152" s="236">
        <f t="shared" ca="1" si="369"/>
        <v>100</v>
      </c>
      <c r="H152" s="231">
        <v>36.549999999999997</v>
      </c>
      <c r="I152" s="236">
        <f t="shared" ca="1" si="370"/>
        <v>60.09</v>
      </c>
      <c r="J152" s="231">
        <v>65.459999999999994</v>
      </c>
      <c r="K152" s="236">
        <f t="shared" ca="1" si="371"/>
        <v>41.97</v>
      </c>
      <c r="L152" s="231"/>
      <c r="M152" s="236" t="str">
        <f t="shared" si="372"/>
        <v/>
      </c>
      <c r="N152" s="231"/>
      <c r="O152" s="236" t="str">
        <f t="shared" si="373"/>
        <v/>
      </c>
      <c r="P152" s="231">
        <v>46.43</v>
      </c>
      <c r="Q152" s="236">
        <f t="shared" ca="1" si="374"/>
        <v>71.17</v>
      </c>
      <c r="R152" s="231"/>
      <c r="S152" s="236" t="str">
        <f t="shared" si="375"/>
        <v/>
      </c>
      <c r="T152" s="231"/>
      <c r="U152" s="236" t="str">
        <f t="shared" si="376"/>
        <v/>
      </c>
      <c r="V152" s="236">
        <f t="shared" ca="1" si="377"/>
        <v>273.23</v>
      </c>
      <c r="W152" s="264"/>
      <c r="X152" s="226">
        <v>0.5</v>
      </c>
      <c r="Y152" s="158">
        <f t="shared" ca="1" si="378"/>
        <v>100</v>
      </c>
      <c r="Z152" s="158">
        <f t="shared" ca="1" si="378"/>
        <v>71.17</v>
      </c>
      <c r="AA152" s="158">
        <f t="shared" ca="1" si="378"/>
        <v>60.09</v>
      </c>
      <c r="AB152" s="158">
        <f t="shared" ca="1" si="378"/>
        <v>41.97</v>
      </c>
      <c r="AC152" s="158">
        <f t="shared" ca="1" si="378"/>
        <v>0</v>
      </c>
      <c r="AE152" s="158">
        <f t="shared" si="379"/>
        <v>0</v>
      </c>
      <c r="AF152" s="158">
        <f t="shared" ca="1" si="380"/>
        <v>100</v>
      </c>
      <c r="AG152" s="158">
        <f t="shared" ca="1" si="381"/>
        <v>60.09</v>
      </c>
      <c r="AH152" s="158">
        <f t="shared" ca="1" si="382"/>
        <v>41.97</v>
      </c>
      <c r="AI152" s="158">
        <f t="shared" si="383"/>
        <v>0</v>
      </c>
      <c r="AJ152" s="158">
        <f t="shared" si="384"/>
        <v>0</v>
      </c>
      <c r="AK152" s="158">
        <f t="shared" ca="1" si="385"/>
        <v>71.17</v>
      </c>
      <c r="AL152" s="158">
        <f t="shared" si="386"/>
        <v>0</v>
      </c>
      <c r="AM152" s="158">
        <f t="shared" si="387"/>
        <v>0</v>
      </c>
      <c r="AN152" s="159">
        <f t="shared" ca="1" si="388"/>
        <v>136.62</v>
      </c>
      <c r="AP152" s="227">
        <f t="shared" ca="1" si="389"/>
        <v>136.62</v>
      </c>
      <c r="AQ152" s="227">
        <f t="shared" ca="1" si="390"/>
        <v>0</v>
      </c>
      <c r="AR152" s="227">
        <f t="shared" ca="1" si="391"/>
        <v>0</v>
      </c>
      <c r="AS152" s="227">
        <f t="shared" ca="1" si="392"/>
        <v>0</v>
      </c>
      <c r="AT152" s="227">
        <f t="shared" ca="1" si="393"/>
        <v>0</v>
      </c>
      <c r="AU152" s="227">
        <f t="shared" ca="1" si="394"/>
        <v>0</v>
      </c>
      <c r="AV152" s="227">
        <f t="shared" ca="1" si="395"/>
        <v>0</v>
      </c>
      <c r="AW152" s="227">
        <f t="shared" ca="1" si="396"/>
        <v>0</v>
      </c>
      <c r="AX152" s="227">
        <f t="shared" ca="1" si="397"/>
        <v>0</v>
      </c>
      <c r="AY152" s="227">
        <f t="shared" ca="1" si="398"/>
        <v>0</v>
      </c>
      <c r="AZ152" s="227">
        <f t="shared" ca="1" si="399"/>
        <v>0</v>
      </c>
      <c r="BB152" s="227">
        <f t="shared" si="400"/>
        <v>0</v>
      </c>
      <c r="BC152" s="227">
        <f t="shared" ca="1" si="401"/>
        <v>50</v>
      </c>
      <c r="BD152" s="227">
        <f t="shared" ca="1" si="402"/>
        <v>30.05</v>
      </c>
      <c r="BE152" s="227">
        <f t="shared" ca="1" si="403"/>
        <v>20.99</v>
      </c>
      <c r="BF152" s="227">
        <f t="shared" si="404"/>
        <v>0</v>
      </c>
      <c r="BG152" s="227">
        <f t="shared" si="405"/>
        <v>0</v>
      </c>
      <c r="BH152" s="227">
        <f t="shared" ca="1" si="406"/>
        <v>35.590000000000003</v>
      </c>
      <c r="BI152" s="227">
        <f t="shared" si="407"/>
        <v>0</v>
      </c>
      <c r="BJ152" s="227">
        <f t="shared" si="408"/>
        <v>0</v>
      </c>
    </row>
    <row r="153" spans="1:62" x14ac:dyDescent="0.2">
      <c r="A153" s="228" t="s">
        <v>13</v>
      </c>
      <c r="B153" s="229" t="s">
        <v>299</v>
      </c>
      <c r="C153" s="230" t="s">
        <v>81</v>
      </c>
      <c r="D153" s="231"/>
      <c r="E153" s="236" t="str">
        <f t="shared" si="368"/>
        <v/>
      </c>
      <c r="F153" s="231">
        <v>58.38</v>
      </c>
      <c r="G153" s="236">
        <f t="shared" ca="1" si="369"/>
        <v>61.63</v>
      </c>
      <c r="H153" s="231">
        <v>67.19</v>
      </c>
      <c r="I153" s="232">
        <f t="shared" ca="1" si="370"/>
        <v>32.950000000000003</v>
      </c>
      <c r="J153" s="231"/>
      <c r="K153" s="236" t="str">
        <f t="shared" si="371"/>
        <v/>
      </c>
      <c r="L153" s="231">
        <v>51.11</v>
      </c>
      <c r="M153" s="236">
        <f t="shared" ca="1" si="372"/>
        <v>61.32</v>
      </c>
      <c r="N153" s="231">
        <v>47.52</v>
      </c>
      <c r="O153" s="236">
        <f t="shared" ca="1" si="373"/>
        <v>61.07</v>
      </c>
      <c r="P153" s="231">
        <v>65.180000000000007</v>
      </c>
      <c r="Q153" s="236">
        <f t="shared" ca="1" si="374"/>
        <v>50.92</v>
      </c>
      <c r="R153" s="231"/>
      <c r="S153" s="236" t="str">
        <f t="shared" si="375"/>
        <v/>
      </c>
      <c r="T153" s="231">
        <v>93.29</v>
      </c>
      <c r="U153" s="236">
        <f t="shared" ca="1" si="376"/>
        <v>36.17</v>
      </c>
      <c r="V153" s="236">
        <f t="shared" ca="1" si="377"/>
        <v>271.11</v>
      </c>
      <c r="W153" s="264"/>
      <c r="X153" s="226">
        <v>0.5</v>
      </c>
      <c r="Y153" s="158">
        <f t="shared" ref="Y153:AC166" ca="1" si="409">LARGE($AE153:$AM153,Y$34)</f>
        <v>61.63</v>
      </c>
      <c r="Z153" s="158">
        <f t="shared" ca="1" si="409"/>
        <v>61.32</v>
      </c>
      <c r="AA153" s="158">
        <f t="shared" ca="1" si="409"/>
        <v>61.07</v>
      </c>
      <c r="AB153" s="158">
        <f t="shared" ca="1" si="409"/>
        <v>50.92</v>
      </c>
      <c r="AC153" s="158">
        <f t="shared" ca="1" si="409"/>
        <v>36.17</v>
      </c>
      <c r="AE153" s="158">
        <f t="shared" si="379"/>
        <v>0</v>
      </c>
      <c r="AF153" s="158">
        <f t="shared" ca="1" si="380"/>
        <v>61.63</v>
      </c>
      <c r="AG153" s="158">
        <f t="shared" ca="1" si="381"/>
        <v>32.950000000000003</v>
      </c>
      <c r="AH153" s="158">
        <f t="shared" si="382"/>
        <v>0</v>
      </c>
      <c r="AI153" s="158">
        <f t="shared" ca="1" si="383"/>
        <v>61.32</v>
      </c>
      <c r="AJ153" s="158">
        <f t="shared" ca="1" si="384"/>
        <v>61.07</v>
      </c>
      <c r="AK153" s="158">
        <f t="shared" ca="1" si="385"/>
        <v>50.92</v>
      </c>
      <c r="AL153" s="158">
        <f t="shared" si="386"/>
        <v>0</v>
      </c>
      <c r="AM153" s="158">
        <f t="shared" ca="1" si="387"/>
        <v>36.17</v>
      </c>
      <c r="AN153" s="159">
        <f t="shared" ca="1" si="388"/>
        <v>152.03</v>
      </c>
      <c r="AP153" s="227">
        <f t="shared" ca="1" si="389"/>
        <v>0</v>
      </c>
      <c r="AQ153" s="227">
        <f t="shared" ca="1" si="390"/>
        <v>0</v>
      </c>
      <c r="AR153" s="227">
        <f t="shared" ca="1" si="391"/>
        <v>152.03</v>
      </c>
      <c r="AS153" s="227">
        <f t="shared" ca="1" si="392"/>
        <v>0</v>
      </c>
      <c r="AT153" s="227">
        <f t="shared" ca="1" si="393"/>
        <v>0</v>
      </c>
      <c r="AU153" s="227">
        <f t="shared" ca="1" si="394"/>
        <v>0</v>
      </c>
      <c r="AV153" s="227">
        <f t="shared" ca="1" si="395"/>
        <v>0</v>
      </c>
      <c r="AW153" s="227">
        <f t="shared" ca="1" si="396"/>
        <v>0</v>
      </c>
      <c r="AX153" s="227">
        <f t="shared" ca="1" si="397"/>
        <v>0</v>
      </c>
      <c r="AY153" s="227">
        <f t="shared" ca="1" si="398"/>
        <v>0</v>
      </c>
      <c r="AZ153" s="227">
        <f t="shared" ca="1" si="399"/>
        <v>0</v>
      </c>
      <c r="BB153" s="227">
        <f t="shared" si="400"/>
        <v>0</v>
      </c>
      <c r="BC153" s="227">
        <f t="shared" ca="1" si="401"/>
        <v>30.82</v>
      </c>
      <c r="BD153" s="227">
        <f t="shared" ca="1" si="402"/>
        <v>16.48</v>
      </c>
      <c r="BE153" s="227">
        <f t="shared" si="403"/>
        <v>0</v>
      </c>
      <c r="BF153" s="227">
        <f t="shared" ca="1" si="404"/>
        <v>30.66</v>
      </c>
      <c r="BG153" s="227">
        <f t="shared" ca="1" si="405"/>
        <v>30.54</v>
      </c>
      <c r="BH153" s="227">
        <f t="shared" ca="1" si="406"/>
        <v>25.46</v>
      </c>
      <c r="BI153" s="227">
        <f t="shared" si="407"/>
        <v>0</v>
      </c>
      <c r="BJ153" s="227">
        <f t="shared" ca="1" si="408"/>
        <v>18.09</v>
      </c>
    </row>
    <row r="154" spans="1:62" x14ac:dyDescent="0.2">
      <c r="A154" s="241" t="s">
        <v>14</v>
      </c>
      <c r="B154" s="229" t="s">
        <v>191</v>
      </c>
      <c r="C154" s="230" t="s">
        <v>84</v>
      </c>
      <c r="D154" s="231">
        <v>149.25</v>
      </c>
      <c r="E154" s="236">
        <f t="shared" ca="1" si="368"/>
        <v>46.53</v>
      </c>
      <c r="F154" s="231">
        <v>70.37</v>
      </c>
      <c r="G154" s="236">
        <f t="shared" ca="1" si="369"/>
        <v>51.17</v>
      </c>
      <c r="H154" s="231">
        <v>60.55</v>
      </c>
      <c r="I154" s="232">
        <f t="shared" ca="1" si="370"/>
        <v>36.42</v>
      </c>
      <c r="J154" s="231">
        <v>63.28</v>
      </c>
      <c r="K154" s="236">
        <f t="shared" ca="1" si="371"/>
        <v>43.49</v>
      </c>
      <c r="L154" s="231"/>
      <c r="M154" s="236" t="str">
        <f t="shared" si="372"/>
        <v/>
      </c>
      <c r="N154" s="231">
        <v>45.46</v>
      </c>
      <c r="O154" s="236">
        <f t="shared" ca="1" si="373"/>
        <v>63.87</v>
      </c>
      <c r="P154" s="231">
        <v>64.099999999999994</v>
      </c>
      <c r="Q154" s="236">
        <f t="shared" ca="1" si="374"/>
        <v>51.82</v>
      </c>
      <c r="R154" s="231"/>
      <c r="S154" s="236" t="str">
        <f t="shared" si="375"/>
        <v/>
      </c>
      <c r="T154" s="231"/>
      <c r="U154" s="236" t="str">
        <f t="shared" si="376"/>
        <v/>
      </c>
      <c r="V154" s="236">
        <f t="shared" ca="1" si="377"/>
        <v>256.88</v>
      </c>
      <c r="W154" s="264"/>
      <c r="X154" s="226">
        <v>0.5</v>
      </c>
      <c r="Y154" s="158">
        <f t="shared" ca="1" si="409"/>
        <v>63.87</v>
      </c>
      <c r="Z154" s="158">
        <f t="shared" ca="1" si="409"/>
        <v>51.82</v>
      </c>
      <c r="AA154" s="158">
        <f t="shared" ca="1" si="409"/>
        <v>51.17</v>
      </c>
      <c r="AB154" s="158">
        <f t="shared" ca="1" si="409"/>
        <v>46.53</v>
      </c>
      <c r="AC154" s="158">
        <f t="shared" ca="1" si="409"/>
        <v>43.49</v>
      </c>
      <c r="AE154" s="158">
        <f t="shared" ca="1" si="379"/>
        <v>46.53</v>
      </c>
      <c r="AF154" s="158">
        <f t="shared" ca="1" si="380"/>
        <v>51.17</v>
      </c>
      <c r="AG154" s="158">
        <f t="shared" ca="1" si="381"/>
        <v>36.42</v>
      </c>
      <c r="AH154" s="158">
        <f t="shared" ca="1" si="382"/>
        <v>43.49</v>
      </c>
      <c r="AI154" s="158">
        <f t="shared" si="383"/>
        <v>0</v>
      </c>
      <c r="AJ154" s="158">
        <f t="shared" ca="1" si="384"/>
        <v>63.87</v>
      </c>
      <c r="AK154" s="158">
        <f t="shared" ca="1" si="385"/>
        <v>51.82</v>
      </c>
      <c r="AL154" s="158">
        <f t="shared" si="386"/>
        <v>0</v>
      </c>
      <c r="AM154" s="158">
        <f t="shared" si="387"/>
        <v>0</v>
      </c>
      <c r="AN154" s="159">
        <f t="shared" ca="1" si="388"/>
        <v>146.65</v>
      </c>
      <c r="AP154" s="227">
        <f t="shared" ca="1" si="389"/>
        <v>0</v>
      </c>
      <c r="AQ154" s="227">
        <f t="shared" ca="1" si="390"/>
        <v>0</v>
      </c>
      <c r="AR154" s="227">
        <f t="shared" ca="1" si="391"/>
        <v>0</v>
      </c>
      <c r="AS154" s="227">
        <f t="shared" ca="1" si="392"/>
        <v>0</v>
      </c>
      <c r="AT154" s="227">
        <f t="shared" ca="1" si="393"/>
        <v>0</v>
      </c>
      <c r="AU154" s="227">
        <f t="shared" ca="1" si="394"/>
        <v>0</v>
      </c>
      <c r="AV154" s="227">
        <f t="shared" ca="1" si="395"/>
        <v>0</v>
      </c>
      <c r="AW154" s="227">
        <f t="shared" ca="1" si="396"/>
        <v>146.65</v>
      </c>
      <c r="AX154" s="227">
        <f t="shared" ca="1" si="397"/>
        <v>0</v>
      </c>
      <c r="AY154" s="227">
        <f t="shared" ca="1" si="398"/>
        <v>0</v>
      </c>
      <c r="AZ154" s="227">
        <f t="shared" ca="1" si="399"/>
        <v>0</v>
      </c>
      <c r="BB154" s="227">
        <f t="shared" ca="1" si="400"/>
        <v>23.27</v>
      </c>
      <c r="BC154" s="227">
        <f t="shared" ca="1" si="401"/>
        <v>25.59</v>
      </c>
      <c r="BD154" s="227">
        <f t="shared" ca="1" si="402"/>
        <v>18.21</v>
      </c>
      <c r="BE154" s="227">
        <f t="shared" ca="1" si="403"/>
        <v>21.75</v>
      </c>
      <c r="BF154" s="227">
        <f t="shared" si="404"/>
        <v>0</v>
      </c>
      <c r="BG154" s="227">
        <f t="shared" ca="1" si="405"/>
        <v>31.94</v>
      </c>
      <c r="BH154" s="227">
        <f t="shared" ca="1" si="406"/>
        <v>25.91</v>
      </c>
      <c r="BI154" s="227">
        <f t="shared" si="407"/>
        <v>0</v>
      </c>
      <c r="BJ154" s="227">
        <f t="shared" si="408"/>
        <v>0</v>
      </c>
    </row>
    <row r="155" spans="1:62" x14ac:dyDescent="0.2">
      <c r="A155" s="228" t="s">
        <v>15</v>
      </c>
      <c r="B155" s="229" t="s">
        <v>187</v>
      </c>
      <c r="C155" s="230" t="s">
        <v>82</v>
      </c>
      <c r="D155" s="231">
        <v>79.37</v>
      </c>
      <c r="E155" s="236">
        <f t="shared" ca="1" si="368"/>
        <v>87.31</v>
      </c>
      <c r="F155" s="231"/>
      <c r="G155" s="236" t="str">
        <f t="shared" si="369"/>
        <v/>
      </c>
      <c r="H155" s="231">
        <v>30.11</v>
      </c>
      <c r="I155" s="236">
        <f t="shared" ca="1" si="370"/>
        <v>73.5</v>
      </c>
      <c r="J155" s="231"/>
      <c r="K155" s="236" t="str">
        <f t="shared" si="371"/>
        <v/>
      </c>
      <c r="L155" s="231"/>
      <c r="M155" s="236" t="str">
        <f t="shared" si="372"/>
        <v/>
      </c>
      <c r="N155" s="231"/>
      <c r="O155" s="236" t="str">
        <f t="shared" si="373"/>
        <v/>
      </c>
      <c r="P155" s="231"/>
      <c r="Q155" s="236" t="str">
        <f t="shared" si="374"/>
        <v/>
      </c>
      <c r="R155" s="231"/>
      <c r="S155" s="236" t="str">
        <f t="shared" si="375"/>
        <v/>
      </c>
      <c r="T155" s="231">
        <v>36.130000000000003</v>
      </c>
      <c r="U155" s="236">
        <f t="shared" ca="1" si="376"/>
        <v>93.37</v>
      </c>
      <c r="V155" s="236">
        <f t="shared" ca="1" si="377"/>
        <v>254.18</v>
      </c>
      <c r="W155" s="264"/>
      <c r="X155" s="226">
        <v>0.5</v>
      </c>
      <c r="Y155" s="158">
        <f t="shared" ca="1" si="409"/>
        <v>93.37</v>
      </c>
      <c r="Z155" s="158">
        <f t="shared" ca="1" si="409"/>
        <v>87.31</v>
      </c>
      <c r="AA155" s="158">
        <f t="shared" ca="1" si="409"/>
        <v>73.5</v>
      </c>
      <c r="AB155" s="158">
        <f t="shared" ca="1" si="409"/>
        <v>0</v>
      </c>
      <c r="AC155" s="158">
        <f t="shared" ca="1" si="409"/>
        <v>0</v>
      </c>
      <c r="AE155" s="158">
        <f t="shared" ca="1" si="379"/>
        <v>87.31</v>
      </c>
      <c r="AF155" s="158">
        <f t="shared" si="380"/>
        <v>0</v>
      </c>
      <c r="AG155" s="158">
        <f t="shared" ca="1" si="381"/>
        <v>73.5</v>
      </c>
      <c r="AH155" s="158">
        <f t="shared" si="382"/>
        <v>0</v>
      </c>
      <c r="AI155" s="158">
        <f t="shared" si="383"/>
        <v>0</v>
      </c>
      <c r="AJ155" s="158">
        <f t="shared" si="384"/>
        <v>0</v>
      </c>
      <c r="AK155" s="158">
        <f t="shared" si="385"/>
        <v>0</v>
      </c>
      <c r="AL155" s="158">
        <f t="shared" si="386"/>
        <v>0</v>
      </c>
      <c r="AM155" s="158">
        <f t="shared" ca="1" si="387"/>
        <v>93.37</v>
      </c>
      <c r="AN155" s="159">
        <f t="shared" ca="1" si="388"/>
        <v>127.09</v>
      </c>
      <c r="AP155" s="227">
        <f t="shared" ca="1" si="389"/>
        <v>0</v>
      </c>
      <c r="AQ155" s="227">
        <f t="shared" ca="1" si="390"/>
        <v>0</v>
      </c>
      <c r="AR155" s="227">
        <f t="shared" ca="1" si="391"/>
        <v>0</v>
      </c>
      <c r="AS155" s="227">
        <f t="shared" ca="1" si="392"/>
        <v>127.09</v>
      </c>
      <c r="AT155" s="227">
        <f t="shared" ca="1" si="393"/>
        <v>0</v>
      </c>
      <c r="AU155" s="227">
        <f t="shared" ca="1" si="394"/>
        <v>0</v>
      </c>
      <c r="AV155" s="227">
        <f t="shared" ca="1" si="395"/>
        <v>0</v>
      </c>
      <c r="AW155" s="227">
        <f t="shared" ca="1" si="396"/>
        <v>0</v>
      </c>
      <c r="AX155" s="227">
        <f t="shared" ca="1" si="397"/>
        <v>0</v>
      </c>
      <c r="AY155" s="227">
        <f t="shared" ca="1" si="398"/>
        <v>0</v>
      </c>
      <c r="AZ155" s="227">
        <f t="shared" ca="1" si="399"/>
        <v>0</v>
      </c>
      <c r="BB155" s="227">
        <f t="shared" ca="1" si="400"/>
        <v>43.66</v>
      </c>
      <c r="BC155" s="227">
        <f t="shared" si="401"/>
        <v>0</v>
      </c>
      <c r="BD155" s="227">
        <f t="shared" ca="1" si="402"/>
        <v>36.75</v>
      </c>
      <c r="BE155" s="227">
        <f t="shared" si="403"/>
        <v>0</v>
      </c>
      <c r="BF155" s="227">
        <f t="shared" si="404"/>
        <v>0</v>
      </c>
      <c r="BG155" s="227">
        <f t="shared" si="405"/>
        <v>0</v>
      </c>
      <c r="BH155" s="227">
        <f t="shared" si="406"/>
        <v>0</v>
      </c>
      <c r="BI155" s="227">
        <f t="shared" si="407"/>
        <v>0</v>
      </c>
      <c r="BJ155" s="227">
        <f t="shared" ca="1" si="408"/>
        <v>46.69</v>
      </c>
    </row>
    <row r="156" spans="1:62" x14ac:dyDescent="0.2">
      <c r="A156" s="228" t="s">
        <v>44</v>
      </c>
      <c r="B156" s="229" t="s">
        <v>316</v>
      </c>
      <c r="C156" s="230" t="s">
        <v>73</v>
      </c>
      <c r="D156" s="231"/>
      <c r="E156" s="236" t="str">
        <f t="shared" si="368"/>
        <v/>
      </c>
      <c r="F156" s="231" t="s">
        <v>88</v>
      </c>
      <c r="G156" s="245" t="str">
        <f t="shared" si="369"/>
        <v>*</v>
      </c>
      <c r="H156" s="231">
        <v>98.06</v>
      </c>
      <c r="I156" s="232">
        <f t="shared" ca="1" si="370"/>
        <v>22.61</v>
      </c>
      <c r="J156" s="231">
        <v>52.29</v>
      </c>
      <c r="K156" s="236">
        <f t="shared" ca="1" si="371"/>
        <v>52.59</v>
      </c>
      <c r="L156" s="231"/>
      <c r="M156" s="236" t="str">
        <f t="shared" si="372"/>
        <v/>
      </c>
      <c r="N156" s="231">
        <v>90.05</v>
      </c>
      <c r="O156" s="236">
        <f t="shared" ca="1" si="373"/>
        <v>32.450000000000003</v>
      </c>
      <c r="P156" s="231">
        <v>70.03</v>
      </c>
      <c r="Q156" s="236">
        <f t="shared" ca="1" si="374"/>
        <v>47.47</v>
      </c>
      <c r="R156" s="231">
        <v>91.49</v>
      </c>
      <c r="S156" s="236">
        <f t="shared" ca="1" si="375"/>
        <v>57.52</v>
      </c>
      <c r="T156" s="231">
        <v>54.48</v>
      </c>
      <c r="U156" s="236">
        <f t="shared" ca="1" si="376"/>
        <v>61.71</v>
      </c>
      <c r="V156" s="236">
        <f t="shared" ca="1" si="377"/>
        <v>251.74</v>
      </c>
      <c r="W156" s="264"/>
      <c r="X156" s="226">
        <v>0.5</v>
      </c>
      <c r="Y156" s="158">
        <f t="shared" ca="1" si="409"/>
        <v>61.71</v>
      </c>
      <c r="Z156" s="158">
        <f t="shared" ca="1" si="409"/>
        <v>57.52</v>
      </c>
      <c r="AA156" s="158">
        <f t="shared" ca="1" si="409"/>
        <v>52.59</v>
      </c>
      <c r="AB156" s="158">
        <f t="shared" ca="1" si="409"/>
        <v>47.47</v>
      </c>
      <c r="AC156" s="158">
        <f t="shared" ca="1" si="409"/>
        <v>32.450000000000003</v>
      </c>
      <c r="AE156" s="158">
        <f t="shared" si="379"/>
        <v>0</v>
      </c>
      <c r="AF156" s="158">
        <f t="shared" si="380"/>
        <v>0</v>
      </c>
      <c r="AG156" s="158">
        <f t="shared" ca="1" si="381"/>
        <v>22.61</v>
      </c>
      <c r="AH156" s="158">
        <f t="shared" ca="1" si="382"/>
        <v>52.59</v>
      </c>
      <c r="AI156" s="158">
        <f t="shared" si="383"/>
        <v>0</v>
      </c>
      <c r="AJ156" s="158">
        <f t="shared" ca="1" si="384"/>
        <v>32.450000000000003</v>
      </c>
      <c r="AK156" s="158">
        <f t="shared" ca="1" si="385"/>
        <v>47.47</v>
      </c>
      <c r="AL156" s="158">
        <f t="shared" ca="1" si="386"/>
        <v>57.52</v>
      </c>
      <c r="AM156" s="158">
        <f t="shared" ca="1" si="387"/>
        <v>61.71</v>
      </c>
      <c r="AN156" s="159">
        <f t="shared" ca="1" si="388"/>
        <v>137.18</v>
      </c>
      <c r="AP156" s="227">
        <f t="shared" ca="1" si="389"/>
        <v>137.18</v>
      </c>
      <c r="AQ156" s="227">
        <f t="shared" ca="1" si="390"/>
        <v>0</v>
      </c>
      <c r="AR156" s="227">
        <f t="shared" ca="1" si="391"/>
        <v>0</v>
      </c>
      <c r="AS156" s="227">
        <f t="shared" ca="1" si="392"/>
        <v>0</v>
      </c>
      <c r="AT156" s="227">
        <f t="shared" ca="1" si="393"/>
        <v>0</v>
      </c>
      <c r="AU156" s="227">
        <f t="shared" ca="1" si="394"/>
        <v>0</v>
      </c>
      <c r="AV156" s="227">
        <f t="shared" ca="1" si="395"/>
        <v>0</v>
      </c>
      <c r="AW156" s="227">
        <f t="shared" ca="1" si="396"/>
        <v>0</v>
      </c>
      <c r="AX156" s="227">
        <f t="shared" ca="1" si="397"/>
        <v>0</v>
      </c>
      <c r="AY156" s="227">
        <f t="shared" ca="1" si="398"/>
        <v>0</v>
      </c>
      <c r="AZ156" s="227">
        <f t="shared" ca="1" si="399"/>
        <v>0</v>
      </c>
      <c r="BB156" s="227">
        <f t="shared" si="400"/>
        <v>0</v>
      </c>
      <c r="BC156" s="227">
        <f t="shared" si="401"/>
        <v>0</v>
      </c>
      <c r="BD156" s="227">
        <f t="shared" ca="1" si="402"/>
        <v>11.31</v>
      </c>
      <c r="BE156" s="227">
        <f t="shared" ca="1" si="403"/>
        <v>26.3</v>
      </c>
      <c r="BF156" s="227">
        <f t="shared" si="404"/>
        <v>0</v>
      </c>
      <c r="BG156" s="227">
        <f t="shared" ca="1" si="405"/>
        <v>16.23</v>
      </c>
      <c r="BH156" s="227">
        <f t="shared" ca="1" si="406"/>
        <v>23.74</v>
      </c>
      <c r="BI156" s="227">
        <f t="shared" ca="1" si="407"/>
        <v>28.76</v>
      </c>
      <c r="BJ156" s="227">
        <f t="shared" ca="1" si="408"/>
        <v>30.86</v>
      </c>
    </row>
    <row r="157" spans="1:62" x14ac:dyDescent="0.2">
      <c r="A157" s="228" t="s">
        <v>45</v>
      </c>
      <c r="B157" s="246" t="s">
        <v>193</v>
      </c>
      <c r="C157" s="272" t="s">
        <v>84</v>
      </c>
      <c r="D157" s="231" t="s">
        <v>88</v>
      </c>
      <c r="E157" s="245" t="str">
        <f t="shared" si="368"/>
        <v>*</v>
      </c>
      <c r="F157" s="231"/>
      <c r="G157" s="236" t="str">
        <f t="shared" si="369"/>
        <v/>
      </c>
      <c r="H157" s="231">
        <v>61.15</v>
      </c>
      <c r="I157" s="236">
        <f t="shared" ca="1" si="370"/>
        <v>36.22</v>
      </c>
      <c r="J157" s="231"/>
      <c r="K157" s="236" t="str">
        <f t="shared" si="371"/>
        <v/>
      </c>
      <c r="L157" s="231">
        <v>56.25</v>
      </c>
      <c r="M157" s="236">
        <f t="shared" ca="1" si="372"/>
        <v>55.63</v>
      </c>
      <c r="N157" s="231">
        <v>57.03</v>
      </c>
      <c r="O157" s="236">
        <f t="shared" ca="1" si="373"/>
        <v>51.24</v>
      </c>
      <c r="P157" s="231">
        <v>116.49</v>
      </c>
      <c r="Q157" s="236">
        <f t="shared" ca="1" si="374"/>
        <v>28.46</v>
      </c>
      <c r="R157" s="231">
        <v>175.22</v>
      </c>
      <c r="S157" s="236">
        <f t="shared" ca="1" si="375"/>
        <v>30.12</v>
      </c>
      <c r="T157" s="231"/>
      <c r="U157" s="236" t="str">
        <f t="shared" si="376"/>
        <v/>
      </c>
      <c r="V157" s="236">
        <f t="shared" ca="1" si="377"/>
        <v>201.67000000000002</v>
      </c>
      <c r="W157" s="264"/>
      <c r="X157" s="226">
        <v>0.5</v>
      </c>
      <c r="Y157" s="158">
        <f t="shared" ca="1" si="409"/>
        <v>55.63</v>
      </c>
      <c r="Z157" s="158">
        <f t="shared" ca="1" si="409"/>
        <v>51.24</v>
      </c>
      <c r="AA157" s="158">
        <f t="shared" ca="1" si="409"/>
        <v>36.22</v>
      </c>
      <c r="AB157" s="158">
        <f t="shared" ca="1" si="409"/>
        <v>30.12</v>
      </c>
      <c r="AC157" s="158">
        <f t="shared" ca="1" si="409"/>
        <v>28.46</v>
      </c>
      <c r="AE157" s="158">
        <f t="shared" si="379"/>
        <v>0</v>
      </c>
      <c r="AF157" s="158">
        <f t="shared" si="380"/>
        <v>0</v>
      </c>
      <c r="AG157" s="158">
        <f t="shared" ca="1" si="381"/>
        <v>36.22</v>
      </c>
      <c r="AH157" s="158">
        <f t="shared" si="382"/>
        <v>0</v>
      </c>
      <c r="AI157" s="158">
        <f t="shared" ca="1" si="383"/>
        <v>55.63</v>
      </c>
      <c r="AJ157" s="158">
        <f t="shared" ca="1" si="384"/>
        <v>51.24</v>
      </c>
      <c r="AK157" s="158">
        <f t="shared" ca="1" si="385"/>
        <v>28.46</v>
      </c>
      <c r="AL157" s="158">
        <f t="shared" ca="1" si="386"/>
        <v>30.12</v>
      </c>
      <c r="AM157" s="158">
        <f t="shared" si="387"/>
        <v>0</v>
      </c>
      <c r="AN157" s="159">
        <f t="shared" ca="1" si="388"/>
        <v>100.84</v>
      </c>
      <c r="AP157" s="227">
        <f t="shared" ca="1" si="389"/>
        <v>0</v>
      </c>
      <c r="AQ157" s="227">
        <f t="shared" ca="1" si="390"/>
        <v>0</v>
      </c>
      <c r="AR157" s="227">
        <f t="shared" ca="1" si="391"/>
        <v>0</v>
      </c>
      <c r="AS157" s="227">
        <f t="shared" ca="1" si="392"/>
        <v>0</v>
      </c>
      <c r="AT157" s="227">
        <f t="shared" ca="1" si="393"/>
        <v>0</v>
      </c>
      <c r="AU157" s="227">
        <f t="shared" ca="1" si="394"/>
        <v>0</v>
      </c>
      <c r="AV157" s="227">
        <f t="shared" ca="1" si="395"/>
        <v>0</v>
      </c>
      <c r="AW157" s="227">
        <f t="shared" ca="1" si="396"/>
        <v>100.84</v>
      </c>
      <c r="AX157" s="227">
        <f t="shared" ca="1" si="397"/>
        <v>0</v>
      </c>
      <c r="AY157" s="227">
        <f t="shared" ca="1" si="398"/>
        <v>0</v>
      </c>
      <c r="AZ157" s="227">
        <f t="shared" ca="1" si="399"/>
        <v>0</v>
      </c>
      <c r="BB157" s="227">
        <f t="shared" si="400"/>
        <v>0</v>
      </c>
      <c r="BC157" s="227">
        <f t="shared" si="401"/>
        <v>0</v>
      </c>
      <c r="BD157" s="227">
        <f t="shared" ca="1" si="402"/>
        <v>18.11</v>
      </c>
      <c r="BE157" s="227">
        <f t="shared" si="403"/>
        <v>0</v>
      </c>
      <c r="BF157" s="227">
        <f t="shared" ca="1" si="404"/>
        <v>27.82</v>
      </c>
      <c r="BG157" s="227">
        <f t="shared" ca="1" si="405"/>
        <v>25.62</v>
      </c>
      <c r="BH157" s="227">
        <f t="shared" ca="1" si="406"/>
        <v>14.23</v>
      </c>
      <c r="BI157" s="227">
        <f t="shared" ca="1" si="407"/>
        <v>15.06</v>
      </c>
      <c r="BJ157" s="227">
        <f t="shared" si="408"/>
        <v>0</v>
      </c>
    </row>
    <row r="158" spans="1:62" x14ac:dyDescent="0.2">
      <c r="A158" s="228" t="s">
        <v>46</v>
      </c>
      <c r="B158" s="229" t="s">
        <v>194</v>
      </c>
      <c r="C158" s="230" t="s">
        <v>73</v>
      </c>
      <c r="D158" s="231" t="s">
        <v>112</v>
      </c>
      <c r="E158" s="245" t="str">
        <f t="shared" si="368"/>
        <v>*</v>
      </c>
      <c r="F158" s="231">
        <v>43.24</v>
      </c>
      <c r="G158" s="236">
        <f t="shared" ca="1" si="369"/>
        <v>83.26</v>
      </c>
      <c r="H158" s="231">
        <v>43.17</v>
      </c>
      <c r="I158" s="236">
        <f t="shared" ca="1" si="370"/>
        <v>51.25</v>
      </c>
      <c r="J158" s="231">
        <v>55.53</v>
      </c>
      <c r="K158" s="236">
        <f t="shared" ca="1" si="371"/>
        <v>49.39</v>
      </c>
      <c r="L158" s="231"/>
      <c r="M158" s="236" t="str">
        <f t="shared" si="372"/>
        <v/>
      </c>
      <c r="N158" s="231"/>
      <c r="O158" s="236" t="str">
        <f t="shared" si="373"/>
        <v/>
      </c>
      <c r="P158" s="231"/>
      <c r="Q158" s="236" t="str">
        <f t="shared" si="374"/>
        <v/>
      </c>
      <c r="R158" s="231"/>
      <c r="S158" s="236" t="str">
        <f t="shared" si="375"/>
        <v/>
      </c>
      <c r="T158" s="231"/>
      <c r="U158" s="236" t="str">
        <f t="shared" si="376"/>
        <v/>
      </c>
      <c r="V158" s="236">
        <f t="shared" ca="1" si="377"/>
        <v>183.89999999999998</v>
      </c>
      <c r="W158" s="264"/>
      <c r="X158" s="226">
        <v>0.5</v>
      </c>
      <c r="Y158" s="158">
        <f t="shared" ca="1" si="409"/>
        <v>83.26</v>
      </c>
      <c r="Z158" s="158">
        <f t="shared" ca="1" si="409"/>
        <v>51.25</v>
      </c>
      <c r="AA158" s="158">
        <f t="shared" ca="1" si="409"/>
        <v>49.39</v>
      </c>
      <c r="AB158" s="158">
        <f t="shared" ca="1" si="409"/>
        <v>0</v>
      </c>
      <c r="AC158" s="158">
        <f t="shared" ca="1" si="409"/>
        <v>0</v>
      </c>
      <c r="AE158" s="158">
        <f t="shared" si="379"/>
        <v>0</v>
      </c>
      <c r="AF158" s="158">
        <f t="shared" ca="1" si="380"/>
        <v>83.26</v>
      </c>
      <c r="AG158" s="158">
        <f t="shared" ca="1" si="381"/>
        <v>51.25</v>
      </c>
      <c r="AH158" s="158">
        <f t="shared" ca="1" si="382"/>
        <v>49.39</v>
      </c>
      <c r="AI158" s="158">
        <f t="shared" si="383"/>
        <v>0</v>
      </c>
      <c r="AJ158" s="158">
        <f t="shared" si="384"/>
        <v>0</v>
      </c>
      <c r="AK158" s="158">
        <f t="shared" si="385"/>
        <v>0</v>
      </c>
      <c r="AL158" s="158">
        <f t="shared" si="386"/>
        <v>0</v>
      </c>
      <c r="AM158" s="158">
        <f t="shared" si="387"/>
        <v>0</v>
      </c>
      <c r="AN158" s="159">
        <f t="shared" ca="1" si="388"/>
        <v>91.95</v>
      </c>
      <c r="AP158" s="227">
        <f t="shared" ca="1" si="389"/>
        <v>91.95</v>
      </c>
      <c r="AQ158" s="227">
        <f t="shared" ca="1" si="390"/>
        <v>0</v>
      </c>
      <c r="AR158" s="227">
        <f t="shared" ca="1" si="391"/>
        <v>0</v>
      </c>
      <c r="AS158" s="227">
        <f t="shared" ca="1" si="392"/>
        <v>0</v>
      </c>
      <c r="AT158" s="227">
        <f t="shared" ca="1" si="393"/>
        <v>0</v>
      </c>
      <c r="AU158" s="227">
        <f t="shared" ca="1" si="394"/>
        <v>0</v>
      </c>
      <c r="AV158" s="227">
        <f t="shared" ca="1" si="395"/>
        <v>0</v>
      </c>
      <c r="AW158" s="227">
        <f t="shared" ca="1" si="396"/>
        <v>0</v>
      </c>
      <c r="AX158" s="227">
        <f t="shared" ca="1" si="397"/>
        <v>0</v>
      </c>
      <c r="AY158" s="227">
        <f t="shared" ca="1" si="398"/>
        <v>0</v>
      </c>
      <c r="AZ158" s="227">
        <f t="shared" ca="1" si="399"/>
        <v>0</v>
      </c>
      <c r="BB158" s="227">
        <f t="shared" si="400"/>
        <v>0</v>
      </c>
      <c r="BC158" s="227">
        <f t="shared" ca="1" si="401"/>
        <v>41.63</v>
      </c>
      <c r="BD158" s="227">
        <f t="shared" ca="1" si="402"/>
        <v>25.63</v>
      </c>
      <c r="BE158" s="227">
        <f t="shared" ca="1" si="403"/>
        <v>24.7</v>
      </c>
      <c r="BF158" s="227">
        <f t="shared" si="404"/>
        <v>0</v>
      </c>
      <c r="BG158" s="227">
        <f t="shared" si="405"/>
        <v>0</v>
      </c>
      <c r="BH158" s="227">
        <f t="shared" si="406"/>
        <v>0</v>
      </c>
      <c r="BI158" s="227">
        <f t="shared" si="407"/>
        <v>0</v>
      </c>
      <c r="BJ158" s="227">
        <f t="shared" si="408"/>
        <v>0</v>
      </c>
    </row>
    <row r="159" spans="1:62" x14ac:dyDescent="0.2">
      <c r="A159" s="241" t="s">
        <v>47</v>
      </c>
      <c r="B159" s="229" t="s">
        <v>128</v>
      </c>
      <c r="C159" s="230" t="s">
        <v>73</v>
      </c>
      <c r="D159" s="231"/>
      <c r="E159" s="236" t="str">
        <f t="shared" si="368"/>
        <v/>
      </c>
      <c r="F159" s="231"/>
      <c r="G159" s="236" t="str">
        <f t="shared" si="369"/>
        <v/>
      </c>
      <c r="H159" s="231"/>
      <c r="I159" s="236" t="str">
        <f t="shared" si="370"/>
        <v/>
      </c>
      <c r="J159" s="231">
        <v>40.25</v>
      </c>
      <c r="K159" s="236">
        <f t="shared" ca="1" si="371"/>
        <v>68.290000000000006</v>
      </c>
      <c r="L159" s="231"/>
      <c r="M159" s="236" t="str">
        <f t="shared" si="372"/>
        <v/>
      </c>
      <c r="N159" s="231"/>
      <c r="O159" s="236" t="str">
        <f t="shared" si="373"/>
        <v/>
      </c>
      <c r="P159" s="231">
        <v>49.03</v>
      </c>
      <c r="Q159" s="236">
        <f t="shared" ca="1" si="374"/>
        <v>67.790000000000006</v>
      </c>
      <c r="R159" s="231"/>
      <c r="S159" s="236" t="str">
        <f t="shared" si="375"/>
        <v/>
      </c>
      <c r="T159" s="231"/>
      <c r="U159" s="236" t="str">
        <f t="shared" si="376"/>
        <v/>
      </c>
      <c r="V159" s="236">
        <f t="shared" ca="1" si="377"/>
        <v>136.08000000000001</v>
      </c>
      <c r="W159" s="264"/>
      <c r="X159" s="226">
        <v>0.5</v>
      </c>
      <c r="Y159" s="158">
        <f t="shared" ca="1" si="409"/>
        <v>68.290000000000006</v>
      </c>
      <c r="Z159" s="158">
        <f t="shared" ca="1" si="409"/>
        <v>67.790000000000006</v>
      </c>
      <c r="AA159" s="158">
        <f t="shared" ca="1" si="409"/>
        <v>0</v>
      </c>
      <c r="AB159" s="158">
        <f t="shared" ca="1" si="409"/>
        <v>0</v>
      </c>
      <c r="AC159" s="158">
        <f t="shared" ca="1" si="409"/>
        <v>0</v>
      </c>
      <c r="AE159" s="158">
        <f t="shared" si="379"/>
        <v>0</v>
      </c>
      <c r="AF159" s="158">
        <f t="shared" si="380"/>
        <v>0</v>
      </c>
      <c r="AG159" s="158">
        <f t="shared" si="381"/>
        <v>0</v>
      </c>
      <c r="AH159" s="158">
        <f t="shared" ca="1" si="382"/>
        <v>68.290000000000006</v>
      </c>
      <c r="AI159" s="158">
        <f t="shared" si="383"/>
        <v>0</v>
      </c>
      <c r="AJ159" s="158">
        <f t="shared" si="384"/>
        <v>0</v>
      </c>
      <c r="AK159" s="158">
        <f t="shared" ca="1" si="385"/>
        <v>67.790000000000006</v>
      </c>
      <c r="AL159" s="158">
        <f t="shared" si="386"/>
        <v>0</v>
      </c>
      <c r="AM159" s="158">
        <f t="shared" si="387"/>
        <v>0</v>
      </c>
      <c r="AN159" s="159">
        <f t="shared" ca="1" si="388"/>
        <v>68.040000000000006</v>
      </c>
      <c r="AP159" s="227">
        <f t="shared" ca="1" si="389"/>
        <v>68.040000000000006</v>
      </c>
      <c r="AQ159" s="227">
        <f t="shared" ca="1" si="390"/>
        <v>0</v>
      </c>
      <c r="AR159" s="227">
        <f t="shared" ca="1" si="391"/>
        <v>0</v>
      </c>
      <c r="AS159" s="227">
        <f t="shared" ca="1" si="392"/>
        <v>0</v>
      </c>
      <c r="AT159" s="227">
        <f t="shared" ca="1" si="393"/>
        <v>0</v>
      </c>
      <c r="AU159" s="227">
        <f t="shared" ca="1" si="394"/>
        <v>0</v>
      </c>
      <c r="AV159" s="227">
        <f t="shared" ca="1" si="395"/>
        <v>0</v>
      </c>
      <c r="AW159" s="227">
        <f t="shared" ca="1" si="396"/>
        <v>0</v>
      </c>
      <c r="AX159" s="227">
        <f t="shared" ca="1" si="397"/>
        <v>0</v>
      </c>
      <c r="AY159" s="227">
        <f t="shared" ca="1" si="398"/>
        <v>0</v>
      </c>
      <c r="AZ159" s="227">
        <f t="shared" ca="1" si="399"/>
        <v>0</v>
      </c>
      <c r="BB159" s="227">
        <f t="shared" si="400"/>
        <v>0</v>
      </c>
      <c r="BC159" s="227">
        <f t="shared" si="401"/>
        <v>0</v>
      </c>
      <c r="BD159" s="227">
        <f t="shared" si="402"/>
        <v>0</v>
      </c>
      <c r="BE159" s="227">
        <f t="shared" ca="1" si="403"/>
        <v>34.15</v>
      </c>
      <c r="BF159" s="227">
        <f t="shared" si="404"/>
        <v>0</v>
      </c>
      <c r="BG159" s="227">
        <f t="shared" si="405"/>
        <v>0</v>
      </c>
      <c r="BH159" s="227">
        <f t="shared" ca="1" si="406"/>
        <v>33.9</v>
      </c>
      <c r="BI159" s="227">
        <f t="shared" si="407"/>
        <v>0</v>
      </c>
      <c r="BJ159" s="227">
        <f t="shared" si="408"/>
        <v>0</v>
      </c>
    </row>
    <row r="160" spans="1:62" x14ac:dyDescent="0.2">
      <c r="A160" s="228" t="s">
        <v>48</v>
      </c>
      <c r="B160" s="229" t="s">
        <v>188</v>
      </c>
      <c r="C160" s="230" t="s">
        <v>156</v>
      </c>
      <c r="D160" s="231">
        <v>92.33</v>
      </c>
      <c r="E160" s="236">
        <f t="shared" ca="1" si="368"/>
        <v>75.11</v>
      </c>
      <c r="F160" s="231"/>
      <c r="G160" s="236" t="str">
        <f t="shared" si="369"/>
        <v/>
      </c>
      <c r="H160" s="231">
        <v>40.19</v>
      </c>
      <c r="I160" s="236">
        <f t="shared" ca="1" si="370"/>
        <v>55.02</v>
      </c>
      <c r="J160" s="231"/>
      <c r="K160" s="236" t="str">
        <f t="shared" si="371"/>
        <v/>
      </c>
      <c r="L160" s="261"/>
      <c r="M160" s="236" t="str">
        <f t="shared" si="372"/>
        <v/>
      </c>
      <c r="N160" s="231"/>
      <c r="O160" s="236" t="str">
        <f t="shared" si="373"/>
        <v/>
      </c>
      <c r="P160" s="231"/>
      <c r="Q160" s="236" t="str">
        <f t="shared" si="374"/>
        <v/>
      </c>
      <c r="R160" s="231"/>
      <c r="S160" s="236" t="str">
        <f t="shared" si="375"/>
        <v/>
      </c>
      <c r="T160" s="231"/>
      <c r="U160" s="236" t="str">
        <f t="shared" si="376"/>
        <v/>
      </c>
      <c r="V160" s="236">
        <f t="shared" ca="1" si="377"/>
        <v>130.13</v>
      </c>
      <c r="W160" s="264"/>
      <c r="X160" s="226">
        <v>0.5</v>
      </c>
      <c r="Y160" s="158">
        <f t="shared" ca="1" si="409"/>
        <v>75.11</v>
      </c>
      <c r="Z160" s="158">
        <f t="shared" ca="1" si="409"/>
        <v>55.02</v>
      </c>
      <c r="AA160" s="158">
        <f t="shared" ca="1" si="409"/>
        <v>0</v>
      </c>
      <c r="AB160" s="158">
        <f t="shared" ca="1" si="409"/>
        <v>0</v>
      </c>
      <c r="AC160" s="158">
        <f t="shared" ca="1" si="409"/>
        <v>0</v>
      </c>
      <c r="AE160" s="158">
        <f t="shared" ca="1" si="379"/>
        <v>75.11</v>
      </c>
      <c r="AF160" s="158">
        <f t="shared" si="380"/>
        <v>0</v>
      </c>
      <c r="AG160" s="158">
        <f t="shared" ca="1" si="381"/>
        <v>55.02</v>
      </c>
      <c r="AH160" s="158">
        <f t="shared" si="382"/>
        <v>0</v>
      </c>
      <c r="AI160" s="158">
        <f t="shared" si="383"/>
        <v>0</v>
      </c>
      <c r="AJ160" s="158">
        <f t="shared" si="384"/>
        <v>0</v>
      </c>
      <c r="AK160" s="158">
        <f t="shared" si="385"/>
        <v>0</v>
      </c>
      <c r="AL160" s="158">
        <f t="shared" si="386"/>
        <v>0</v>
      </c>
      <c r="AM160" s="158">
        <f t="shared" si="387"/>
        <v>0</v>
      </c>
      <c r="AN160" s="159">
        <f t="shared" ca="1" si="388"/>
        <v>65.069999999999993</v>
      </c>
      <c r="AP160" s="227">
        <f t="shared" ca="1" si="389"/>
        <v>0</v>
      </c>
      <c r="AQ160" s="227">
        <f t="shared" ca="1" si="390"/>
        <v>0</v>
      </c>
      <c r="AR160" s="227">
        <f t="shared" ca="1" si="391"/>
        <v>0</v>
      </c>
      <c r="AS160" s="227">
        <f t="shared" ca="1" si="392"/>
        <v>0</v>
      </c>
      <c r="AT160" s="227">
        <f t="shared" ca="1" si="393"/>
        <v>0</v>
      </c>
      <c r="AU160" s="227">
        <f t="shared" ca="1" si="394"/>
        <v>0</v>
      </c>
      <c r="AV160" s="227">
        <f t="shared" ca="1" si="395"/>
        <v>0</v>
      </c>
      <c r="AW160" s="227">
        <f t="shared" ca="1" si="396"/>
        <v>0</v>
      </c>
      <c r="AX160" s="227">
        <f t="shared" ca="1" si="397"/>
        <v>65.069999999999993</v>
      </c>
      <c r="AY160" s="227">
        <f t="shared" ca="1" si="398"/>
        <v>0</v>
      </c>
      <c r="AZ160" s="227">
        <f t="shared" ca="1" si="399"/>
        <v>0</v>
      </c>
      <c r="BB160" s="227">
        <f t="shared" ca="1" si="400"/>
        <v>37.56</v>
      </c>
      <c r="BC160" s="227">
        <f t="shared" si="401"/>
        <v>0</v>
      </c>
      <c r="BD160" s="227">
        <f t="shared" ca="1" si="402"/>
        <v>27.51</v>
      </c>
      <c r="BE160" s="227">
        <f t="shared" si="403"/>
        <v>0</v>
      </c>
      <c r="BF160" s="227">
        <f t="shared" si="404"/>
        <v>0</v>
      </c>
      <c r="BG160" s="227">
        <f t="shared" si="405"/>
        <v>0</v>
      </c>
      <c r="BH160" s="227">
        <f t="shared" si="406"/>
        <v>0</v>
      </c>
      <c r="BI160" s="227">
        <f t="shared" si="407"/>
        <v>0</v>
      </c>
      <c r="BJ160" s="227">
        <f t="shared" si="408"/>
        <v>0</v>
      </c>
    </row>
    <row r="161" spans="1:62" x14ac:dyDescent="0.2">
      <c r="A161" s="241" t="s">
        <v>354</v>
      </c>
      <c r="B161" s="229" t="s">
        <v>342</v>
      </c>
      <c r="C161" s="230" t="s">
        <v>73</v>
      </c>
      <c r="D161" s="231"/>
      <c r="E161" s="236" t="str">
        <f t="shared" si="368"/>
        <v/>
      </c>
      <c r="F161" s="231"/>
      <c r="G161" s="236" t="str">
        <f t="shared" si="369"/>
        <v/>
      </c>
      <c r="H161" s="231"/>
      <c r="I161" s="236" t="str">
        <f t="shared" si="370"/>
        <v/>
      </c>
      <c r="J161" s="231"/>
      <c r="K161" s="236" t="str">
        <f t="shared" si="371"/>
        <v/>
      </c>
      <c r="L161" s="231">
        <v>77.150000000000006</v>
      </c>
      <c r="M161" s="236">
        <f t="shared" ca="1" si="372"/>
        <v>40.630000000000003</v>
      </c>
      <c r="N161" s="231"/>
      <c r="O161" s="236" t="str">
        <f t="shared" si="373"/>
        <v/>
      </c>
      <c r="P161" s="231">
        <v>69.400000000000006</v>
      </c>
      <c r="Q161" s="236">
        <f t="shared" ca="1" si="374"/>
        <v>47.73</v>
      </c>
      <c r="R161" s="231" t="s">
        <v>112</v>
      </c>
      <c r="S161" s="245" t="str">
        <f t="shared" si="375"/>
        <v>*</v>
      </c>
      <c r="T161" s="231"/>
      <c r="U161" s="236" t="str">
        <f t="shared" si="376"/>
        <v/>
      </c>
      <c r="V161" s="236">
        <f t="shared" ca="1" si="377"/>
        <v>88.36</v>
      </c>
      <c r="W161" s="264"/>
      <c r="X161" s="226">
        <v>0.5</v>
      </c>
      <c r="Y161" s="158">
        <f t="shared" ca="1" si="409"/>
        <v>47.73</v>
      </c>
      <c r="Z161" s="158">
        <f t="shared" ca="1" si="409"/>
        <v>40.630000000000003</v>
      </c>
      <c r="AA161" s="158">
        <f t="shared" ca="1" si="409"/>
        <v>0</v>
      </c>
      <c r="AB161" s="158">
        <f t="shared" ca="1" si="409"/>
        <v>0</v>
      </c>
      <c r="AC161" s="158">
        <f t="shared" ca="1" si="409"/>
        <v>0</v>
      </c>
      <c r="AE161" s="158">
        <f t="shared" si="379"/>
        <v>0</v>
      </c>
      <c r="AF161" s="158">
        <f t="shared" si="380"/>
        <v>0</v>
      </c>
      <c r="AG161" s="158">
        <f t="shared" si="381"/>
        <v>0</v>
      </c>
      <c r="AH161" s="158">
        <f t="shared" si="382"/>
        <v>0</v>
      </c>
      <c r="AI161" s="158">
        <f t="shared" ca="1" si="383"/>
        <v>40.630000000000003</v>
      </c>
      <c r="AJ161" s="158">
        <f t="shared" si="384"/>
        <v>0</v>
      </c>
      <c r="AK161" s="158">
        <f t="shared" ca="1" si="385"/>
        <v>47.73</v>
      </c>
      <c r="AL161" s="158">
        <f t="shared" si="386"/>
        <v>0</v>
      </c>
      <c r="AM161" s="158">
        <f t="shared" si="387"/>
        <v>0</v>
      </c>
      <c r="AN161" s="159">
        <f t="shared" ca="1" si="388"/>
        <v>44.18</v>
      </c>
      <c r="AP161" s="227">
        <f t="shared" ca="1" si="389"/>
        <v>44.18</v>
      </c>
      <c r="AQ161" s="227">
        <f t="shared" ca="1" si="390"/>
        <v>0</v>
      </c>
      <c r="AR161" s="227">
        <f t="shared" ca="1" si="391"/>
        <v>0</v>
      </c>
      <c r="AS161" s="227">
        <f t="shared" ca="1" si="392"/>
        <v>0</v>
      </c>
      <c r="AT161" s="227">
        <f t="shared" ca="1" si="393"/>
        <v>0</v>
      </c>
      <c r="AU161" s="227">
        <f t="shared" ca="1" si="394"/>
        <v>0</v>
      </c>
      <c r="AV161" s="227">
        <f t="shared" ca="1" si="395"/>
        <v>0</v>
      </c>
      <c r="AW161" s="227">
        <f t="shared" ca="1" si="396"/>
        <v>0</v>
      </c>
      <c r="AX161" s="227">
        <f t="shared" ca="1" si="397"/>
        <v>0</v>
      </c>
      <c r="AY161" s="227">
        <f t="shared" ca="1" si="398"/>
        <v>0</v>
      </c>
      <c r="AZ161" s="227">
        <f t="shared" ca="1" si="399"/>
        <v>0</v>
      </c>
      <c r="BB161" s="227">
        <f t="shared" si="400"/>
        <v>0</v>
      </c>
      <c r="BC161" s="227">
        <f t="shared" si="401"/>
        <v>0</v>
      </c>
      <c r="BD161" s="227">
        <f t="shared" si="402"/>
        <v>0</v>
      </c>
      <c r="BE161" s="227">
        <f t="shared" si="403"/>
        <v>0</v>
      </c>
      <c r="BF161" s="227">
        <f t="shared" ca="1" si="404"/>
        <v>20.32</v>
      </c>
      <c r="BG161" s="227">
        <f t="shared" si="405"/>
        <v>0</v>
      </c>
      <c r="BH161" s="227">
        <f t="shared" ca="1" si="406"/>
        <v>23.87</v>
      </c>
      <c r="BI161" s="227">
        <f t="shared" si="407"/>
        <v>0</v>
      </c>
      <c r="BJ161" s="227">
        <f t="shared" si="408"/>
        <v>0</v>
      </c>
    </row>
    <row r="162" spans="1:62" x14ac:dyDescent="0.2">
      <c r="A162" s="228" t="s">
        <v>356</v>
      </c>
      <c r="B162" s="229" t="s">
        <v>341</v>
      </c>
      <c r="C162" s="230" t="s">
        <v>285</v>
      </c>
      <c r="D162" s="231"/>
      <c r="E162" s="236" t="str">
        <f t="shared" si="368"/>
        <v/>
      </c>
      <c r="F162" s="231"/>
      <c r="G162" s="236" t="str">
        <f t="shared" si="369"/>
        <v/>
      </c>
      <c r="H162" s="231"/>
      <c r="I162" s="236" t="str">
        <f t="shared" si="370"/>
        <v/>
      </c>
      <c r="J162" s="231"/>
      <c r="K162" s="236" t="str">
        <f t="shared" si="371"/>
        <v/>
      </c>
      <c r="L162" s="231">
        <v>40.159999999999997</v>
      </c>
      <c r="M162" s="236">
        <f t="shared" ca="1" si="372"/>
        <v>77.94</v>
      </c>
      <c r="N162" s="231"/>
      <c r="O162" s="236" t="str">
        <f t="shared" si="373"/>
        <v/>
      </c>
      <c r="P162" s="231"/>
      <c r="Q162" s="236" t="str">
        <f t="shared" si="374"/>
        <v/>
      </c>
      <c r="R162" s="231"/>
      <c r="S162" s="236" t="str">
        <f t="shared" si="375"/>
        <v/>
      </c>
      <c r="T162" s="231"/>
      <c r="U162" s="236" t="str">
        <f t="shared" si="376"/>
        <v/>
      </c>
      <c r="V162" s="236">
        <f t="shared" ca="1" si="377"/>
        <v>77.94</v>
      </c>
      <c r="W162" s="264"/>
      <c r="X162" s="226">
        <v>0.5</v>
      </c>
      <c r="Y162" s="158">
        <f t="shared" ca="1" si="409"/>
        <v>77.94</v>
      </c>
      <c r="Z162" s="158">
        <f t="shared" ca="1" si="409"/>
        <v>0</v>
      </c>
      <c r="AA162" s="158">
        <f t="shared" ca="1" si="409"/>
        <v>0</v>
      </c>
      <c r="AB162" s="158">
        <f t="shared" ca="1" si="409"/>
        <v>0</v>
      </c>
      <c r="AC162" s="158">
        <f t="shared" ca="1" si="409"/>
        <v>0</v>
      </c>
      <c r="AE162" s="158">
        <f t="shared" si="379"/>
        <v>0</v>
      </c>
      <c r="AF162" s="158">
        <f t="shared" si="380"/>
        <v>0</v>
      </c>
      <c r="AG162" s="158">
        <f t="shared" si="381"/>
        <v>0</v>
      </c>
      <c r="AH162" s="158">
        <f t="shared" si="382"/>
        <v>0</v>
      </c>
      <c r="AI162" s="158">
        <f t="shared" ca="1" si="383"/>
        <v>77.94</v>
      </c>
      <c r="AJ162" s="158">
        <f t="shared" si="384"/>
        <v>0</v>
      </c>
      <c r="AK162" s="158">
        <f t="shared" si="385"/>
        <v>0</v>
      </c>
      <c r="AL162" s="158">
        <f t="shared" si="386"/>
        <v>0</v>
      </c>
      <c r="AM162" s="158">
        <f t="shared" si="387"/>
        <v>0</v>
      </c>
      <c r="AN162" s="159">
        <f t="shared" ca="1" si="388"/>
        <v>38.97</v>
      </c>
      <c r="AP162" s="227">
        <f t="shared" ca="1" si="389"/>
        <v>0</v>
      </c>
      <c r="AQ162" s="227">
        <f t="shared" ca="1" si="390"/>
        <v>0</v>
      </c>
      <c r="AR162" s="227">
        <f t="shared" ca="1" si="391"/>
        <v>0</v>
      </c>
      <c r="AS162" s="227">
        <f t="shared" ca="1" si="392"/>
        <v>0</v>
      </c>
      <c r="AT162" s="227">
        <f t="shared" ca="1" si="393"/>
        <v>0</v>
      </c>
      <c r="AU162" s="227">
        <f t="shared" ca="1" si="394"/>
        <v>0</v>
      </c>
      <c r="AV162" s="227">
        <f t="shared" ca="1" si="395"/>
        <v>0</v>
      </c>
      <c r="AW162" s="227">
        <f t="shared" ca="1" si="396"/>
        <v>0</v>
      </c>
      <c r="AX162" s="227">
        <f t="shared" ca="1" si="397"/>
        <v>0</v>
      </c>
      <c r="AY162" s="227">
        <f t="shared" ca="1" si="398"/>
        <v>38.97</v>
      </c>
      <c r="AZ162" s="227">
        <f t="shared" ca="1" si="399"/>
        <v>0</v>
      </c>
      <c r="BB162" s="227">
        <f t="shared" si="400"/>
        <v>0</v>
      </c>
      <c r="BC162" s="227">
        <f t="shared" si="401"/>
        <v>0</v>
      </c>
      <c r="BD162" s="227">
        <f t="shared" si="402"/>
        <v>0</v>
      </c>
      <c r="BE162" s="227">
        <f t="shared" si="403"/>
        <v>0</v>
      </c>
      <c r="BF162" s="227">
        <f t="shared" ca="1" si="404"/>
        <v>38.97</v>
      </c>
      <c r="BG162" s="227">
        <f t="shared" si="405"/>
        <v>0</v>
      </c>
      <c r="BH162" s="227">
        <f t="shared" si="406"/>
        <v>0</v>
      </c>
      <c r="BI162" s="227">
        <f t="shared" si="407"/>
        <v>0</v>
      </c>
      <c r="BJ162" s="227">
        <f t="shared" si="408"/>
        <v>0</v>
      </c>
    </row>
    <row r="163" spans="1:62" x14ac:dyDescent="0.2">
      <c r="A163" s="228" t="s">
        <v>357</v>
      </c>
      <c r="B163" s="229" t="s">
        <v>314</v>
      </c>
      <c r="C163" s="230" t="s">
        <v>156</v>
      </c>
      <c r="D163" s="231"/>
      <c r="E163" s="236" t="str">
        <f t="shared" si="368"/>
        <v/>
      </c>
      <c r="F163" s="231"/>
      <c r="G163" s="236" t="str">
        <f t="shared" si="369"/>
        <v/>
      </c>
      <c r="H163" s="231">
        <v>46.2</v>
      </c>
      <c r="I163" s="236">
        <f t="shared" ca="1" si="370"/>
        <v>47.88</v>
      </c>
      <c r="J163" s="231"/>
      <c r="K163" s="236" t="str">
        <f t="shared" si="371"/>
        <v/>
      </c>
      <c r="L163" s="231"/>
      <c r="M163" s="236" t="str">
        <f t="shared" si="372"/>
        <v/>
      </c>
      <c r="N163" s="231"/>
      <c r="O163" s="236" t="str">
        <f t="shared" si="373"/>
        <v/>
      </c>
      <c r="P163" s="231"/>
      <c r="Q163" s="236" t="str">
        <f t="shared" si="374"/>
        <v/>
      </c>
      <c r="R163" s="231"/>
      <c r="S163" s="236" t="str">
        <f t="shared" si="375"/>
        <v/>
      </c>
      <c r="T163" s="231"/>
      <c r="U163" s="236" t="str">
        <f t="shared" si="376"/>
        <v/>
      </c>
      <c r="V163" s="236">
        <f t="shared" ca="1" si="377"/>
        <v>47.88</v>
      </c>
      <c r="W163" s="264"/>
      <c r="X163" s="226">
        <v>0.5</v>
      </c>
      <c r="Y163" s="158">
        <f t="shared" ca="1" si="409"/>
        <v>47.88</v>
      </c>
      <c r="Z163" s="158">
        <f t="shared" ca="1" si="409"/>
        <v>0</v>
      </c>
      <c r="AA163" s="158">
        <f t="shared" ca="1" si="409"/>
        <v>0</v>
      </c>
      <c r="AB163" s="158">
        <f t="shared" ca="1" si="409"/>
        <v>0</v>
      </c>
      <c r="AC163" s="158">
        <f t="shared" ca="1" si="409"/>
        <v>0</v>
      </c>
      <c r="AE163" s="158">
        <f t="shared" si="379"/>
        <v>0</v>
      </c>
      <c r="AF163" s="158">
        <f t="shared" si="380"/>
        <v>0</v>
      </c>
      <c r="AG163" s="158">
        <f t="shared" ca="1" si="381"/>
        <v>47.88</v>
      </c>
      <c r="AH163" s="158">
        <f t="shared" si="382"/>
        <v>0</v>
      </c>
      <c r="AI163" s="158">
        <f t="shared" si="383"/>
        <v>0</v>
      </c>
      <c r="AJ163" s="158">
        <f t="shared" si="384"/>
        <v>0</v>
      </c>
      <c r="AK163" s="158">
        <f t="shared" si="385"/>
        <v>0</v>
      </c>
      <c r="AL163" s="158">
        <f t="shared" si="386"/>
        <v>0</v>
      </c>
      <c r="AM163" s="158">
        <f t="shared" si="387"/>
        <v>0</v>
      </c>
      <c r="AN163" s="159">
        <f t="shared" ca="1" si="388"/>
        <v>23.94</v>
      </c>
      <c r="AP163" s="227">
        <f t="shared" ca="1" si="389"/>
        <v>0</v>
      </c>
      <c r="AQ163" s="227">
        <f t="shared" ca="1" si="390"/>
        <v>0</v>
      </c>
      <c r="AR163" s="227">
        <f t="shared" ca="1" si="391"/>
        <v>0</v>
      </c>
      <c r="AS163" s="227">
        <f t="shared" ca="1" si="392"/>
        <v>0</v>
      </c>
      <c r="AT163" s="227">
        <f t="shared" ca="1" si="393"/>
        <v>0</v>
      </c>
      <c r="AU163" s="227">
        <f t="shared" ca="1" si="394"/>
        <v>0</v>
      </c>
      <c r="AV163" s="227">
        <f t="shared" ca="1" si="395"/>
        <v>0</v>
      </c>
      <c r="AW163" s="227">
        <f t="shared" ca="1" si="396"/>
        <v>0</v>
      </c>
      <c r="AX163" s="227">
        <f t="shared" ca="1" si="397"/>
        <v>23.94</v>
      </c>
      <c r="AY163" s="227">
        <f t="shared" ca="1" si="398"/>
        <v>0</v>
      </c>
      <c r="AZ163" s="227">
        <f t="shared" ca="1" si="399"/>
        <v>0</v>
      </c>
      <c r="BB163" s="227">
        <f t="shared" si="400"/>
        <v>0</v>
      </c>
      <c r="BC163" s="227">
        <f t="shared" si="401"/>
        <v>0</v>
      </c>
      <c r="BD163" s="227">
        <f t="shared" ca="1" si="402"/>
        <v>23.94</v>
      </c>
      <c r="BE163" s="227">
        <f t="shared" si="403"/>
        <v>0</v>
      </c>
      <c r="BF163" s="227">
        <f t="shared" si="404"/>
        <v>0</v>
      </c>
      <c r="BG163" s="227">
        <f t="shared" si="405"/>
        <v>0</v>
      </c>
      <c r="BH163" s="227">
        <f t="shared" si="406"/>
        <v>0</v>
      </c>
      <c r="BI163" s="227">
        <f t="shared" si="407"/>
        <v>0</v>
      </c>
      <c r="BJ163" s="227">
        <f t="shared" si="408"/>
        <v>0</v>
      </c>
    </row>
    <row r="164" spans="1:62" x14ac:dyDescent="0.2">
      <c r="A164" s="228" t="s">
        <v>89</v>
      </c>
      <c r="B164" s="229" t="s">
        <v>387</v>
      </c>
      <c r="C164" s="230" t="s">
        <v>83</v>
      </c>
      <c r="D164" s="231"/>
      <c r="E164" s="236" t="str">
        <f t="shared" si="368"/>
        <v/>
      </c>
      <c r="F164" s="231"/>
      <c r="G164" s="236" t="str">
        <f t="shared" si="369"/>
        <v/>
      </c>
      <c r="H164" s="231"/>
      <c r="I164" s="236" t="str">
        <f t="shared" si="370"/>
        <v/>
      </c>
      <c r="J164" s="231"/>
      <c r="K164" s="236" t="str">
        <f t="shared" si="371"/>
        <v/>
      </c>
      <c r="L164" s="231"/>
      <c r="M164" s="236" t="str">
        <f t="shared" si="372"/>
        <v/>
      </c>
      <c r="N164" s="231"/>
      <c r="O164" s="236" t="str">
        <f t="shared" si="373"/>
        <v/>
      </c>
      <c r="P164" s="231"/>
      <c r="Q164" s="236" t="str">
        <f t="shared" si="374"/>
        <v/>
      </c>
      <c r="R164" s="231">
        <v>134.30000000000001</v>
      </c>
      <c r="S164" s="236">
        <f t="shared" ca="1" si="375"/>
        <v>39.270000000000003</v>
      </c>
      <c r="T164" s="231"/>
      <c r="U164" s="236" t="str">
        <f t="shared" si="376"/>
        <v/>
      </c>
      <c r="V164" s="236">
        <f t="shared" ca="1" si="377"/>
        <v>39.270000000000003</v>
      </c>
      <c r="W164" s="264"/>
      <c r="X164" s="226">
        <v>0.5</v>
      </c>
      <c r="Y164" s="158">
        <f t="shared" ca="1" si="409"/>
        <v>39.270000000000003</v>
      </c>
      <c r="Z164" s="158">
        <f t="shared" ca="1" si="409"/>
        <v>0</v>
      </c>
      <c r="AA164" s="158">
        <f t="shared" ca="1" si="409"/>
        <v>0</v>
      </c>
      <c r="AB164" s="158">
        <f t="shared" ca="1" si="409"/>
        <v>0</v>
      </c>
      <c r="AC164" s="158">
        <f t="shared" ca="1" si="409"/>
        <v>0</v>
      </c>
      <c r="AE164" s="158">
        <f t="shared" si="379"/>
        <v>0</v>
      </c>
      <c r="AF164" s="158">
        <f t="shared" si="380"/>
        <v>0</v>
      </c>
      <c r="AG164" s="158">
        <f t="shared" si="381"/>
        <v>0</v>
      </c>
      <c r="AH164" s="158">
        <f t="shared" si="382"/>
        <v>0</v>
      </c>
      <c r="AI164" s="158">
        <f t="shared" si="383"/>
        <v>0</v>
      </c>
      <c r="AJ164" s="158">
        <f t="shared" si="384"/>
        <v>0</v>
      </c>
      <c r="AK164" s="158">
        <f t="shared" si="385"/>
        <v>0</v>
      </c>
      <c r="AL164" s="158">
        <f t="shared" ca="1" si="386"/>
        <v>39.270000000000003</v>
      </c>
      <c r="AM164" s="158">
        <f t="shared" si="387"/>
        <v>0</v>
      </c>
      <c r="AN164" s="159">
        <f t="shared" ca="1" si="388"/>
        <v>19.64</v>
      </c>
      <c r="AP164" s="227">
        <f t="shared" ca="1" si="389"/>
        <v>0</v>
      </c>
      <c r="AQ164" s="227">
        <f t="shared" ca="1" si="390"/>
        <v>0</v>
      </c>
      <c r="AR164" s="227">
        <f t="shared" ca="1" si="391"/>
        <v>0</v>
      </c>
      <c r="AS164" s="227">
        <f t="shared" ca="1" si="392"/>
        <v>0</v>
      </c>
      <c r="AT164" s="227">
        <f t="shared" ca="1" si="393"/>
        <v>19.64</v>
      </c>
      <c r="AU164" s="227">
        <f t="shared" ca="1" si="394"/>
        <v>0</v>
      </c>
      <c r="AV164" s="227">
        <f t="shared" ca="1" si="395"/>
        <v>0</v>
      </c>
      <c r="AW164" s="227">
        <f t="shared" ca="1" si="396"/>
        <v>0</v>
      </c>
      <c r="AX164" s="227">
        <f t="shared" ca="1" si="397"/>
        <v>0</v>
      </c>
      <c r="AY164" s="227">
        <f t="shared" ca="1" si="398"/>
        <v>0</v>
      </c>
      <c r="AZ164" s="227">
        <f t="shared" ca="1" si="399"/>
        <v>0</v>
      </c>
      <c r="BB164" s="227">
        <f t="shared" si="400"/>
        <v>0</v>
      </c>
      <c r="BC164" s="227">
        <f t="shared" si="401"/>
        <v>0</v>
      </c>
      <c r="BD164" s="227">
        <f t="shared" si="402"/>
        <v>0</v>
      </c>
      <c r="BE164" s="227">
        <f t="shared" si="403"/>
        <v>0</v>
      </c>
      <c r="BF164" s="227">
        <f t="shared" si="404"/>
        <v>0</v>
      </c>
      <c r="BG164" s="227">
        <f t="shared" si="405"/>
        <v>0</v>
      </c>
      <c r="BH164" s="227">
        <f t="shared" si="406"/>
        <v>0</v>
      </c>
      <c r="BI164" s="227">
        <f t="shared" ca="1" si="407"/>
        <v>19.64</v>
      </c>
      <c r="BJ164" s="227">
        <f t="shared" si="408"/>
        <v>0</v>
      </c>
    </row>
    <row r="165" spans="1:62" x14ac:dyDescent="0.2">
      <c r="A165" s="228" t="s">
        <v>90</v>
      </c>
      <c r="B165" s="246" t="s">
        <v>192</v>
      </c>
      <c r="C165" s="272" t="s">
        <v>73</v>
      </c>
      <c r="D165" s="231" t="s">
        <v>112</v>
      </c>
      <c r="E165" s="245" t="str">
        <f t="shared" si="368"/>
        <v>*</v>
      </c>
      <c r="F165" s="231"/>
      <c r="G165" s="236" t="str">
        <f t="shared" si="369"/>
        <v/>
      </c>
      <c r="H165" s="231"/>
      <c r="I165" s="236" t="str">
        <f t="shared" si="370"/>
        <v/>
      </c>
      <c r="J165" s="231"/>
      <c r="K165" s="236" t="str">
        <f t="shared" si="371"/>
        <v/>
      </c>
      <c r="L165" s="231"/>
      <c r="M165" s="236" t="str">
        <f t="shared" si="372"/>
        <v/>
      </c>
      <c r="N165" s="231"/>
      <c r="O165" s="236" t="str">
        <f t="shared" si="373"/>
        <v/>
      </c>
      <c r="P165" s="231">
        <v>93.05</v>
      </c>
      <c r="Q165" s="236">
        <f t="shared" ca="1" si="374"/>
        <v>35.72</v>
      </c>
      <c r="R165" s="231"/>
      <c r="S165" s="236" t="str">
        <f t="shared" si="375"/>
        <v/>
      </c>
      <c r="T165" s="231"/>
      <c r="U165" s="236" t="str">
        <f t="shared" si="376"/>
        <v/>
      </c>
      <c r="V165" s="236">
        <f t="shared" ca="1" si="377"/>
        <v>35.72</v>
      </c>
      <c r="W165" s="264"/>
      <c r="X165" s="226">
        <v>0.5</v>
      </c>
      <c r="Y165" s="158">
        <f t="shared" ca="1" si="409"/>
        <v>35.72</v>
      </c>
      <c r="Z165" s="158">
        <f t="shared" ca="1" si="409"/>
        <v>0</v>
      </c>
      <c r="AA165" s="158">
        <f t="shared" ca="1" si="409"/>
        <v>0</v>
      </c>
      <c r="AB165" s="158">
        <f t="shared" ca="1" si="409"/>
        <v>0</v>
      </c>
      <c r="AC165" s="158">
        <f t="shared" ca="1" si="409"/>
        <v>0</v>
      </c>
      <c r="AE165" s="158">
        <f t="shared" si="379"/>
        <v>0</v>
      </c>
      <c r="AF165" s="158">
        <f t="shared" si="380"/>
        <v>0</v>
      </c>
      <c r="AG165" s="158">
        <f t="shared" si="381"/>
        <v>0</v>
      </c>
      <c r="AH165" s="158">
        <f t="shared" si="382"/>
        <v>0</v>
      </c>
      <c r="AI165" s="158">
        <f t="shared" si="383"/>
        <v>0</v>
      </c>
      <c r="AJ165" s="158">
        <f t="shared" si="384"/>
        <v>0</v>
      </c>
      <c r="AK165" s="158">
        <f t="shared" ca="1" si="385"/>
        <v>35.72</v>
      </c>
      <c r="AL165" s="158">
        <f t="shared" si="386"/>
        <v>0</v>
      </c>
      <c r="AM165" s="158">
        <f t="shared" si="387"/>
        <v>0</v>
      </c>
      <c r="AN165" s="159">
        <f t="shared" ca="1" si="388"/>
        <v>17.86</v>
      </c>
      <c r="AP165" s="227">
        <f t="shared" ca="1" si="389"/>
        <v>17.86</v>
      </c>
      <c r="AQ165" s="227">
        <f t="shared" ca="1" si="390"/>
        <v>0</v>
      </c>
      <c r="AR165" s="227">
        <f t="shared" ca="1" si="391"/>
        <v>0</v>
      </c>
      <c r="AS165" s="227">
        <f t="shared" ca="1" si="392"/>
        <v>0</v>
      </c>
      <c r="AT165" s="227">
        <f t="shared" ca="1" si="393"/>
        <v>0</v>
      </c>
      <c r="AU165" s="227">
        <f t="shared" ca="1" si="394"/>
        <v>0</v>
      </c>
      <c r="AV165" s="227">
        <f t="shared" ca="1" si="395"/>
        <v>0</v>
      </c>
      <c r="AW165" s="227">
        <f t="shared" ca="1" si="396"/>
        <v>0</v>
      </c>
      <c r="AX165" s="227">
        <f t="shared" ca="1" si="397"/>
        <v>0</v>
      </c>
      <c r="AY165" s="227">
        <f t="shared" ca="1" si="398"/>
        <v>0</v>
      </c>
      <c r="AZ165" s="227">
        <f t="shared" ca="1" si="399"/>
        <v>0</v>
      </c>
      <c r="BB165" s="227">
        <f t="shared" si="400"/>
        <v>0</v>
      </c>
      <c r="BC165" s="227">
        <f t="shared" si="401"/>
        <v>0</v>
      </c>
      <c r="BD165" s="227">
        <f t="shared" si="402"/>
        <v>0</v>
      </c>
      <c r="BE165" s="227">
        <f t="shared" si="403"/>
        <v>0</v>
      </c>
      <c r="BF165" s="227">
        <f t="shared" si="404"/>
        <v>0</v>
      </c>
      <c r="BG165" s="227">
        <f t="shared" si="405"/>
        <v>0</v>
      </c>
      <c r="BH165" s="227">
        <f t="shared" ca="1" si="406"/>
        <v>17.86</v>
      </c>
      <c r="BI165" s="227">
        <f t="shared" si="407"/>
        <v>0</v>
      </c>
      <c r="BJ165" s="227">
        <f t="shared" si="408"/>
        <v>0</v>
      </c>
    </row>
    <row r="166" spans="1:62" ht="13.5" thickBot="1" x14ac:dyDescent="0.25">
      <c r="A166" s="273" t="s">
        <v>358</v>
      </c>
      <c r="B166" s="274" t="s">
        <v>315</v>
      </c>
      <c r="C166" s="275" t="s">
        <v>156</v>
      </c>
      <c r="D166" s="276"/>
      <c r="E166" s="277" t="str">
        <f t="shared" si="368"/>
        <v/>
      </c>
      <c r="F166" s="276"/>
      <c r="G166" s="277" t="str">
        <f t="shared" si="369"/>
        <v/>
      </c>
      <c r="H166" s="276">
        <v>67.5</v>
      </c>
      <c r="I166" s="277">
        <f t="shared" ca="1" si="370"/>
        <v>32.700000000000003</v>
      </c>
      <c r="J166" s="276"/>
      <c r="K166" s="277" t="str">
        <f t="shared" si="371"/>
        <v/>
      </c>
      <c r="L166" s="276"/>
      <c r="M166" s="277" t="str">
        <f t="shared" si="372"/>
        <v/>
      </c>
      <c r="N166" s="276"/>
      <c r="O166" s="277" t="str">
        <f t="shared" si="373"/>
        <v/>
      </c>
      <c r="P166" s="276"/>
      <c r="Q166" s="277" t="str">
        <f t="shared" si="374"/>
        <v/>
      </c>
      <c r="R166" s="276"/>
      <c r="S166" s="277" t="str">
        <f t="shared" si="375"/>
        <v/>
      </c>
      <c r="T166" s="276"/>
      <c r="U166" s="277" t="str">
        <f t="shared" si="376"/>
        <v/>
      </c>
      <c r="V166" s="277">
        <f t="shared" ca="1" si="377"/>
        <v>32.700000000000003</v>
      </c>
      <c r="W166" s="264"/>
      <c r="X166" s="226">
        <v>0.5</v>
      </c>
      <c r="Y166" s="158">
        <f t="shared" ca="1" si="409"/>
        <v>32.700000000000003</v>
      </c>
      <c r="Z166" s="158">
        <f t="shared" ca="1" si="409"/>
        <v>0</v>
      </c>
      <c r="AA166" s="158">
        <f t="shared" ca="1" si="409"/>
        <v>0</v>
      </c>
      <c r="AB166" s="158">
        <f t="shared" ca="1" si="409"/>
        <v>0</v>
      </c>
      <c r="AC166" s="158">
        <f t="shared" ca="1" si="409"/>
        <v>0</v>
      </c>
      <c r="AE166" s="158">
        <f t="shared" si="379"/>
        <v>0</v>
      </c>
      <c r="AF166" s="158">
        <f t="shared" si="380"/>
        <v>0</v>
      </c>
      <c r="AG166" s="158">
        <f t="shared" ca="1" si="381"/>
        <v>32.700000000000003</v>
      </c>
      <c r="AH166" s="158">
        <f t="shared" si="382"/>
        <v>0</v>
      </c>
      <c r="AI166" s="158">
        <f t="shared" si="383"/>
        <v>0</v>
      </c>
      <c r="AJ166" s="158">
        <f t="shared" si="384"/>
        <v>0</v>
      </c>
      <c r="AK166" s="158">
        <f t="shared" si="385"/>
        <v>0</v>
      </c>
      <c r="AL166" s="158">
        <f t="shared" si="386"/>
        <v>0</v>
      </c>
      <c r="AM166" s="158">
        <f t="shared" si="387"/>
        <v>0</v>
      </c>
      <c r="AN166" s="159">
        <f t="shared" ca="1" si="388"/>
        <v>16.350000000000001</v>
      </c>
      <c r="AP166" s="227">
        <f t="shared" ca="1" si="389"/>
        <v>0</v>
      </c>
      <c r="AQ166" s="227">
        <f t="shared" ca="1" si="390"/>
        <v>0</v>
      </c>
      <c r="AR166" s="227">
        <f t="shared" ca="1" si="391"/>
        <v>0</v>
      </c>
      <c r="AS166" s="227">
        <f t="shared" ca="1" si="392"/>
        <v>0</v>
      </c>
      <c r="AT166" s="227">
        <f t="shared" ca="1" si="393"/>
        <v>0</v>
      </c>
      <c r="AU166" s="227">
        <f t="shared" ca="1" si="394"/>
        <v>0</v>
      </c>
      <c r="AV166" s="227">
        <f t="shared" ca="1" si="395"/>
        <v>0</v>
      </c>
      <c r="AW166" s="227">
        <f t="shared" ca="1" si="396"/>
        <v>0</v>
      </c>
      <c r="AX166" s="227">
        <f t="shared" ca="1" si="397"/>
        <v>16.350000000000001</v>
      </c>
      <c r="AY166" s="227">
        <f t="shared" ca="1" si="398"/>
        <v>0</v>
      </c>
      <c r="AZ166" s="227">
        <f t="shared" ca="1" si="399"/>
        <v>0</v>
      </c>
      <c r="BB166" s="227">
        <f t="shared" si="400"/>
        <v>0</v>
      </c>
      <c r="BC166" s="227">
        <f t="shared" si="401"/>
        <v>0</v>
      </c>
      <c r="BD166" s="227">
        <f t="shared" ca="1" si="402"/>
        <v>16.350000000000001</v>
      </c>
      <c r="BE166" s="227">
        <f t="shared" si="403"/>
        <v>0</v>
      </c>
      <c r="BF166" s="227">
        <f t="shared" si="404"/>
        <v>0</v>
      </c>
      <c r="BG166" s="227">
        <f t="shared" si="405"/>
        <v>0</v>
      </c>
      <c r="BH166" s="227">
        <f t="shared" si="406"/>
        <v>0</v>
      </c>
      <c r="BI166" s="227">
        <f t="shared" si="407"/>
        <v>0</v>
      </c>
      <c r="BJ166" s="227">
        <f t="shared" si="408"/>
        <v>0</v>
      </c>
    </row>
    <row r="167" spans="1:62" ht="13.5" thickBot="1" x14ac:dyDescent="0.25">
      <c r="A167" s="179"/>
      <c r="R167" s="271"/>
      <c r="AP167" s="227"/>
      <c r="AQ167" s="227"/>
      <c r="AR167" s="227"/>
      <c r="AS167" s="227"/>
      <c r="AT167" s="227"/>
      <c r="AU167" s="227"/>
      <c r="AV167" s="227"/>
      <c r="AW167" s="227"/>
      <c r="AX167" s="227"/>
      <c r="AY167" s="227"/>
      <c r="AZ167" s="227"/>
    </row>
    <row r="168" spans="1:62" ht="13.5" customHeight="1" x14ac:dyDescent="0.25">
      <c r="A168" s="355"/>
      <c r="B168" s="358" t="s">
        <v>28</v>
      </c>
      <c r="C168" s="361" t="s">
        <v>2</v>
      </c>
      <c r="D168" s="349" t="s">
        <v>95</v>
      </c>
      <c r="E168" s="349"/>
      <c r="F168" s="349" t="s">
        <v>145</v>
      </c>
      <c r="G168" s="349"/>
      <c r="H168" s="349" t="s">
        <v>133</v>
      </c>
      <c r="I168" s="349"/>
      <c r="J168" s="349" t="s">
        <v>135</v>
      </c>
      <c r="K168" s="349"/>
      <c r="L168" s="349" t="s">
        <v>136</v>
      </c>
      <c r="M168" s="350"/>
      <c r="N168" s="349" t="s">
        <v>149</v>
      </c>
      <c r="O168" s="349"/>
      <c r="P168" s="349" t="s">
        <v>20</v>
      </c>
      <c r="Q168" s="349"/>
      <c r="R168" s="349" t="s">
        <v>153</v>
      </c>
      <c r="S168" s="350"/>
      <c r="T168" s="349" t="s">
        <v>381</v>
      </c>
      <c r="U168" s="350"/>
      <c r="V168" s="351" t="s">
        <v>93</v>
      </c>
      <c r="W168" s="364"/>
      <c r="X168" s="364"/>
      <c r="AP168" s="227"/>
      <c r="AQ168" s="227"/>
      <c r="AR168" s="227"/>
      <c r="AS168" s="227"/>
      <c r="AT168" s="227"/>
      <c r="AU168" s="227"/>
      <c r="AV168" s="227"/>
      <c r="AW168" s="227"/>
      <c r="AX168" s="227"/>
      <c r="AY168" s="227"/>
      <c r="AZ168" s="227"/>
    </row>
    <row r="169" spans="1:62" ht="13.5" x14ac:dyDescent="0.25">
      <c r="A169" s="356"/>
      <c r="B169" s="359"/>
      <c r="C169" s="362"/>
      <c r="D169" s="348" t="s">
        <v>144</v>
      </c>
      <c r="E169" s="348"/>
      <c r="F169" s="348" t="s">
        <v>146</v>
      </c>
      <c r="G169" s="348"/>
      <c r="H169" s="348" t="s">
        <v>146</v>
      </c>
      <c r="I169" s="348"/>
      <c r="J169" s="348" t="s">
        <v>147</v>
      </c>
      <c r="K169" s="348"/>
      <c r="L169" s="348" t="s">
        <v>148</v>
      </c>
      <c r="M169" s="348"/>
      <c r="N169" s="348" t="s">
        <v>151</v>
      </c>
      <c r="O169" s="348"/>
      <c r="P169" s="348" t="s">
        <v>152</v>
      </c>
      <c r="Q169" s="348"/>
      <c r="R169" s="348" t="s">
        <v>91</v>
      </c>
      <c r="S169" s="348"/>
      <c r="T169" s="348" t="s">
        <v>382</v>
      </c>
      <c r="U169" s="348"/>
      <c r="V169" s="352"/>
      <c r="W169" s="364"/>
      <c r="X169" s="364"/>
      <c r="AP169" s="227"/>
      <c r="AQ169" s="227"/>
      <c r="AR169" s="227"/>
      <c r="AS169" s="227"/>
      <c r="AT169" s="227"/>
      <c r="AU169" s="227"/>
      <c r="AV169" s="227"/>
      <c r="AW169" s="227"/>
      <c r="AX169" s="227"/>
      <c r="AY169" s="227"/>
      <c r="AZ169" s="227"/>
    </row>
    <row r="170" spans="1:62" ht="13.5" customHeight="1" thickBot="1" x14ac:dyDescent="0.25">
      <c r="A170" s="357"/>
      <c r="B170" s="360"/>
      <c r="C170" s="363"/>
      <c r="D170" s="203" t="s">
        <v>0</v>
      </c>
      <c r="E170" s="204" t="s">
        <v>1</v>
      </c>
      <c r="F170" s="203" t="s">
        <v>0</v>
      </c>
      <c r="G170" s="204" t="s">
        <v>1</v>
      </c>
      <c r="H170" s="203" t="s">
        <v>0</v>
      </c>
      <c r="I170" s="204" t="s">
        <v>1</v>
      </c>
      <c r="J170" s="203" t="s">
        <v>0</v>
      </c>
      <c r="K170" s="204" t="s">
        <v>1</v>
      </c>
      <c r="L170" s="203" t="s">
        <v>0</v>
      </c>
      <c r="M170" s="204" t="s">
        <v>1</v>
      </c>
      <c r="N170" s="203" t="s">
        <v>0</v>
      </c>
      <c r="O170" s="204" t="s">
        <v>1</v>
      </c>
      <c r="P170" s="203" t="s">
        <v>0</v>
      </c>
      <c r="Q170" s="204" t="s">
        <v>1</v>
      </c>
      <c r="R170" s="203" t="s">
        <v>0</v>
      </c>
      <c r="S170" s="204" t="s">
        <v>1</v>
      </c>
      <c r="T170" s="203" t="s">
        <v>0</v>
      </c>
      <c r="U170" s="204" t="s">
        <v>1</v>
      </c>
      <c r="V170" s="353"/>
      <c r="W170" s="205"/>
      <c r="X170" s="206"/>
      <c r="AP170" s="227"/>
      <c r="AQ170" s="227"/>
      <c r="AR170" s="227"/>
      <c r="AS170" s="227"/>
      <c r="AT170" s="227"/>
      <c r="AU170" s="227"/>
      <c r="AV170" s="227"/>
      <c r="AW170" s="227"/>
      <c r="AX170" s="227"/>
      <c r="AY170" s="227"/>
      <c r="AZ170" s="227"/>
    </row>
    <row r="171" spans="1:62" s="215" customFormat="1" ht="13.5" hidden="1" outlineLevel="1" thickBot="1" x14ac:dyDescent="0.25">
      <c r="A171" s="209"/>
      <c r="B171" s="210">
        <f>ROW()+1</f>
        <v>172</v>
      </c>
      <c r="C171" s="211" cm="1">
        <f t="array" ref="C171">MATCH(TRUE,ISBLANK(C172:C389),0)+ROW()-1</f>
        <v>193</v>
      </c>
      <c r="D171" s="212">
        <f ca="1">MIN(INDIRECT(ADDRESS($B171,COLUMN())&amp;":"&amp;ADDRESS($C171,COLUMN())))</f>
        <v>81.37</v>
      </c>
      <c r="E171" s="213">
        <f ca="1">100*D171-40*INT(D171)</f>
        <v>4897</v>
      </c>
      <c r="F171" s="212">
        <f ca="1">MIN(INDIRECT(ADDRESS($B171,COLUMN())&amp;":"&amp;ADDRESS($C171,COLUMN())))</f>
        <v>35.31</v>
      </c>
      <c r="G171" s="213">
        <f t="shared" ref="G171" ca="1" si="410">F171*100-40*INT(F171)</f>
        <v>2131</v>
      </c>
      <c r="H171" s="212">
        <f ca="1">MIN(INDIRECT(ADDRESS($B171,COLUMN())&amp;":"&amp;ADDRESS($C171,COLUMN())))</f>
        <v>41.15</v>
      </c>
      <c r="I171" s="213">
        <f t="shared" ref="I171" ca="1" si="411">H171*100-40*INT(H171)</f>
        <v>2475</v>
      </c>
      <c r="J171" s="212">
        <f ca="1">MIN(INDIRECT(ADDRESS($B171,COLUMN())&amp;":"&amp;ADDRESS($C171,COLUMN())))</f>
        <v>34.159999999999997</v>
      </c>
      <c r="K171" s="213">
        <f t="shared" ref="K171" ca="1" si="412">J171*100-40*INT(J171)</f>
        <v>2055.9999999999995</v>
      </c>
      <c r="L171" s="212">
        <f ca="1">MIN(INDIRECT(ADDRESS($B171,COLUMN())&amp;":"&amp;ADDRESS($C171,COLUMN())))</f>
        <v>31</v>
      </c>
      <c r="M171" s="213">
        <f t="shared" ref="M171" ca="1" si="413">L171*100-40*INT(L171)</f>
        <v>1860</v>
      </c>
      <c r="N171" s="212">
        <f ca="1">MIN(INDIRECT(ADDRESS($B171,COLUMN())&amp;":"&amp;ADDRESS($C171,COLUMN())))</f>
        <v>30.07</v>
      </c>
      <c r="O171" s="213">
        <f t="shared" ref="O171" ca="1" si="414">N171*100-40*INT(N171)</f>
        <v>1807</v>
      </c>
      <c r="P171" s="212">
        <f ca="1">MIN(INDIRECT(ADDRESS($B171,COLUMN())&amp;":"&amp;ADDRESS($C171,COLUMN())))</f>
        <v>40.31</v>
      </c>
      <c r="Q171" s="213">
        <f t="shared" ref="Q171" ca="1" si="415">P171*100-40*INT(P171)</f>
        <v>2431</v>
      </c>
      <c r="R171" s="212">
        <f ca="1">MIN(INDIRECT(ADDRESS($B171,COLUMN())&amp;":"&amp;ADDRESS($C171,COLUMN())))</f>
        <v>73.52</v>
      </c>
      <c r="S171" s="213">
        <f t="shared" ref="S171" ca="1" si="416">R171*100-40*INT(R171)</f>
        <v>4432</v>
      </c>
      <c r="T171" s="212">
        <f ca="1">MIN(INDIRECT(ADDRESS($B171,COLUMN())&amp;":"&amp;ADDRESS($C171,COLUMN())))</f>
        <v>33.33</v>
      </c>
      <c r="U171" s="213">
        <f t="shared" ref="U171" ca="1" si="417">T171*100-40*INT(T171)</f>
        <v>2013</v>
      </c>
      <c r="V171" s="212"/>
      <c r="W171" s="214"/>
      <c r="X171" s="214"/>
      <c r="AN171" s="216"/>
      <c r="AP171" s="217"/>
      <c r="AQ171" s="217"/>
      <c r="AR171" s="217"/>
      <c r="AS171" s="217"/>
      <c r="AT171" s="217"/>
      <c r="AU171" s="217"/>
      <c r="AV171" s="217"/>
      <c r="AW171" s="217"/>
      <c r="AX171" s="217"/>
      <c r="AY171" s="217"/>
      <c r="AZ171" s="217"/>
    </row>
    <row r="172" spans="1:62" collapsed="1" x14ac:dyDescent="0.2">
      <c r="A172" s="218" t="s">
        <v>3</v>
      </c>
      <c r="B172" s="219" t="s">
        <v>195</v>
      </c>
      <c r="C172" s="220" t="s">
        <v>80</v>
      </c>
      <c r="D172" s="221">
        <v>82.25</v>
      </c>
      <c r="E172" s="222">
        <f t="shared" ref="E172:E193" ca="1" si="418">IF(D172="","",IF(N(D172)=0,"*",ROUND(100*E$171/(100*D172-40*INT(D172)),2)))</f>
        <v>99.03</v>
      </c>
      <c r="F172" s="221">
        <v>38.32</v>
      </c>
      <c r="G172" s="222">
        <f t="shared" ref="G172:G193" ca="1" si="419">IF(F172="","",IF(N(F172)=0,"*",ROUND(100*G$171/(100*F172-40*INT(F172)),2)))</f>
        <v>92.17</v>
      </c>
      <c r="H172" s="221">
        <v>41.15</v>
      </c>
      <c r="I172" s="223">
        <f t="shared" ref="I172:I193" ca="1" si="420">IF(H172="","",IF(N(H172)=0,"*",ROUND(100*I$171/(100*H172-40*INT(H172)),2)))</f>
        <v>100</v>
      </c>
      <c r="J172" s="221">
        <v>34.159999999999997</v>
      </c>
      <c r="K172" s="223">
        <f t="shared" ref="K172:K193" ca="1" si="421">IF(J172="","",IF(N(J172)=0,"*",ROUND(100*K$171/(100*J172-40*INT(J172)),2)))</f>
        <v>100</v>
      </c>
      <c r="L172" s="221">
        <v>33.19</v>
      </c>
      <c r="M172" s="222">
        <f t="shared" ref="M172:M193" ca="1" si="422">IF(L172="","",IF(N(L172)=0,"*",ROUND(100*M$171/(100*L172-40*INT(L172)),2)))</f>
        <v>93.05</v>
      </c>
      <c r="N172" s="221">
        <v>30.07</v>
      </c>
      <c r="O172" s="223">
        <f t="shared" ref="O172:O193" ca="1" si="423">IF(N172="","",IF(N(N172)=0,"*",ROUND(100*O$171/(100*N172-40*INT(N172)),2)))</f>
        <v>100</v>
      </c>
      <c r="P172" s="221">
        <v>40.31</v>
      </c>
      <c r="Q172" s="223">
        <f t="shared" ref="Q172:Q193" ca="1" si="424">IF(P172="","",IF(N(P172)=0,"*",ROUND(100*Q$171/(100*P172-40*INT(P172)),2)))</f>
        <v>100</v>
      </c>
      <c r="R172" s="221">
        <v>73.52</v>
      </c>
      <c r="S172" s="223">
        <f t="shared" ref="S172:S193" ca="1" si="425">IF(R172="","",IF(N(R172)=0,"*",ROUND(100*S$171/(100*R172-40*INT(R172)),2)))</f>
        <v>100</v>
      </c>
      <c r="T172" s="221">
        <v>33.47</v>
      </c>
      <c r="U172" s="222">
        <f t="shared" ref="U172:U193" ca="1" si="426">IF(T172="","",IF(N(T172)=0,"*",ROUND(100*U$171/(100*T172-40*INT(T172)),2)))</f>
        <v>99.31</v>
      </c>
      <c r="V172" s="223">
        <f t="shared" ref="V172:V193" ca="1" si="427">SUM(Y172:AC172)</f>
        <v>500</v>
      </c>
      <c r="W172" s="278"/>
      <c r="X172" s="226">
        <v>0.9</v>
      </c>
      <c r="Y172" s="158">
        <f t="shared" ref="Y172:AC181" ca="1" si="428">LARGE($AE172:$AM172,Y$34)</f>
        <v>100</v>
      </c>
      <c r="Z172" s="158">
        <f t="shared" ca="1" si="428"/>
        <v>100</v>
      </c>
      <c r="AA172" s="158">
        <f t="shared" ca="1" si="428"/>
        <v>100</v>
      </c>
      <c r="AB172" s="158">
        <f t="shared" ca="1" si="428"/>
        <v>100</v>
      </c>
      <c r="AC172" s="158">
        <f t="shared" ca="1" si="428"/>
        <v>100</v>
      </c>
      <c r="AE172" s="158">
        <f t="shared" ref="AE172:AE193" ca="1" si="429">N(E172)</f>
        <v>99.03</v>
      </c>
      <c r="AF172" s="158">
        <f t="shared" ref="AF172:AF193" ca="1" si="430">N(G172)</f>
        <v>92.17</v>
      </c>
      <c r="AG172" s="158">
        <f t="shared" ref="AG172:AG193" ca="1" si="431">N(I172)</f>
        <v>100</v>
      </c>
      <c r="AH172" s="158">
        <f t="shared" ref="AH172:AH193" ca="1" si="432">N(K172)</f>
        <v>100</v>
      </c>
      <c r="AI172" s="158">
        <f t="shared" ref="AI172:AI193" ca="1" si="433">N(M172)</f>
        <v>93.05</v>
      </c>
      <c r="AJ172" s="158">
        <f t="shared" ref="AJ172:AJ193" ca="1" si="434">N(O172)</f>
        <v>100</v>
      </c>
      <c r="AK172" s="158">
        <f t="shared" ref="AK172:AK193" ca="1" si="435">N(Q172)</f>
        <v>100</v>
      </c>
      <c r="AL172" s="158">
        <f t="shared" ref="AL172:AL193" ca="1" si="436">N(S172)</f>
        <v>100</v>
      </c>
      <c r="AM172" s="158">
        <f t="shared" ref="AM172:AM193" ca="1" si="437">N(U172)</f>
        <v>99.31</v>
      </c>
      <c r="AN172" s="159">
        <f t="shared" ref="AN172:AN190" ca="1" si="438">ROUND(X172*SUM(E172,G172,I172,K172,M172,O172,Q172,S172,U172),2)</f>
        <v>795.2</v>
      </c>
      <c r="AP172" s="227">
        <f t="shared" ref="AP172:AP190" ca="1" si="439">IF(C172="Vihor",1,0)*AN172</f>
        <v>0</v>
      </c>
      <c r="AQ172" s="227">
        <f t="shared" ref="AQ172:AQ190" ca="1" si="440">IF(C172="Maksimir",1,0)*AN172</f>
        <v>795.2</v>
      </c>
      <c r="AR172" s="227">
        <f t="shared" ref="AR172:AR190" ca="1" si="441">IF(C172="Japetić",1,0)*AN172</f>
        <v>0</v>
      </c>
      <c r="AS172" s="227">
        <f t="shared" ref="AS172:AS190" ca="1" si="442">IF(C172="Bjelovar",1,0)*AN172</f>
        <v>0</v>
      </c>
      <c r="AT172" s="227">
        <f t="shared" ref="AT172:AT190" ca="1" si="443">IF(C172="Međimurje",1,0)*AN172</f>
        <v>0</v>
      </c>
      <c r="AU172" s="227">
        <f t="shared" ref="AU172:AU190" ca="1" si="444">IF(C172="Sova",1,0)*AN172</f>
        <v>0</v>
      </c>
      <c r="AV172" s="227">
        <f t="shared" ref="AV172:AV190" ca="1" si="445">IF(C172="Orion",1,0)*AN172</f>
        <v>0</v>
      </c>
      <c r="AW172" s="227">
        <f t="shared" ref="AW172:AW190" ca="1" si="446">IF(C172="Kapela",1,0)*AN172</f>
        <v>0</v>
      </c>
      <c r="AX172" s="227">
        <f t="shared" ref="AX172:AX190" ca="1" si="447">IF(C172="Jelen",1,0)*AN172</f>
        <v>0</v>
      </c>
      <c r="AY172" s="227">
        <f t="shared" ref="AY172:AY190" ca="1" si="448">IF(C172="Varaždin",1,0)*AN172</f>
        <v>0</v>
      </c>
      <c r="AZ172" s="227">
        <f t="shared" ref="AZ172:AZ190" ca="1" si="449">IF(C172="Ivan Merz",1,0)*AN172</f>
        <v>0</v>
      </c>
      <c r="BB172" s="227">
        <f t="shared" ref="BB172:BB193" ca="1" si="450">ROUND(N(E172)*$X172,2)</f>
        <v>89.13</v>
      </c>
      <c r="BC172" s="227">
        <f t="shared" ref="BC172:BC193" ca="1" si="451">ROUND(N(G172)*$X172,2)</f>
        <v>82.95</v>
      </c>
      <c r="BD172" s="227">
        <f t="shared" ref="BD172:BD193" ca="1" si="452">ROUND(N(I172)*$X172,2)</f>
        <v>90</v>
      </c>
      <c r="BE172" s="227">
        <f t="shared" ref="BE172:BE193" ca="1" si="453">ROUND(N(K172)*$X172,2)</f>
        <v>90</v>
      </c>
      <c r="BF172" s="227">
        <f t="shared" ref="BF172:BF193" ca="1" si="454">ROUND(N(M172)*$X172,2)</f>
        <v>83.75</v>
      </c>
      <c r="BG172" s="227">
        <f t="shared" ref="BG172:BG193" ca="1" si="455">ROUND(N(O172)*$X172,2)</f>
        <v>90</v>
      </c>
      <c r="BH172" s="227">
        <f t="shared" ref="BH172:BH193" ca="1" si="456">ROUND(N(Q172)*$X172,2)</f>
        <v>90</v>
      </c>
      <c r="BI172" s="227">
        <f t="shared" ref="BI172:BI193" ca="1" si="457">ROUND(N(S172)*$X172,2)</f>
        <v>90</v>
      </c>
      <c r="BJ172" s="227">
        <f t="shared" ref="BJ172:BJ193" ca="1" si="458">ROUND(N(U172)*$X172,2)</f>
        <v>89.38</v>
      </c>
    </row>
    <row r="173" spans="1:62" x14ac:dyDescent="0.2">
      <c r="A173" s="228" t="s">
        <v>4</v>
      </c>
      <c r="B173" s="238" t="s">
        <v>40</v>
      </c>
      <c r="C173" s="230" t="s">
        <v>82</v>
      </c>
      <c r="D173" s="231">
        <v>81.37</v>
      </c>
      <c r="E173" s="236">
        <f t="shared" ca="1" si="418"/>
        <v>100</v>
      </c>
      <c r="F173" s="231">
        <v>36.409999999999997</v>
      </c>
      <c r="G173" s="236">
        <f t="shared" ca="1" si="419"/>
        <v>96.82</v>
      </c>
      <c r="H173" s="231">
        <v>41.19</v>
      </c>
      <c r="I173" s="236">
        <f t="shared" ca="1" si="420"/>
        <v>99.84</v>
      </c>
      <c r="J173" s="231"/>
      <c r="K173" s="236" t="str">
        <f t="shared" si="421"/>
        <v/>
      </c>
      <c r="L173" s="231"/>
      <c r="M173" s="236" t="str">
        <f t="shared" si="422"/>
        <v/>
      </c>
      <c r="N173" s="231">
        <v>31.28</v>
      </c>
      <c r="O173" s="236">
        <f t="shared" ca="1" si="423"/>
        <v>95.71</v>
      </c>
      <c r="P173" s="231">
        <v>42.04</v>
      </c>
      <c r="Q173" s="236">
        <f t="shared" ca="1" si="424"/>
        <v>96.32</v>
      </c>
      <c r="R173" s="231"/>
      <c r="S173" s="236" t="str">
        <f t="shared" si="425"/>
        <v/>
      </c>
      <c r="T173" s="231"/>
      <c r="U173" s="236" t="str">
        <f t="shared" si="426"/>
        <v/>
      </c>
      <c r="V173" s="236">
        <f t="shared" ca="1" si="427"/>
        <v>488.68999999999994</v>
      </c>
      <c r="W173" s="264"/>
      <c r="X173" s="226">
        <v>0.9</v>
      </c>
      <c r="Y173" s="158">
        <f t="shared" ca="1" si="428"/>
        <v>100</v>
      </c>
      <c r="Z173" s="158">
        <f t="shared" ca="1" si="428"/>
        <v>99.84</v>
      </c>
      <c r="AA173" s="158">
        <f t="shared" ca="1" si="428"/>
        <v>96.82</v>
      </c>
      <c r="AB173" s="158">
        <f t="shared" ca="1" si="428"/>
        <v>96.32</v>
      </c>
      <c r="AC173" s="158">
        <f t="shared" ca="1" si="428"/>
        <v>95.71</v>
      </c>
      <c r="AE173" s="158">
        <f t="shared" ca="1" si="429"/>
        <v>100</v>
      </c>
      <c r="AF173" s="158">
        <f t="shared" ca="1" si="430"/>
        <v>96.82</v>
      </c>
      <c r="AG173" s="158">
        <f t="shared" ca="1" si="431"/>
        <v>99.84</v>
      </c>
      <c r="AH173" s="158">
        <f t="shared" si="432"/>
        <v>0</v>
      </c>
      <c r="AI173" s="158">
        <f t="shared" si="433"/>
        <v>0</v>
      </c>
      <c r="AJ173" s="158">
        <f t="shared" ca="1" si="434"/>
        <v>95.71</v>
      </c>
      <c r="AK173" s="158">
        <f t="shared" ca="1" si="435"/>
        <v>96.32</v>
      </c>
      <c r="AL173" s="158">
        <f t="shared" si="436"/>
        <v>0</v>
      </c>
      <c r="AM173" s="158">
        <f t="shared" si="437"/>
        <v>0</v>
      </c>
      <c r="AN173" s="159">
        <f t="shared" ca="1" si="438"/>
        <v>439.82</v>
      </c>
      <c r="AP173" s="227">
        <f t="shared" ca="1" si="439"/>
        <v>0</v>
      </c>
      <c r="AQ173" s="227">
        <f t="shared" ca="1" si="440"/>
        <v>0</v>
      </c>
      <c r="AR173" s="227">
        <f t="shared" ca="1" si="441"/>
        <v>0</v>
      </c>
      <c r="AS173" s="227">
        <f t="shared" ca="1" si="442"/>
        <v>439.82</v>
      </c>
      <c r="AT173" s="227">
        <f t="shared" ca="1" si="443"/>
        <v>0</v>
      </c>
      <c r="AU173" s="227">
        <f t="shared" ca="1" si="444"/>
        <v>0</v>
      </c>
      <c r="AV173" s="227">
        <f t="shared" ca="1" si="445"/>
        <v>0</v>
      </c>
      <c r="AW173" s="227">
        <f t="shared" ca="1" si="446"/>
        <v>0</v>
      </c>
      <c r="AX173" s="227">
        <f t="shared" ca="1" si="447"/>
        <v>0</v>
      </c>
      <c r="AY173" s="227">
        <f t="shared" ca="1" si="448"/>
        <v>0</v>
      </c>
      <c r="AZ173" s="227">
        <f t="shared" ca="1" si="449"/>
        <v>0</v>
      </c>
      <c r="BB173" s="227">
        <f t="shared" ca="1" si="450"/>
        <v>90</v>
      </c>
      <c r="BC173" s="227">
        <f t="shared" ca="1" si="451"/>
        <v>87.14</v>
      </c>
      <c r="BD173" s="227">
        <f t="shared" ca="1" si="452"/>
        <v>89.86</v>
      </c>
      <c r="BE173" s="227">
        <f t="shared" si="453"/>
        <v>0</v>
      </c>
      <c r="BF173" s="227">
        <f t="shared" si="454"/>
        <v>0</v>
      </c>
      <c r="BG173" s="227">
        <f t="shared" ca="1" si="455"/>
        <v>86.14</v>
      </c>
      <c r="BH173" s="227">
        <f t="shared" ca="1" si="456"/>
        <v>86.69</v>
      </c>
      <c r="BI173" s="227">
        <f t="shared" si="457"/>
        <v>0</v>
      </c>
      <c r="BJ173" s="227">
        <f t="shared" si="458"/>
        <v>0</v>
      </c>
    </row>
    <row r="174" spans="1:62" x14ac:dyDescent="0.2">
      <c r="A174" s="228" t="s">
        <v>5</v>
      </c>
      <c r="B174" s="229" t="s">
        <v>329</v>
      </c>
      <c r="C174" s="230" t="s">
        <v>84</v>
      </c>
      <c r="D174" s="231"/>
      <c r="E174" s="236" t="str">
        <f t="shared" si="418"/>
        <v/>
      </c>
      <c r="F174" s="231"/>
      <c r="G174" s="236" t="str">
        <f t="shared" si="419"/>
        <v/>
      </c>
      <c r="H174" s="231"/>
      <c r="I174" s="236" t="str">
        <f t="shared" si="420"/>
        <v/>
      </c>
      <c r="J174" s="231">
        <v>35.17</v>
      </c>
      <c r="K174" s="236">
        <f t="shared" ca="1" si="421"/>
        <v>97.12</v>
      </c>
      <c r="L174" s="231">
        <v>31</v>
      </c>
      <c r="M174" s="236">
        <f t="shared" ca="1" si="422"/>
        <v>100</v>
      </c>
      <c r="N174" s="231"/>
      <c r="O174" s="236" t="str">
        <f t="shared" si="423"/>
        <v/>
      </c>
      <c r="P174" s="231">
        <v>46.23</v>
      </c>
      <c r="Q174" s="236">
        <f t="shared" ca="1" si="424"/>
        <v>87.35</v>
      </c>
      <c r="R174" s="231">
        <v>79.16</v>
      </c>
      <c r="S174" s="236">
        <f t="shared" ca="1" si="425"/>
        <v>93.19</v>
      </c>
      <c r="T174" s="231">
        <v>33.33</v>
      </c>
      <c r="U174" s="236">
        <f t="shared" ca="1" si="426"/>
        <v>100</v>
      </c>
      <c r="V174" s="236">
        <f t="shared" ca="1" si="427"/>
        <v>477.65999999999997</v>
      </c>
      <c r="W174" s="278"/>
      <c r="X174" s="226">
        <v>0.9</v>
      </c>
      <c r="Y174" s="158">
        <f t="shared" ca="1" si="428"/>
        <v>100</v>
      </c>
      <c r="Z174" s="158">
        <f t="shared" ca="1" si="428"/>
        <v>100</v>
      </c>
      <c r="AA174" s="158">
        <f t="shared" ca="1" si="428"/>
        <v>97.12</v>
      </c>
      <c r="AB174" s="158">
        <f t="shared" ca="1" si="428"/>
        <v>93.19</v>
      </c>
      <c r="AC174" s="158">
        <f t="shared" ca="1" si="428"/>
        <v>87.35</v>
      </c>
      <c r="AE174" s="158">
        <f t="shared" si="429"/>
        <v>0</v>
      </c>
      <c r="AF174" s="158">
        <f t="shared" si="430"/>
        <v>0</v>
      </c>
      <c r="AG174" s="158">
        <f t="shared" si="431"/>
        <v>0</v>
      </c>
      <c r="AH174" s="158">
        <f t="shared" ca="1" si="432"/>
        <v>97.12</v>
      </c>
      <c r="AI174" s="158">
        <f t="shared" ca="1" si="433"/>
        <v>100</v>
      </c>
      <c r="AJ174" s="158">
        <f t="shared" si="434"/>
        <v>0</v>
      </c>
      <c r="AK174" s="158">
        <f t="shared" ca="1" si="435"/>
        <v>87.35</v>
      </c>
      <c r="AL174" s="158">
        <f t="shared" ca="1" si="436"/>
        <v>93.19</v>
      </c>
      <c r="AM174" s="158">
        <f t="shared" ca="1" si="437"/>
        <v>100</v>
      </c>
      <c r="AN174" s="159">
        <f t="shared" ca="1" si="438"/>
        <v>429.89</v>
      </c>
      <c r="AP174" s="227">
        <f t="shared" ca="1" si="439"/>
        <v>0</v>
      </c>
      <c r="AQ174" s="227">
        <f t="shared" ca="1" si="440"/>
        <v>0</v>
      </c>
      <c r="AR174" s="227">
        <f t="shared" ca="1" si="441"/>
        <v>0</v>
      </c>
      <c r="AS174" s="227">
        <f t="shared" ca="1" si="442"/>
        <v>0</v>
      </c>
      <c r="AT174" s="227">
        <f t="shared" ca="1" si="443"/>
        <v>0</v>
      </c>
      <c r="AU174" s="227">
        <f t="shared" ca="1" si="444"/>
        <v>0</v>
      </c>
      <c r="AV174" s="227">
        <f t="shared" ca="1" si="445"/>
        <v>0</v>
      </c>
      <c r="AW174" s="227">
        <f t="shared" ca="1" si="446"/>
        <v>429.89</v>
      </c>
      <c r="AX174" s="227">
        <f t="shared" ca="1" si="447"/>
        <v>0</v>
      </c>
      <c r="AY174" s="227">
        <f t="shared" ca="1" si="448"/>
        <v>0</v>
      </c>
      <c r="AZ174" s="227">
        <f t="shared" ca="1" si="449"/>
        <v>0</v>
      </c>
      <c r="BB174" s="227">
        <f t="shared" si="450"/>
        <v>0</v>
      </c>
      <c r="BC174" s="227">
        <f t="shared" si="451"/>
        <v>0</v>
      </c>
      <c r="BD174" s="227">
        <f t="shared" si="452"/>
        <v>0</v>
      </c>
      <c r="BE174" s="227">
        <f t="shared" ca="1" si="453"/>
        <v>87.41</v>
      </c>
      <c r="BF174" s="227">
        <f t="shared" ca="1" si="454"/>
        <v>90</v>
      </c>
      <c r="BG174" s="227">
        <f t="shared" si="455"/>
        <v>0</v>
      </c>
      <c r="BH174" s="227">
        <f t="shared" ca="1" si="456"/>
        <v>78.62</v>
      </c>
      <c r="BI174" s="227">
        <f t="shared" ca="1" si="457"/>
        <v>83.87</v>
      </c>
      <c r="BJ174" s="227">
        <f t="shared" ca="1" si="458"/>
        <v>90</v>
      </c>
    </row>
    <row r="175" spans="1:62" x14ac:dyDescent="0.2">
      <c r="A175" s="228" t="s">
        <v>6</v>
      </c>
      <c r="B175" s="229" t="s">
        <v>34</v>
      </c>
      <c r="C175" s="230" t="s">
        <v>80</v>
      </c>
      <c r="D175" s="231">
        <v>104.39</v>
      </c>
      <c r="E175" s="232">
        <f t="shared" ca="1" si="418"/>
        <v>77.989999999999995</v>
      </c>
      <c r="F175" s="231">
        <v>35.31</v>
      </c>
      <c r="G175" s="236">
        <f t="shared" ca="1" si="419"/>
        <v>100</v>
      </c>
      <c r="H175" s="231"/>
      <c r="I175" s="236" t="str">
        <f t="shared" si="420"/>
        <v/>
      </c>
      <c r="J175" s="231">
        <v>39.270000000000003</v>
      </c>
      <c r="K175" s="236">
        <f t="shared" ca="1" si="421"/>
        <v>86.86</v>
      </c>
      <c r="L175" s="231"/>
      <c r="M175" s="236" t="str">
        <f t="shared" si="422"/>
        <v/>
      </c>
      <c r="N175" s="231">
        <v>33.340000000000003</v>
      </c>
      <c r="O175" s="236">
        <f t="shared" ca="1" si="423"/>
        <v>89.72</v>
      </c>
      <c r="P175" s="231">
        <v>49.14</v>
      </c>
      <c r="Q175" s="232">
        <f t="shared" ca="1" si="424"/>
        <v>82.3</v>
      </c>
      <c r="R175" s="231">
        <v>76.44</v>
      </c>
      <c r="S175" s="236">
        <f t="shared" ca="1" si="425"/>
        <v>96.26</v>
      </c>
      <c r="T175" s="231">
        <v>35.22</v>
      </c>
      <c r="U175" s="236">
        <f t="shared" ca="1" si="426"/>
        <v>94.86</v>
      </c>
      <c r="V175" s="236">
        <f t="shared" ca="1" si="427"/>
        <v>467.70000000000005</v>
      </c>
      <c r="W175" s="278"/>
      <c r="X175" s="226">
        <v>0.9</v>
      </c>
      <c r="Y175" s="158">
        <f t="shared" ca="1" si="428"/>
        <v>100</v>
      </c>
      <c r="Z175" s="158">
        <f t="shared" ca="1" si="428"/>
        <v>96.26</v>
      </c>
      <c r="AA175" s="158">
        <f t="shared" ca="1" si="428"/>
        <v>94.86</v>
      </c>
      <c r="AB175" s="158">
        <f t="shared" ca="1" si="428"/>
        <v>89.72</v>
      </c>
      <c r="AC175" s="158">
        <f t="shared" ca="1" si="428"/>
        <v>86.86</v>
      </c>
      <c r="AE175" s="158">
        <f t="shared" ca="1" si="429"/>
        <v>77.989999999999995</v>
      </c>
      <c r="AF175" s="158">
        <f t="shared" ca="1" si="430"/>
        <v>100</v>
      </c>
      <c r="AG175" s="158">
        <f t="shared" si="431"/>
        <v>0</v>
      </c>
      <c r="AH175" s="158">
        <f t="shared" ca="1" si="432"/>
        <v>86.86</v>
      </c>
      <c r="AI175" s="158">
        <f t="shared" si="433"/>
        <v>0</v>
      </c>
      <c r="AJ175" s="158">
        <f t="shared" ca="1" si="434"/>
        <v>89.72</v>
      </c>
      <c r="AK175" s="158">
        <f t="shared" ca="1" si="435"/>
        <v>82.3</v>
      </c>
      <c r="AL175" s="158">
        <f t="shared" ca="1" si="436"/>
        <v>96.26</v>
      </c>
      <c r="AM175" s="158">
        <f t="shared" ca="1" si="437"/>
        <v>94.86</v>
      </c>
      <c r="AN175" s="159">
        <f t="shared" ca="1" si="438"/>
        <v>565.19000000000005</v>
      </c>
      <c r="AP175" s="227">
        <f t="shared" ca="1" si="439"/>
        <v>0</v>
      </c>
      <c r="AQ175" s="227">
        <f t="shared" ca="1" si="440"/>
        <v>565.19000000000005</v>
      </c>
      <c r="AR175" s="227">
        <f t="shared" ca="1" si="441"/>
        <v>0</v>
      </c>
      <c r="AS175" s="227">
        <f t="shared" ca="1" si="442"/>
        <v>0</v>
      </c>
      <c r="AT175" s="227">
        <f t="shared" ca="1" si="443"/>
        <v>0</v>
      </c>
      <c r="AU175" s="227">
        <f t="shared" ca="1" si="444"/>
        <v>0</v>
      </c>
      <c r="AV175" s="227">
        <f t="shared" ca="1" si="445"/>
        <v>0</v>
      </c>
      <c r="AW175" s="227">
        <f t="shared" ca="1" si="446"/>
        <v>0</v>
      </c>
      <c r="AX175" s="227">
        <f t="shared" ca="1" si="447"/>
        <v>0</v>
      </c>
      <c r="AY175" s="227">
        <f t="shared" ca="1" si="448"/>
        <v>0</v>
      </c>
      <c r="AZ175" s="227">
        <f t="shared" ca="1" si="449"/>
        <v>0</v>
      </c>
      <c r="BB175" s="227">
        <f t="shared" ca="1" si="450"/>
        <v>70.19</v>
      </c>
      <c r="BC175" s="227">
        <f t="shared" ca="1" si="451"/>
        <v>90</v>
      </c>
      <c r="BD175" s="227">
        <f t="shared" si="452"/>
        <v>0</v>
      </c>
      <c r="BE175" s="227">
        <f t="shared" ca="1" si="453"/>
        <v>78.17</v>
      </c>
      <c r="BF175" s="227">
        <f t="shared" si="454"/>
        <v>0</v>
      </c>
      <c r="BG175" s="227">
        <f t="shared" ca="1" si="455"/>
        <v>80.75</v>
      </c>
      <c r="BH175" s="227">
        <f t="shared" ca="1" si="456"/>
        <v>74.069999999999993</v>
      </c>
      <c r="BI175" s="227">
        <f t="shared" ca="1" si="457"/>
        <v>86.63</v>
      </c>
      <c r="BJ175" s="227">
        <f t="shared" ca="1" si="458"/>
        <v>85.37</v>
      </c>
    </row>
    <row r="176" spans="1:62" x14ac:dyDescent="0.2">
      <c r="A176" s="228" t="s">
        <v>7</v>
      </c>
      <c r="B176" s="229" t="s">
        <v>118</v>
      </c>
      <c r="C176" s="230" t="s">
        <v>81</v>
      </c>
      <c r="D176" s="231">
        <v>112.58</v>
      </c>
      <c r="E176" s="232">
        <f t="shared" ca="1" si="418"/>
        <v>72.25</v>
      </c>
      <c r="F176" s="231"/>
      <c r="G176" s="236" t="str">
        <f t="shared" si="419"/>
        <v/>
      </c>
      <c r="H176" s="231"/>
      <c r="I176" s="236" t="str">
        <f t="shared" si="420"/>
        <v/>
      </c>
      <c r="J176" s="231">
        <v>44.23</v>
      </c>
      <c r="K176" s="236">
        <f t="shared" ca="1" si="421"/>
        <v>77.209999999999994</v>
      </c>
      <c r="L176" s="231">
        <v>33.340000000000003</v>
      </c>
      <c r="M176" s="236">
        <f t="shared" ca="1" si="422"/>
        <v>92.35</v>
      </c>
      <c r="N176" s="231">
        <v>39.25</v>
      </c>
      <c r="O176" s="236">
        <f t="shared" ca="1" si="423"/>
        <v>76.41</v>
      </c>
      <c r="P176" s="231">
        <v>48.14</v>
      </c>
      <c r="Q176" s="236">
        <f t="shared" ca="1" si="424"/>
        <v>84</v>
      </c>
      <c r="R176" s="231">
        <v>110.29</v>
      </c>
      <c r="S176" s="232">
        <f t="shared" ca="1" si="425"/>
        <v>66.86</v>
      </c>
      <c r="T176" s="231">
        <v>41.06</v>
      </c>
      <c r="U176" s="236">
        <f t="shared" ca="1" si="426"/>
        <v>81.63</v>
      </c>
      <c r="V176" s="236">
        <f t="shared" ca="1" si="427"/>
        <v>411.6</v>
      </c>
      <c r="W176" s="264"/>
      <c r="X176" s="226">
        <v>0.9</v>
      </c>
      <c r="Y176" s="158">
        <f t="shared" ca="1" si="428"/>
        <v>92.35</v>
      </c>
      <c r="Z176" s="158">
        <f t="shared" ca="1" si="428"/>
        <v>84</v>
      </c>
      <c r="AA176" s="158">
        <f t="shared" ca="1" si="428"/>
        <v>81.63</v>
      </c>
      <c r="AB176" s="158">
        <f t="shared" ca="1" si="428"/>
        <v>77.209999999999994</v>
      </c>
      <c r="AC176" s="158">
        <f t="shared" ca="1" si="428"/>
        <v>76.41</v>
      </c>
      <c r="AE176" s="158">
        <f t="shared" ca="1" si="429"/>
        <v>72.25</v>
      </c>
      <c r="AF176" s="158">
        <f t="shared" si="430"/>
        <v>0</v>
      </c>
      <c r="AG176" s="158">
        <f t="shared" si="431"/>
        <v>0</v>
      </c>
      <c r="AH176" s="158">
        <f t="shared" ca="1" si="432"/>
        <v>77.209999999999994</v>
      </c>
      <c r="AI176" s="158">
        <f t="shared" ca="1" si="433"/>
        <v>92.35</v>
      </c>
      <c r="AJ176" s="158">
        <f t="shared" ca="1" si="434"/>
        <v>76.41</v>
      </c>
      <c r="AK176" s="158">
        <f t="shared" ca="1" si="435"/>
        <v>84</v>
      </c>
      <c r="AL176" s="158">
        <f t="shared" ca="1" si="436"/>
        <v>66.86</v>
      </c>
      <c r="AM176" s="158">
        <f t="shared" ca="1" si="437"/>
        <v>81.63</v>
      </c>
      <c r="AN176" s="159">
        <f t="shared" ca="1" si="438"/>
        <v>495.64</v>
      </c>
      <c r="AP176" s="227">
        <f t="shared" ca="1" si="439"/>
        <v>0</v>
      </c>
      <c r="AQ176" s="227">
        <f t="shared" ca="1" si="440"/>
        <v>0</v>
      </c>
      <c r="AR176" s="227">
        <f t="shared" ca="1" si="441"/>
        <v>495.64</v>
      </c>
      <c r="AS176" s="227">
        <f t="shared" ca="1" si="442"/>
        <v>0</v>
      </c>
      <c r="AT176" s="227">
        <f t="shared" ca="1" si="443"/>
        <v>0</v>
      </c>
      <c r="AU176" s="227">
        <f t="shared" ca="1" si="444"/>
        <v>0</v>
      </c>
      <c r="AV176" s="227">
        <f t="shared" ca="1" si="445"/>
        <v>0</v>
      </c>
      <c r="AW176" s="227">
        <f t="shared" ca="1" si="446"/>
        <v>0</v>
      </c>
      <c r="AX176" s="227">
        <f t="shared" ca="1" si="447"/>
        <v>0</v>
      </c>
      <c r="AY176" s="227">
        <f t="shared" ca="1" si="448"/>
        <v>0</v>
      </c>
      <c r="AZ176" s="227">
        <f t="shared" ca="1" si="449"/>
        <v>0</v>
      </c>
      <c r="BB176" s="227">
        <f t="shared" ca="1" si="450"/>
        <v>65.03</v>
      </c>
      <c r="BC176" s="227">
        <f t="shared" si="451"/>
        <v>0</v>
      </c>
      <c r="BD176" s="227">
        <f t="shared" si="452"/>
        <v>0</v>
      </c>
      <c r="BE176" s="227">
        <f t="shared" ca="1" si="453"/>
        <v>69.489999999999995</v>
      </c>
      <c r="BF176" s="227">
        <f t="shared" ca="1" si="454"/>
        <v>83.12</v>
      </c>
      <c r="BG176" s="227">
        <f t="shared" ca="1" si="455"/>
        <v>68.77</v>
      </c>
      <c r="BH176" s="227">
        <f t="shared" ca="1" si="456"/>
        <v>75.599999999999994</v>
      </c>
      <c r="BI176" s="227">
        <f t="shared" ca="1" si="457"/>
        <v>60.17</v>
      </c>
      <c r="BJ176" s="227">
        <f t="shared" ca="1" si="458"/>
        <v>73.47</v>
      </c>
    </row>
    <row r="177" spans="1:62" x14ac:dyDescent="0.2">
      <c r="A177" s="228" t="s">
        <v>8</v>
      </c>
      <c r="B177" s="229" t="s">
        <v>196</v>
      </c>
      <c r="C177" s="230" t="s">
        <v>73</v>
      </c>
      <c r="D177" s="231">
        <v>116.1</v>
      </c>
      <c r="E177" s="232">
        <f t="shared" ca="1" si="418"/>
        <v>70.260000000000005</v>
      </c>
      <c r="F177" s="231">
        <v>45.22</v>
      </c>
      <c r="G177" s="236">
        <f t="shared" ca="1" si="419"/>
        <v>78.290000000000006</v>
      </c>
      <c r="H177" s="231">
        <v>49.2</v>
      </c>
      <c r="I177" s="236">
        <f t="shared" ca="1" si="420"/>
        <v>83.61</v>
      </c>
      <c r="J177" s="231">
        <v>46.46</v>
      </c>
      <c r="K177" s="236">
        <f t="shared" ca="1" si="421"/>
        <v>73.27</v>
      </c>
      <c r="L177" s="231"/>
      <c r="M177" s="236" t="str">
        <f t="shared" si="422"/>
        <v/>
      </c>
      <c r="N177" s="231">
        <v>37.58</v>
      </c>
      <c r="O177" s="236">
        <f t="shared" ca="1" si="423"/>
        <v>79.319999999999993</v>
      </c>
      <c r="P177" s="231">
        <v>51.47</v>
      </c>
      <c r="Q177" s="236">
        <f t="shared" ca="1" si="424"/>
        <v>78.239999999999995</v>
      </c>
      <c r="R177" s="231">
        <v>101.39</v>
      </c>
      <c r="S177" s="232">
        <f t="shared" ca="1" si="425"/>
        <v>72.67</v>
      </c>
      <c r="T177" s="231"/>
      <c r="U177" s="232" t="str">
        <f t="shared" si="426"/>
        <v/>
      </c>
      <c r="V177" s="236">
        <f t="shared" ca="1" si="427"/>
        <v>392.73</v>
      </c>
      <c r="W177" s="264"/>
      <c r="X177" s="226">
        <v>0.9</v>
      </c>
      <c r="Y177" s="158">
        <f t="shared" ca="1" si="428"/>
        <v>83.61</v>
      </c>
      <c r="Z177" s="158">
        <f t="shared" ca="1" si="428"/>
        <v>79.319999999999993</v>
      </c>
      <c r="AA177" s="158">
        <f t="shared" ca="1" si="428"/>
        <v>78.290000000000006</v>
      </c>
      <c r="AB177" s="158">
        <f t="shared" ca="1" si="428"/>
        <v>78.239999999999995</v>
      </c>
      <c r="AC177" s="158">
        <f t="shared" ca="1" si="428"/>
        <v>73.27</v>
      </c>
      <c r="AE177" s="158">
        <f t="shared" ca="1" si="429"/>
        <v>70.260000000000005</v>
      </c>
      <c r="AF177" s="158">
        <f t="shared" ca="1" si="430"/>
        <v>78.290000000000006</v>
      </c>
      <c r="AG177" s="158">
        <f t="shared" ca="1" si="431"/>
        <v>83.61</v>
      </c>
      <c r="AH177" s="158">
        <f t="shared" ca="1" si="432"/>
        <v>73.27</v>
      </c>
      <c r="AI177" s="158">
        <f t="shared" si="433"/>
        <v>0</v>
      </c>
      <c r="AJ177" s="158">
        <f t="shared" ca="1" si="434"/>
        <v>79.319999999999993</v>
      </c>
      <c r="AK177" s="158">
        <f t="shared" ca="1" si="435"/>
        <v>78.239999999999995</v>
      </c>
      <c r="AL177" s="158">
        <f t="shared" ca="1" si="436"/>
        <v>72.67</v>
      </c>
      <c r="AM177" s="158">
        <f t="shared" si="437"/>
        <v>0</v>
      </c>
      <c r="AN177" s="159">
        <f t="shared" ca="1" si="438"/>
        <v>482.09</v>
      </c>
      <c r="AP177" s="227">
        <f t="shared" ca="1" si="439"/>
        <v>482.09</v>
      </c>
      <c r="AQ177" s="227">
        <f t="shared" ca="1" si="440"/>
        <v>0</v>
      </c>
      <c r="AR177" s="227">
        <f t="shared" ca="1" si="441"/>
        <v>0</v>
      </c>
      <c r="AS177" s="227">
        <f t="shared" ca="1" si="442"/>
        <v>0</v>
      </c>
      <c r="AT177" s="227">
        <f t="shared" ca="1" si="443"/>
        <v>0</v>
      </c>
      <c r="AU177" s="227">
        <f t="shared" ca="1" si="444"/>
        <v>0</v>
      </c>
      <c r="AV177" s="227">
        <f t="shared" ca="1" si="445"/>
        <v>0</v>
      </c>
      <c r="AW177" s="227">
        <f t="shared" ca="1" si="446"/>
        <v>0</v>
      </c>
      <c r="AX177" s="227">
        <f t="shared" ca="1" si="447"/>
        <v>0</v>
      </c>
      <c r="AY177" s="227">
        <f t="shared" ca="1" si="448"/>
        <v>0</v>
      </c>
      <c r="AZ177" s="227">
        <f t="shared" ca="1" si="449"/>
        <v>0</v>
      </c>
      <c r="BB177" s="227">
        <f t="shared" ca="1" si="450"/>
        <v>63.23</v>
      </c>
      <c r="BC177" s="227">
        <f t="shared" ca="1" si="451"/>
        <v>70.459999999999994</v>
      </c>
      <c r="BD177" s="227">
        <f t="shared" ca="1" si="452"/>
        <v>75.25</v>
      </c>
      <c r="BE177" s="227">
        <f t="shared" ca="1" si="453"/>
        <v>65.94</v>
      </c>
      <c r="BF177" s="227">
        <f t="shared" si="454"/>
        <v>0</v>
      </c>
      <c r="BG177" s="227">
        <f t="shared" ca="1" si="455"/>
        <v>71.39</v>
      </c>
      <c r="BH177" s="227">
        <f t="shared" ca="1" si="456"/>
        <v>70.42</v>
      </c>
      <c r="BI177" s="227">
        <f t="shared" ca="1" si="457"/>
        <v>65.400000000000006</v>
      </c>
      <c r="BJ177" s="227">
        <f t="shared" si="458"/>
        <v>0</v>
      </c>
    </row>
    <row r="178" spans="1:62" x14ac:dyDescent="0.2">
      <c r="A178" s="228" t="s">
        <v>9</v>
      </c>
      <c r="B178" s="229" t="s">
        <v>104</v>
      </c>
      <c r="C178" s="230" t="s">
        <v>84</v>
      </c>
      <c r="D178" s="231"/>
      <c r="E178" s="236" t="str">
        <f t="shared" si="418"/>
        <v/>
      </c>
      <c r="F178" s="231"/>
      <c r="G178" s="236" t="str">
        <f t="shared" si="419"/>
        <v/>
      </c>
      <c r="H178" s="231">
        <v>47.34</v>
      </c>
      <c r="I178" s="236">
        <f t="shared" ca="1" si="420"/>
        <v>86.72</v>
      </c>
      <c r="J178" s="231">
        <v>47.07</v>
      </c>
      <c r="K178" s="236">
        <f t="shared" ca="1" si="421"/>
        <v>72.73</v>
      </c>
      <c r="L178" s="231"/>
      <c r="M178" s="236" t="str">
        <f t="shared" si="422"/>
        <v/>
      </c>
      <c r="N178" s="231">
        <v>42.37</v>
      </c>
      <c r="O178" s="236">
        <f t="shared" ca="1" si="423"/>
        <v>70.67</v>
      </c>
      <c r="P178" s="231">
        <v>53.22</v>
      </c>
      <c r="Q178" s="236">
        <f t="shared" ca="1" si="424"/>
        <v>75.92</v>
      </c>
      <c r="R178" s="231">
        <v>89.21</v>
      </c>
      <c r="S178" s="236">
        <f t="shared" ca="1" si="425"/>
        <v>82.67</v>
      </c>
      <c r="T178" s="231"/>
      <c r="U178" s="236" t="str">
        <f t="shared" si="426"/>
        <v/>
      </c>
      <c r="V178" s="236">
        <f t="shared" ca="1" si="427"/>
        <v>388.71000000000004</v>
      </c>
      <c r="W178" s="278"/>
      <c r="X178" s="226">
        <v>0.9</v>
      </c>
      <c r="Y178" s="158">
        <f t="shared" ca="1" si="428"/>
        <v>86.72</v>
      </c>
      <c r="Z178" s="158">
        <f t="shared" ca="1" si="428"/>
        <v>82.67</v>
      </c>
      <c r="AA178" s="158">
        <f t="shared" ca="1" si="428"/>
        <v>75.92</v>
      </c>
      <c r="AB178" s="158">
        <f t="shared" ca="1" si="428"/>
        <v>72.73</v>
      </c>
      <c r="AC178" s="158">
        <f t="shared" ca="1" si="428"/>
        <v>70.67</v>
      </c>
      <c r="AE178" s="158">
        <f t="shared" si="429"/>
        <v>0</v>
      </c>
      <c r="AF178" s="158">
        <f t="shared" si="430"/>
        <v>0</v>
      </c>
      <c r="AG178" s="158">
        <f t="shared" ca="1" si="431"/>
        <v>86.72</v>
      </c>
      <c r="AH178" s="158">
        <f t="shared" ca="1" si="432"/>
        <v>72.73</v>
      </c>
      <c r="AI178" s="158">
        <f t="shared" si="433"/>
        <v>0</v>
      </c>
      <c r="AJ178" s="158">
        <f t="shared" ca="1" si="434"/>
        <v>70.67</v>
      </c>
      <c r="AK178" s="158">
        <f t="shared" ca="1" si="435"/>
        <v>75.92</v>
      </c>
      <c r="AL178" s="158">
        <f t="shared" ca="1" si="436"/>
        <v>82.67</v>
      </c>
      <c r="AM178" s="158">
        <f t="shared" si="437"/>
        <v>0</v>
      </c>
      <c r="AN178" s="159">
        <f t="shared" ca="1" si="438"/>
        <v>349.84</v>
      </c>
      <c r="AP178" s="227">
        <f t="shared" ca="1" si="439"/>
        <v>0</v>
      </c>
      <c r="AQ178" s="227">
        <f t="shared" ca="1" si="440"/>
        <v>0</v>
      </c>
      <c r="AR178" s="227">
        <f t="shared" ca="1" si="441"/>
        <v>0</v>
      </c>
      <c r="AS178" s="227">
        <f t="shared" ca="1" si="442"/>
        <v>0</v>
      </c>
      <c r="AT178" s="227">
        <f t="shared" ca="1" si="443"/>
        <v>0</v>
      </c>
      <c r="AU178" s="227">
        <f t="shared" ca="1" si="444"/>
        <v>0</v>
      </c>
      <c r="AV178" s="227">
        <f t="shared" ca="1" si="445"/>
        <v>0</v>
      </c>
      <c r="AW178" s="227">
        <f t="shared" ca="1" si="446"/>
        <v>349.84</v>
      </c>
      <c r="AX178" s="227">
        <f t="shared" ca="1" si="447"/>
        <v>0</v>
      </c>
      <c r="AY178" s="227">
        <f t="shared" ca="1" si="448"/>
        <v>0</v>
      </c>
      <c r="AZ178" s="227">
        <f t="shared" ca="1" si="449"/>
        <v>0</v>
      </c>
      <c r="BB178" s="227">
        <f t="shared" si="450"/>
        <v>0</v>
      </c>
      <c r="BC178" s="227">
        <f t="shared" si="451"/>
        <v>0</v>
      </c>
      <c r="BD178" s="227">
        <f t="shared" ca="1" si="452"/>
        <v>78.05</v>
      </c>
      <c r="BE178" s="227">
        <f t="shared" ca="1" si="453"/>
        <v>65.459999999999994</v>
      </c>
      <c r="BF178" s="227">
        <f t="shared" si="454"/>
        <v>0</v>
      </c>
      <c r="BG178" s="227">
        <f t="shared" ca="1" si="455"/>
        <v>63.6</v>
      </c>
      <c r="BH178" s="227">
        <f t="shared" ca="1" si="456"/>
        <v>68.33</v>
      </c>
      <c r="BI178" s="227">
        <f t="shared" ca="1" si="457"/>
        <v>74.400000000000006</v>
      </c>
      <c r="BJ178" s="227">
        <f t="shared" si="458"/>
        <v>0</v>
      </c>
    </row>
    <row r="179" spans="1:62" x14ac:dyDescent="0.2">
      <c r="A179" s="228" t="s">
        <v>10</v>
      </c>
      <c r="B179" s="229" t="s">
        <v>197</v>
      </c>
      <c r="C179" s="230" t="s">
        <v>84</v>
      </c>
      <c r="D179" s="231">
        <v>119.07</v>
      </c>
      <c r="E179" s="236">
        <f t="shared" ca="1" si="418"/>
        <v>68.52</v>
      </c>
      <c r="F179" s="231">
        <v>58.01</v>
      </c>
      <c r="G179" s="232">
        <f t="shared" ca="1" si="419"/>
        <v>61.22</v>
      </c>
      <c r="H179" s="231">
        <v>67.150000000000006</v>
      </c>
      <c r="I179" s="232">
        <f t="shared" ca="1" si="420"/>
        <v>61.34</v>
      </c>
      <c r="J179" s="231">
        <v>44.07</v>
      </c>
      <c r="K179" s="236">
        <f t="shared" ca="1" si="421"/>
        <v>77.67</v>
      </c>
      <c r="L179" s="231" t="s">
        <v>88</v>
      </c>
      <c r="M179" s="245" t="str">
        <f t="shared" si="422"/>
        <v>*</v>
      </c>
      <c r="N179" s="231">
        <v>39.520000000000003</v>
      </c>
      <c r="O179" s="236">
        <f t="shared" ca="1" si="423"/>
        <v>75.540000000000006</v>
      </c>
      <c r="P179" s="231">
        <v>47</v>
      </c>
      <c r="Q179" s="236">
        <f t="shared" ca="1" si="424"/>
        <v>86.21</v>
      </c>
      <c r="R179" s="231">
        <v>113.49</v>
      </c>
      <c r="S179" s="236">
        <f t="shared" ca="1" si="425"/>
        <v>64.900000000000006</v>
      </c>
      <c r="T179" s="231"/>
      <c r="U179" s="236" t="str">
        <f t="shared" si="426"/>
        <v/>
      </c>
      <c r="V179" s="236">
        <f t="shared" ca="1" si="427"/>
        <v>372.84000000000003</v>
      </c>
      <c r="W179" s="278"/>
      <c r="X179" s="226">
        <v>0.9</v>
      </c>
      <c r="Y179" s="158">
        <f t="shared" ca="1" si="428"/>
        <v>86.21</v>
      </c>
      <c r="Z179" s="158">
        <f t="shared" ca="1" si="428"/>
        <v>77.67</v>
      </c>
      <c r="AA179" s="158">
        <f t="shared" ca="1" si="428"/>
        <v>75.540000000000006</v>
      </c>
      <c r="AB179" s="158">
        <f t="shared" ca="1" si="428"/>
        <v>68.52</v>
      </c>
      <c r="AC179" s="158">
        <f t="shared" ca="1" si="428"/>
        <v>64.900000000000006</v>
      </c>
      <c r="AE179" s="158">
        <f t="shared" ca="1" si="429"/>
        <v>68.52</v>
      </c>
      <c r="AF179" s="158">
        <f t="shared" ca="1" si="430"/>
        <v>61.22</v>
      </c>
      <c r="AG179" s="158">
        <f t="shared" ca="1" si="431"/>
        <v>61.34</v>
      </c>
      <c r="AH179" s="158">
        <f t="shared" ca="1" si="432"/>
        <v>77.67</v>
      </c>
      <c r="AI179" s="158">
        <f t="shared" si="433"/>
        <v>0</v>
      </c>
      <c r="AJ179" s="158">
        <f t="shared" ca="1" si="434"/>
        <v>75.540000000000006</v>
      </c>
      <c r="AK179" s="158">
        <f t="shared" ca="1" si="435"/>
        <v>86.21</v>
      </c>
      <c r="AL179" s="158">
        <f t="shared" ca="1" si="436"/>
        <v>64.900000000000006</v>
      </c>
      <c r="AM179" s="158">
        <f t="shared" si="437"/>
        <v>0</v>
      </c>
      <c r="AN179" s="159">
        <f t="shared" ca="1" si="438"/>
        <v>445.86</v>
      </c>
      <c r="AP179" s="227">
        <f t="shared" ca="1" si="439"/>
        <v>0</v>
      </c>
      <c r="AQ179" s="227">
        <f t="shared" ca="1" si="440"/>
        <v>0</v>
      </c>
      <c r="AR179" s="227">
        <f t="shared" ca="1" si="441"/>
        <v>0</v>
      </c>
      <c r="AS179" s="227">
        <f t="shared" ca="1" si="442"/>
        <v>0</v>
      </c>
      <c r="AT179" s="227">
        <f t="shared" ca="1" si="443"/>
        <v>0</v>
      </c>
      <c r="AU179" s="227">
        <f t="shared" ca="1" si="444"/>
        <v>0</v>
      </c>
      <c r="AV179" s="227">
        <f t="shared" ca="1" si="445"/>
        <v>0</v>
      </c>
      <c r="AW179" s="227">
        <f t="shared" ca="1" si="446"/>
        <v>445.86</v>
      </c>
      <c r="AX179" s="227">
        <f t="shared" ca="1" si="447"/>
        <v>0</v>
      </c>
      <c r="AY179" s="227">
        <f t="shared" ca="1" si="448"/>
        <v>0</v>
      </c>
      <c r="AZ179" s="227">
        <f t="shared" ca="1" si="449"/>
        <v>0</v>
      </c>
      <c r="BB179" s="227">
        <f t="shared" ca="1" si="450"/>
        <v>61.67</v>
      </c>
      <c r="BC179" s="227">
        <f t="shared" ca="1" si="451"/>
        <v>55.1</v>
      </c>
      <c r="BD179" s="227">
        <f t="shared" ca="1" si="452"/>
        <v>55.21</v>
      </c>
      <c r="BE179" s="227">
        <f t="shared" ca="1" si="453"/>
        <v>69.900000000000006</v>
      </c>
      <c r="BF179" s="227">
        <f t="shared" si="454"/>
        <v>0</v>
      </c>
      <c r="BG179" s="227">
        <f t="shared" ca="1" si="455"/>
        <v>67.989999999999995</v>
      </c>
      <c r="BH179" s="227">
        <f t="shared" ca="1" si="456"/>
        <v>77.59</v>
      </c>
      <c r="BI179" s="227">
        <f t="shared" ca="1" si="457"/>
        <v>58.41</v>
      </c>
      <c r="BJ179" s="227">
        <f t="shared" si="458"/>
        <v>0</v>
      </c>
    </row>
    <row r="180" spans="1:62" x14ac:dyDescent="0.2">
      <c r="A180" s="241" t="s">
        <v>11</v>
      </c>
      <c r="B180" s="229" t="s">
        <v>113</v>
      </c>
      <c r="C180" s="230" t="s">
        <v>84</v>
      </c>
      <c r="D180" s="231"/>
      <c r="E180" s="236" t="str">
        <f t="shared" si="418"/>
        <v/>
      </c>
      <c r="F180" s="231">
        <v>57.01</v>
      </c>
      <c r="G180" s="232">
        <f t="shared" ca="1" si="419"/>
        <v>62.29</v>
      </c>
      <c r="H180" s="231">
        <v>63.37</v>
      </c>
      <c r="I180" s="236">
        <f t="shared" ca="1" si="420"/>
        <v>64.84</v>
      </c>
      <c r="J180" s="231"/>
      <c r="K180" s="236" t="str">
        <f t="shared" si="421"/>
        <v/>
      </c>
      <c r="L180" s="231"/>
      <c r="M180" s="236" t="str">
        <f t="shared" si="422"/>
        <v/>
      </c>
      <c r="N180" s="231">
        <v>41.59</v>
      </c>
      <c r="O180" s="236">
        <f t="shared" ca="1" si="423"/>
        <v>71.73</v>
      </c>
      <c r="P180" s="231">
        <v>46.17</v>
      </c>
      <c r="Q180" s="236">
        <f t="shared" ca="1" si="424"/>
        <v>87.54</v>
      </c>
      <c r="R180" s="231">
        <v>112.04</v>
      </c>
      <c r="S180" s="236">
        <f t="shared" ca="1" si="425"/>
        <v>65.91</v>
      </c>
      <c r="T180" s="231">
        <v>45.39</v>
      </c>
      <c r="U180" s="236">
        <f t="shared" ca="1" si="426"/>
        <v>73.489999999999995</v>
      </c>
      <c r="V180" s="236">
        <f t="shared" ca="1" si="427"/>
        <v>363.51</v>
      </c>
      <c r="W180" s="278"/>
      <c r="X180" s="226">
        <v>0.9</v>
      </c>
      <c r="Y180" s="158">
        <f t="shared" ca="1" si="428"/>
        <v>87.54</v>
      </c>
      <c r="Z180" s="158">
        <f t="shared" ca="1" si="428"/>
        <v>73.489999999999995</v>
      </c>
      <c r="AA180" s="158">
        <f t="shared" ca="1" si="428"/>
        <v>71.73</v>
      </c>
      <c r="AB180" s="158">
        <f t="shared" ca="1" si="428"/>
        <v>65.91</v>
      </c>
      <c r="AC180" s="158">
        <f t="shared" ca="1" si="428"/>
        <v>64.84</v>
      </c>
      <c r="AE180" s="158">
        <f t="shared" si="429"/>
        <v>0</v>
      </c>
      <c r="AF180" s="158">
        <f t="shared" ca="1" si="430"/>
        <v>62.29</v>
      </c>
      <c r="AG180" s="158">
        <f t="shared" ca="1" si="431"/>
        <v>64.84</v>
      </c>
      <c r="AH180" s="158">
        <f t="shared" si="432"/>
        <v>0</v>
      </c>
      <c r="AI180" s="158">
        <f t="shared" si="433"/>
        <v>0</v>
      </c>
      <c r="AJ180" s="158">
        <f t="shared" ca="1" si="434"/>
        <v>71.73</v>
      </c>
      <c r="AK180" s="158">
        <f t="shared" ca="1" si="435"/>
        <v>87.54</v>
      </c>
      <c r="AL180" s="158">
        <f t="shared" ca="1" si="436"/>
        <v>65.91</v>
      </c>
      <c r="AM180" s="158">
        <f t="shared" ca="1" si="437"/>
        <v>73.489999999999995</v>
      </c>
      <c r="AN180" s="159">
        <f t="shared" ca="1" si="438"/>
        <v>383.22</v>
      </c>
      <c r="AP180" s="227">
        <f t="shared" ca="1" si="439"/>
        <v>0</v>
      </c>
      <c r="AQ180" s="227">
        <f t="shared" ca="1" si="440"/>
        <v>0</v>
      </c>
      <c r="AR180" s="227">
        <f t="shared" ca="1" si="441"/>
        <v>0</v>
      </c>
      <c r="AS180" s="227">
        <f t="shared" ca="1" si="442"/>
        <v>0</v>
      </c>
      <c r="AT180" s="227">
        <f t="shared" ca="1" si="443"/>
        <v>0</v>
      </c>
      <c r="AU180" s="227">
        <f t="shared" ca="1" si="444"/>
        <v>0</v>
      </c>
      <c r="AV180" s="227">
        <f t="shared" ca="1" si="445"/>
        <v>0</v>
      </c>
      <c r="AW180" s="227">
        <f t="shared" ca="1" si="446"/>
        <v>383.22</v>
      </c>
      <c r="AX180" s="227">
        <f t="shared" ca="1" si="447"/>
        <v>0</v>
      </c>
      <c r="AY180" s="227">
        <f t="shared" ca="1" si="448"/>
        <v>0</v>
      </c>
      <c r="AZ180" s="227">
        <f t="shared" ca="1" si="449"/>
        <v>0</v>
      </c>
      <c r="BB180" s="227">
        <f t="shared" si="450"/>
        <v>0</v>
      </c>
      <c r="BC180" s="227">
        <f t="shared" ca="1" si="451"/>
        <v>56.06</v>
      </c>
      <c r="BD180" s="227">
        <f t="shared" ca="1" si="452"/>
        <v>58.36</v>
      </c>
      <c r="BE180" s="227">
        <f t="shared" si="453"/>
        <v>0</v>
      </c>
      <c r="BF180" s="227">
        <f t="shared" si="454"/>
        <v>0</v>
      </c>
      <c r="BG180" s="227">
        <f t="shared" ca="1" si="455"/>
        <v>64.56</v>
      </c>
      <c r="BH180" s="227">
        <f t="shared" ca="1" si="456"/>
        <v>78.790000000000006</v>
      </c>
      <c r="BI180" s="227">
        <f t="shared" ca="1" si="457"/>
        <v>59.32</v>
      </c>
      <c r="BJ180" s="227">
        <f t="shared" ca="1" si="458"/>
        <v>66.14</v>
      </c>
    </row>
    <row r="181" spans="1:62" x14ac:dyDescent="0.2">
      <c r="A181" s="228" t="s">
        <v>12</v>
      </c>
      <c r="B181" s="229" t="s">
        <v>198</v>
      </c>
      <c r="C181" s="230" t="s">
        <v>84</v>
      </c>
      <c r="D181" s="231">
        <v>125.43</v>
      </c>
      <c r="E181" s="232">
        <f t="shared" ca="1" si="418"/>
        <v>64.92</v>
      </c>
      <c r="F181" s="231">
        <v>55.1</v>
      </c>
      <c r="G181" s="232">
        <f t="shared" ca="1" si="419"/>
        <v>64.38</v>
      </c>
      <c r="H181" s="231">
        <v>59.26</v>
      </c>
      <c r="I181" s="236">
        <f t="shared" ca="1" si="420"/>
        <v>69.41</v>
      </c>
      <c r="J181" s="231">
        <v>47.28</v>
      </c>
      <c r="K181" s="236">
        <f t="shared" ca="1" si="421"/>
        <v>72.19</v>
      </c>
      <c r="L181" s="231">
        <v>40.1</v>
      </c>
      <c r="M181" s="236">
        <f t="shared" ca="1" si="422"/>
        <v>77.180000000000007</v>
      </c>
      <c r="N181" s="231">
        <v>46.4</v>
      </c>
      <c r="O181" s="232">
        <f t="shared" ca="1" si="423"/>
        <v>64.540000000000006</v>
      </c>
      <c r="P181" s="231">
        <v>65.02</v>
      </c>
      <c r="Q181" s="232">
        <f t="shared" ca="1" si="424"/>
        <v>62.3</v>
      </c>
      <c r="R181" s="231">
        <v>104.02</v>
      </c>
      <c r="S181" s="236">
        <f t="shared" ca="1" si="425"/>
        <v>71</v>
      </c>
      <c r="T181" s="231">
        <v>49.48</v>
      </c>
      <c r="U181" s="236">
        <f t="shared" ca="1" si="426"/>
        <v>67.37</v>
      </c>
      <c r="V181" s="236">
        <f t="shared" ca="1" si="427"/>
        <v>357.15</v>
      </c>
      <c r="W181" s="278"/>
      <c r="X181" s="226">
        <v>0.9</v>
      </c>
      <c r="Y181" s="158">
        <f t="shared" ca="1" si="428"/>
        <v>77.180000000000007</v>
      </c>
      <c r="Z181" s="158">
        <f t="shared" ca="1" si="428"/>
        <v>72.19</v>
      </c>
      <c r="AA181" s="158">
        <f t="shared" ca="1" si="428"/>
        <v>71</v>
      </c>
      <c r="AB181" s="158">
        <f t="shared" ca="1" si="428"/>
        <v>69.41</v>
      </c>
      <c r="AC181" s="158">
        <f t="shared" ca="1" si="428"/>
        <v>67.37</v>
      </c>
      <c r="AE181" s="158">
        <f t="shared" ca="1" si="429"/>
        <v>64.92</v>
      </c>
      <c r="AF181" s="158">
        <f t="shared" ca="1" si="430"/>
        <v>64.38</v>
      </c>
      <c r="AG181" s="158">
        <f t="shared" ca="1" si="431"/>
        <v>69.41</v>
      </c>
      <c r="AH181" s="158">
        <f t="shared" ca="1" si="432"/>
        <v>72.19</v>
      </c>
      <c r="AI181" s="158">
        <f t="shared" ca="1" si="433"/>
        <v>77.180000000000007</v>
      </c>
      <c r="AJ181" s="158">
        <f t="shared" ca="1" si="434"/>
        <v>64.540000000000006</v>
      </c>
      <c r="AK181" s="158">
        <f t="shared" ca="1" si="435"/>
        <v>62.3</v>
      </c>
      <c r="AL181" s="158">
        <f t="shared" ca="1" si="436"/>
        <v>71</v>
      </c>
      <c r="AM181" s="158">
        <f t="shared" ca="1" si="437"/>
        <v>67.37</v>
      </c>
      <c r="AN181" s="159">
        <f t="shared" ca="1" si="438"/>
        <v>551.96</v>
      </c>
      <c r="AP181" s="227">
        <f t="shared" ca="1" si="439"/>
        <v>0</v>
      </c>
      <c r="AQ181" s="227">
        <f t="shared" ca="1" si="440"/>
        <v>0</v>
      </c>
      <c r="AR181" s="227">
        <f t="shared" ca="1" si="441"/>
        <v>0</v>
      </c>
      <c r="AS181" s="227">
        <f t="shared" ca="1" si="442"/>
        <v>0</v>
      </c>
      <c r="AT181" s="227">
        <f t="shared" ca="1" si="443"/>
        <v>0</v>
      </c>
      <c r="AU181" s="227">
        <f t="shared" ca="1" si="444"/>
        <v>0</v>
      </c>
      <c r="AV181" s="227">
        <f t="shared" ca="1" si="445"/>
        <v>0</v>
      </c>
      <c r="AW181" s="227">
        <f t="shared" ca="1" si="446"/>
        <v>551.96</v>
      </c>
      <c r="AX181" s="227">
        <f t="shared" ca="1" si="447"/>
        <v>0</v>
      </c>
      <c r="AY181" s="227">
        <f t="shared" ca="1" si="448"/>
        <v>0</v>
      </c>
      <c r="AZ181" s="227">
        <f t="shared" ca="1" si="449"/>
        <v>0</v>
      </c>
      <c r="BB181" s="227">
        <f t="shared" ca="1" si="450"/>
        <v>58.43</v>
      </c>
      <c r="BC181" s="227">
        <f t="shared" ca="1" si="451"/>
        <v>57.94</v>
      </c>
      <c r="BD181" s="227">
        <f t="shared" ca="1" si="452"/>
        <v>62.47</v>
      </c>
      <c r="BE181" s="227">
        <f t="shared" ca="1" si="453"/>
        <v>64.97</v>
      </c>
      <c r="BF181" s="227">
        <f t="shared" ca="1" si="454"/>
        <v>69.459999999999994</v>
      </c>
      <c r="BG181" s="227">
        <f t="shared" ca="1" si="455"/>
        <v>58.09</v>
      </c>
      <c r="BH181" s="227">
        <f t="shared" ca="1" si="456"/>
        <v>56.07</v>
      </c>
      <c r="BI181" s="227">
        <f t="shared" ca="1" si="457"/>
        <v>63.9</v>
      </c>
      <c r="BJ181" s="227">
        <f t="shared" ca="1" si="458"/>
        <v>60.63</v>
      </c>
    </row>
    <row r="182" spans="1:62" x14ac:dyDescent="0.2">
      <c r="A182" s="228" t="s">
        <v>13</v>
      </c>
      <c r="B182" s="229" t="s">
        <v>330</v>
      </c>
      <c r="C182" s="230" t="s">
        <v>81</v>
      </c>
      <c r="D182" s="231"/>
      <c r="E182" s="236" t="str">
        <f t="shared" si="418"/>
        <v/>
      </c>
      <c r="F182" s="231"/>
      <c r="G182" s="236" t="str">
        <f t="shared" si="419"/>
        <v/>
      </c>
      <c r="H182" s="231"/>
      <c r="I182" s="236" t="str">
        <f t="shared" si="420"/>
        <v/>
      </c>
      <c r="J182" s="231">
        <v>38.11</v>
      </c>
      <c r="K182" s="236">
        <f t="shared" ca="1" si="421"/>
        <v>89.74</v>
      </c>
      <c r="L182" s="231"/>
      <c r="M182" s="236" t="str">
        <f t="shared" si="422"/>
        <v/>
      </c>
      <c r="N182" s="231">
        <v>40.07</v>
      </c>
      <c r="O182" s="236">
        <f t="shared" ca="1" si="423"/>
        <v>75.069999999999993</v>
      </c>
      <c r="P182" s="231" t="s">
        <v>88</v>
      </c>
      <c r="Q182" s="245" t="str">
        <f t="shared" si="424"/>
        <v>*</v>
      </c>
      <c r="R182" s="231">
        <v>84.41</v>
      </c>
      <c r="S182" s="236">
        <f t="shared" ca="1" si="425"/>
        <v>87.23</v>
      </c>
      <c r="T182" s="231">
        <v>34.450000000000003</v>
      </c>
      <c r="U182" s="236">
        <f t="shared" ca="1" si="426"/>
        <v>96.55</v>
      </c>
      <c r="V182" s="236">
        <f t="shared" ca="1" si="427"/>
        <v>348.59</v>
      </c>
      <c r="W182" s="278"/>
      <c r="X182" s="226">
        <v>0.9</v>
      </c>
      <c r="Y182" s="158">
        <f t="shared" ref="Y182:AC193" ca="1" si="459">LARGE($AE182:$AM182,Y$34)</f>
        <v>96.55</v>
      </c>
      <c r="Z182" s="158">
        <f t="shared" ca="1" si="459"/>
        <v>89.74</v>
      </c>
      <c r="AA182" s="158">
        <f t="shared" ca="1" si="459"/>
        <v>87.23</v>
      </c>
      <c r="AB182" s="158">
        <f t="shared" ca="1" si="459"/>
        <v>75.069999999999993</v>
      </c>
      <c r="AC182" s="158">
        <f t="shared" ca="1" si="459"/>
        <v>0</v>
      </c>
      <c r="AE182" s="158">
        <f t="shared" si="429"/>
        <v>0</v>
      </c>
      <c r="AF182" s="158">
        <f t="shared" si="430"/>
        <v>0</v>
      </c>
      <c r="AG182" s="158">
        <f t="shared" si="431"/>
        <v>0</v>
      </c>
      <c r="AH182" s="158">
        <f t="shared" ca="1" si="432"/>
        <v>89.74</v>
      </c>
      <c r="AI182" s="158">
        <f t="shared" si="433"/>
        <v>0</v>
      </c>
      <c r="AJ182" s="158">
        <f t="shared" ca="1" si="434"/>
        <v>75.069999999999993</v>
      </c>
      <c r="AK182" s="158">
        <f t="shared" si="435"/>
        <v>0</v>
      </c>
      <c r="AL182" s="158">
        <f t="shared" ca="1" si="436"/>
        <v>87.23</v>
      </c>
      <c r="AM182" s="158">
        <f t="shared" ca="1" si="437"/>
        <v>96.55</v>
      </c>
      <c r="AN182" s="159">
        <f t="shared" ca="1" si="438"/>
        <v>313.73</v>
      </c>
      <c r="AP182" s="227">
        <f t="shared" ca="1" si="439"/>
        <v>0</v>
      </c>
      <c r="AQ182" s="227">
        <f t="shared" ca="1" si="440"/>
        <v>0</v>
      </c>
      <c r="AR182" s="227">
        <f t="shared" ca="1" si="441"/>
        <v>313.73</v>
      </c>
      <c r="AS182" s="227">
        <f t="shared" ca="1" si="442"/>
        <v>0</v>
      </c>
      <c r="AT182" s="227">
        <f t="shared" ca="1" si="443"/>
        <v>0</v>
      </c>
      <c r="AU182" s="227">
        <f t="shared" ca="1" si="444"/>
        <v>0</v>
      </c>
      <c r="AV182" s="227">
        <f t="shared" ca="1" si="445"/>
        <v>0</v>
      </c>
      <c r="AW182" s="227">
        <f t="shared" ca="1" si="446"/>
        <v>0</v>
      </c>
      <c r="AX182" s="227">
        <f t="shared" ca="1" si="447"/>
        <v>0</v>
      </c>
      <c r="AY182" s="227">
        <f t="shared" ca="1" si="448"/>
        <v>0</v>
      </c>
      <c r="AZ182" s="227">
        <f t="shared" ca="1" si="449"/>
        <v>0</v>
      </c>
      <c r="BB182" s="227">
        <f t="shared" si="450"/>
        <v>0</v>
      </c>
      <c r="BC182" s="227">
        <f t="shared" si="451"/>
        <v>0</v>
      </c>
      <c r="BD182" s="227">
        <f t="shared" si="452"/>
        <v>0</v>
      </c>
      <c r="BE182" s="227">
        <f t="shared" ca="1" si="453"/>
        <v>80.77</v>
      </c>
      <c r="BF182" s="227">
        <f t="shared" si="454"/>
        <v>0</v>
      </c>
      <c r="BG182" s="227">
        <f t="shared" ca="1" si="455"/>
        <v>67.56</v>
      </c>
      <c r="BH182" s="227">
        <f t="shared" si="456"/>
        <v>0</v>
      </c>
      <c r="BI182" s="227">
        <f t="shared" ca="1" si="457"/>
        <v>78.510000000000005</v>
      </c>
      <c r="BJ182" s="227">
        <f t="shared" ca="1" si="458"/>
        <v>86.9</v>
      </c>
    </row>
    <row r="183" spans="1:62" x14ac:dyDescent="0.2">
      <c r="A183" s="228" t="s">
        <v>14</v>
      </c>
      <c r="B183" s="229" t="s">
        <v>300</v>
      </c>
      <c r="C183" s="230" t="s">
        <v>84</v>
      </c>
      <c r="D183" s="231"/>
      <c r="E183" s="236" t="str">
        <f t="shared" si="418"/>
        <v/>
      </c>
      <c r="F183" s="231">
        <v>54.33</v>
      </c>
      <c r="G183" s="236">
        <f t="shared" ca="1" si="419"/>
        <v>65.11</v>
      </c>
      <c r="H183" s="231">
        <v>67.16</v>
      </c>
      <c r="I183" s="232">
        <f t="shared" ca="1" si="420"/>
        <v>61.32</v>
      </c>
      <c r="J183" s="231">
        <v>58.02</v>
      </c>
      <c r="K183" s="232">
        <f t="shared" ca="1" si="421"/>
        <v>59.05</v>
      </c>
      <c r="L183" s="231">
        <v>48.43</v>
      </c>
      <c r="M183" s="236">
        <f t="shared" ca="1" si="422"/>
        <v>63.63</v>
      </c>
      <c r="N183" s="231">
        <v>47.04</v>
      </c>
      <c r="O183" s="236">
        <f t="shared" ca="1" si="423"/>
        <v>63.99</v>
      </c>
      <c r="P183" s="231" t="s">
        <v>88</v>
      </c>
      <c r="Q183" s="245" t="str">
        <f t="shared" si="424"/>
        <v>*</v>
      </c>
      <c r="R183" s="231">
        <v>114.04</v>
      </c>
      <c r="S183" s="236">
        <f t="shared" ca="1" si="425"/>
        <v>64.760000000000005</v>
      </c>
      <c r="T183" s="231">
        <v>50.27</v>
      </c>
      <c r="U183" s="236">
        <f t="shared" ca="1" si="426"/>
        <v>66.5</v>
      </c>
      <c r="V183" s="236">
        <f t="shared" ca="1" si="427"/>
        <v>323.99</v>
      </c>
      <c r="W183" s="278"/>
      <c r="X183" s="226">
        <v>0.9</v>
      </c>
      <c r="Y183" s="158">
        <f t="shared" ca="1" si="459"/>
        <v>66.5</v>
      </c>
      <c r="Z183" s="158">
        <f t="shared" ca="1" si="459"/>
        <v>65.11</v>
      </c>
      <c r="AA183" s="158">
        <f t="shared" ca="1" si="459"/>
        <v>64.760000000000005</v>
      </c>
      <c r="AB183" s="158">
        <f t="shared" ca="1" si="459"/>
        <v>63.99</v>
      </c>
      <c r="AC183" s="158">
        <f t="shared" ca="1" si="459"/>
        <v>63.63</v>
      </c>
      <c r="AE183" s="158">
        <f t="shared" si="429"/>
        <v>0</v>
      </c>
      <c r="AF183" s="158">
        <f t="shared" ca="1" si="430"/>
        <v>65.11</v>
      </c>
      <c r="AG183" s="158">
        <f t="shared" ca="1" si="431"/>
        <v>61.32</v>
      </c>
      <c r="AH183" s="158">
        <f t="shared" ca="1" si="432"/>
        <v>59.05</v>
      </c>
      <c r="AI183" s="158">
        <f t="shared" ca="1" si="433"/>
        <v>63.63</v>
      </c>
      <c r="AJ183" s="158">
        <f t="shared" ca="1" si="434"/>
        <v>63.99</v>
      </c>
      <c r="AK183" s="158">
        <f t="shared" si="435"/>
        <v>0</v>
      </c>
      <c r="AL183" s="158">
        <f t="shared" ca="1" si="436"/>
        <v>64.760000000000005</v>
      </c>
      <c r="AM183" s="158">
        <f t="shared" ca="1" si="437"/>
        <v>66.5</v>
      </c>
      <c r="AN183" s="159">
        <f t="shared" ca="1" si="438"/>
        <v>399.92</v>
      </c>
      <c r="AP183" s="227">
        <f t="shared" ca="1" si="439"/>
        <v>0</v>
      </c>
      <c r="AQ183" s="227">
        <f t="shared" ca="1" si="440"/>
        <v>0</v>
      </c>
      <c r="AR183" s="227">
        <f t="shared" ca="1" si="441"/>
        <v>0</v>
      </c>
      <c r="AS183" s="227">
        <f t="shared" ca="1" si="442"/>
        <v>0</v>
      </c>
      <c r="AT183" s="227">
        <f t="shared" ca="1" si="443"/>
        <v>0</v>
      </c>
      <c r="AU183" s="227">
        <f t="shared" ca="1" si="444"/>
        <v>0</v>
      </c>
      <c r="AV183" s="227">
        <f t="shared" ca="1" si="445"/>
        <v>0</v>
      </c>
      <c r="AW183" s="227">
        <f t="shared" ca="1" si="446"/>
        <v>399.92</v>
      </c>
      <c r="AX183" s="227">
        <f t="shared" ca="1" si="447"/>
        <v>0</v>
      </c>
      <c r="AY183" s="227">
        <f t="shared" ca="1" si="448"/>
        <v>0</v>
      </c>
      <c r="AZ183" s="227">
        <f t="shared" ca="1" si="449"/>
        <v>0</v>
      </c>
      <c r="BB183" s="227">
        <f t="shared" si="450"/>
        <v>0</v>
      </c>
      <c r="BC183" s="227">
        <f t="shared" ca="1" si="451"/>
        <v>58.6</v>
      </c>
      <c r="BD183" s="227">
        <f t="shared" ca="1" si="452"/>
        <v>55.19</v>
      </c>
      <c r="BE183" s="227">
        <f t="shared" ca="1" si="453"/>
        <v>53.15</v>
      </c>
      <c r="BF183" s="227">
        <f t="shared" ca="1" si="454"/>
        <v>57.27</v>
      </c>
      <c r="BG183" s="227">
        <f t="shared" ca="1" si="455"/>
        <v>57.59</v>
      </c>
      <c r="BH183" s="227">
        <f t="shared" si="456"/>
        <v>0</v>
      </c>
      <c r="BI183" s="227">
        <f t="shared" ca="1" si="457"/>
        <v>58.28</v>
      </c>
      <c r="BJ183" s="227">
        <f t="shared" ca="1" si="458"/>
        <v>59.85</v>
      </c>
    </row>
    <row r="184" spans="1:62" x14ac:dyDescent="0.2">
      <c r="A184" s="228" t="s">
        <v>15</v>
      </c>
      <c r="B184" s="229" t="s">
        <v>301</v>
      </c>
      <c r="C184" s="230" t="s">
        <v>73</v>
      </c>
      <c r="D184" s="231"/>
      <c r="E184" s="236" t="str">
        <f t="shared" si="418"/>
        <v/>
      </c>
      <c r="F184" s="231">
        <v>69.14</v>
      </c>
      <c r="G184" s="236">
        <f t="shared" ca="1" si="419"/>
        <v>51.3</v>
      </c>
      <c r="H184" s="231">
        <v>76.459999999999994</v>
      </c>
      <c r="I184" s="236">
        <f t="shared" ca="1" si="420"/>
        <v>53.73</v>
      </c>
      <c r="J184" s="231"/>
      <c r="K184" s="236" t="str">
        <f t="shared" si="421"/>
        <v/>
      </c>
      <c r="L184" s="231">
        <v>49.42</v>
      </c>
      <c r="M184" s="236">
        <f t="shared" ca="1" si="422"/>
        <v>62.37</v>
      </c>
      <c r="N184" s="231">
        <v>60.49</v>
      </c>
      <c r="O184" s="232">
        <f t="shared" ca="1" si="423"/>
        <v>49.52</v>
      </c>
      <c r="P184" s="231">
        <v>60.56</v>
      </c>
      <c r="Q184" s="236">
        <f t="shared" ca="1" si="424"/>
        <v>66.489999999999995</v>
      </c>
      <c r="R184" s="231">
        <v>155.47999999999999</v>
      </c>
      <c r="S184" s="232">
        <f t="shared" ca="1" si="425"/>
        <v>47.41</v>
      </c>
      <c r="T184" s="231">
        <v>55.08</v>
      </c>
      <c r="U184" s="236">
        <f t="shared" ca="1" si="426"/>
        <v>60.85</v>
      </c>
      <c r="V184" s="236">
        <f t="shared" ca="1" si="427"/>
        <v>294.73999999999995</v>
      </c>
      <c r="W184" s="278"/>
      <c r="X184" s="226">
        <v>0.9</v>
      </c>
      <c r="Y184" s="158">
        <f t="shared" ca="1" si="459"/>
        <v>66.489999999999995</v>
      </c>
      <c r="Z184" s="158">
        <f t="shared" ca="1" si="459"/>
        <v>62.37</v>
      </c>
      <c r="AA184" s="158">
        <f t="shared" ca="1" si="459"/>
        <v>60.85</v>
      </c>
      <c r="AB184" s="158">
        <f t="shared" ca="1" si="459"/>
        <v>53.73</v>
      </c>
      <c r="AC184" s="158">
        <f t="shared" ca="1" si="459"/>
        <v>51.3</v>
      </c>
      <c r="AE184" s="158">
        <f t="shared" si="429"/>
        <v>0</v>
      </c>
      <c r="AF184" s="158">
        <f t="shared" ca="1" si="430"/>
        <v>51.3</v>
      </c>
      <c r="AG184" s="158">
        <f t="shared" ca="1" si="431"/>
        <v>53.73</v>
      </c>
      <c r="AH184" s="158">
        <f t="shared" si="432"/>
        <v>0</v>
      </c>
      <c r="AI184" s="158">
        <f t="shared" ca="1" si="433"/>
        <v>62.37</v>
      </c>
      <c r="AJ184" s="158">
        <f t="shared" ca="1" si="434"/>
        <v>49.52</v>
      </c>
      <c r="AK184" s="158">
        <f t="shared" ca="1" si="435"/>
        <v>66.489999999999995</v>
      </c>
      <c r="AL184" s="158">
        <f t="shared" ca="1" si="436"/>
        <v>47.41</v>
      </c>
      <c r="AM184" s="158">
        <f t="shared" ca="1" si="437"/>
        <v>60.85</v>
      </c>
      <c r="AN184" s="159">
        <f t="shared" ca="1" si="438"/>
        <v>352.5</v>
      </c>
      <c r="AP184" s="227">
        <f t="shared" ca="1" si="439"/>
        <v>352.5</v>
      </c>
      <c r="AQ184" s="227">
        <f t="shared" ca="1" si="440"/>
        <v>0</v>
      </c>
      <c r="AR184" s="227">
        <f t="shared" ca="1" si="441"/>
        <v>0</v>
      </c>
      <c r="AS184" s="227">
        <f t="shared" ca="1" si="442"/>
        <v>0</v>
      </c>
      <c r="AT184" s="227">
        <f t="shared" ca="1" si="443"/>
        <v>0</v>
      </c>
      <c r="AU184" s="227">
        <f t="shared" ca="1" si="444"/>
        <v>0</v>
      </c>
      <c r="AV184" s="227">
        <f t="shared" ca="1" si="445"/>
        <v>0</v>
      </c>
      <c r="AW184" s="227">
        <f t="shared" ca="1" si="446"/>
        <v>0</v>
      </c>
      <c r="AX184" s="227">
        <f t="shared" ca="1" si="447"/>
        <v>0</v>
      </c>
      <c r="AY184" s="227">
        <f t="shared" ca="1" si="448"/>
        <v>0</v>
      </c>
      <c r="AZ184" s="227">
        <f t="shared" ca="1" si="449"/>
        <v>0</v>
      </c>
      <c r="BB184" s="227">
        <f t="shared" si="450"/>
        <v>0</v>
      </c>
      <c r="BC184" s="227">
        <f t="shared" ca="1" si="451"/>
        <v>46.17</v>
      </c>
      <c r="BD184" s="227">
        <f t="shared" ca="1" si="452"/>
        <v>48.36</v>
      </c>
      <c r="BE184" s="227">
        <f t="shared" si="453"/>
        <v>0</v>
      </c>
      <c r="BF184" s="227">
        <f t="shared" ca="1" si="454"/>
        <v>56.13</v>
      </c>
      <c r="BG184" s="227">
        <f t="shared" ca="1" si="455"/>
        <v>44.57</v>
      </c>
      <c r="BH184" s="227">
        <f t="shared" ca="1" si="456"/>
        <v>59.84</v>
      </c>
      <c r="BI184" s="227">
        <f t="shared" ca="1" si="457"/>
        <v>42.67</v>
      </c>
      <c r="BJ184" s="227">
        <f t="shared" ca="1" si="458"/>
        <v>54.77</v>
      </c>
    </row>
    <row r="185" spans="1:62" x14ac:dyDescent="0.2">
      <c r="A185" s="228" t="s">
        <v>44</v>
      </c>
      <c r="B185" s="229" t="s">
        <v>119</v>
      </c>
      <c r="C185" s="230" t="s">
        <v>84</v>
      </c>
      <c r="D185" s="231">
        <v>149.24</v>
      </c>
      <c r="E185" s="236">
        <f t="shared" ca="1" si="418"/>
        <v>54.63</v>
      </c>
      <c r="F185" s="231">
        <v>48.43</v>
      </c>
      <c r="G185" s="236">
        <f t="shared" ca="1" si="419"/>
        <v>72.900000000000006</v>
      </c>
      <c r="H185" s="231">
        <v>47.24</v>
      </c>
      <c r="I185" s="236">
        <f t="shared" ca="1" si="420"/>
        <v>87.03</v>
      </c>
      <c r="J185" s="231"/>
      <c r="K185" s="236" t="str">
        <f t="shared" si="421"/>
        <v/>
      </c>
      <c r="L185" s="231"/>
      <c r="M185" s="236" t="str">
        <f t="shared" si="422"/>
        <v/>
      </c>
      <c r="N185" s="231"/>
      <c r="O185" s="236" t="str">
        <f t="shared" si="423"/>
        <v/>
      </c>
      <c r="P185" s="231"/>
      <c r="Q185" s="236" t="str">
        <f t="shared" si="424"/>
        <v/>
      </c>
      <c r="R185" s="231"/>
      <c r="S185" s="236" t="str">
        <f t="shared" si="425"/>
        <v/>
      </c>
      <c r="T185" s="231"/>
      <c r="U185" s="236" t="str">
        <f t="shared" si="426"/>
        <v/>
      </c>
      <c r="V185" s="236">
        <f t="shared" ca="1" si="427"/>
        <v>214.56</v>
      </c>
      <c r="W185" s="278"/>
      <c r="X185" s="226">
        <v>0.9</v>
      </c>
      <c r="Y185" s="158">
        <f t="shared" ca="1" si="459"/>
        <v>87.03</v>
      </c>
      <c r="Z185" s="158">
        <f t="shared" ca="1" si="459"/>
        <v>72.900000000000006</v>
      </c>
      <c r="AA185" s="158">
        <f t="shared" ca="1" si="459"/>
        <v>54.63</v>
      </c>
      <c r="AB185" s="158">
        <f t="shared" ca="1" si="459"/>
        <v>0</v>
      </c>
      <c r="AC185" s="158">
        <f t="shared" ca="1" si="459"/>
        <v>0</v>
      </c>
      <c r="AE185" s="158">
        <f t="shared" ca="1" si="429"/>
        <v>54.63</v>
      </c>
      <c r="AF185" s="158">
        <f t="shared" ca="1" si="430"/>
        <v>72.900000000000006</v>
      </c>
      <c r="AG185" s="158">
        <f t="shared" ca="1" si="431"/>
        <v>87.03</v>
      </c>
      <c r="AH185" s="158">
        <f t="shared" si="432"/>
        <v>0</v>
      </c>
      <c r="AI185" s="158">
        <f t="shared" si="433"/>
        <v>0</v>
      </c>
      <c r="AJ185" s="158">
        <f t="shared" si="434"/>
        <v>0</v>
      </c>
      <c r="AK185" s="158">
        <f t="shared" si="435"/>
        <v>0</v>
      </c>
      <c r="AL185" s="158">
        <f t="shared" si="436"/>
        <v>0</v>
      </c>
      <c r="AM185" s="158">
        <f t="shared" si="437"/>
        <v>0</v>
      </c>
      <c r="AN185" s="159">
        <f t="shared" ca="1" si="438"/>
        <v>193.1</v>
      </c>
      <c r="AP185" s="227">
        <f t="shared" ca="1" si="439"/>
        <v>0</v>
      </c>
      <c r="AQ185" s="227">
        <f t="shared" ca="1" si="440"/>
        <v>0</v>
      </c>
      <c r="AR185" s="227">
        <f t="shared" ca="1" si="441"/>
        <v>0</v>
      </c>
      <c r="AS185" s="227">
        <f t="shared" ca="1" si="442"/>
        <v>0</v>
      </c>
      <c r="AT185" s="227">
        <f t="shared" ca="1" si="443"/>
        <v>0</v>
      </c>
      <c r="AU185" s="227">
        <f t="shared" ca="1" si="444"/>
        <v>0</v>
      </c>
      <c r="AV185" s="227">
        <f t="shared" ca="1" si="445"/>
        <v>0</v>
      </c>
      <c r="AW185" s="227">
        <f t="shared" ca="1" si="446"/>
        <v>193.1</v>
      </c>
      <c r="AX185" s="227">
        <f t="shared" ca="1" si="447"/>
        <v>0</v>
      </c>
      <c r="AY185" s="227">
        <f t="shared" ca="1" si="448"/>
        <v>0</v>
      </c>
      <c r="AZ185" s="227">
        <f t="shared" ca="1" si="449"/>
        <v>0</v>
      </c>
      <c r="BB185" s="227">
        <f t="shared" ca="1" si="450"/>
        <v>49.17</v>
      </c>
      <c r="BC185" s="227">
        <f t="shared" ca="1" si="451"/>
        <v>65.61</v>
      </c>
      <c r="BD185" s="227">
        <f t="shared" ca="1" si="452"/>
        <v>78.33</v>
      </c>
      <c r="BE185" s="227">
        <f t="shared" si="453"/>
        <v>0</v>
      </c>
      <c r="BF185" s="227">
        <f t="shared" si="454"/>
        <v>0</v>
      </c>
      <c r="BG185" s="227">
        <f t="shared" si="455"/>
        <v>0</v>
      </c>
      <c r="BH185" s="227">
        <f t="shared" si="456"/>
        <v>0</v>
      </c>
      <c r="BI185" s="227">
        <f t="shared" si="457"/>
        <v>0</v>
      </c>
      <c r="BJ185" s="227">
        <f t="shared" si="458"/>
        <v>0</v>
      </c>
    </row>
    <row r="186" spans="1:62" x14ac:dyDescent="0.2">
      <c r="A186" s="228" t="s">
        <v>45</v>
      </c>
      <c r="B186" s="229" t="s">
        <v>199</v>
      </c>
      <c r="C186" s="230" t="s">
        <v>81</v>
      </c>
      <c r="D186" s="231" t="s">
        <v>88</v>
      </c>
      <c r="E186" s="245" t="str">
        <f t="shared" si="418"/>
        <v>*</v>
      </c>
      <c r="F186" s="231">
        <v>51.21</v>
      </c>
      <c r="G186" s="236">
        <f t="shared" ca="1" si="419"/>
        <v>69.17</v>
      </c>
      <c r="H186" s="231">
        <v>62.56</v>
      </c>
      <c r="I186" s="236">
        <f t="shared" ca="1" si="420"/>
        <v>65.55</v>
      </c>
      <c r="J186" s="231">
        <v>46.2</v>
      </c>
      <c r="K186" s="236">
        <f t="shared" ca="1" si="421"/>
        <v>73.959999999999994</v>
      </c>
      <c r="L186" s="231"/>
      <c r="M186" s="236" t="str">
        <f t="shared" si="422"/>
        <v/>
      </c>
      <c r="N186" s="231"/>
      <c r="O186" s="236" t="str">
        <f t="shared" si="423"/>
        <v/>
      </c>
      <c r="P186" s="231"/>
      <c r="Q186" s="236" t="str">
        <f t="shared" si="424"/>
        <v/>
      </c>
      <c r="R186" s="231"/>
      <c r="S186" s="236" t="str">
        <f t="shared" si="425"/>
        <v/>
      </c>
      <c r="T186" s="231"/>
      <c r="U186" s="236" t="str">
        <f t="shared" si="426"/>
        <v/>
      </c>
      <c r="V186" s="236">
        <f t="shared" ca="1" si="427"/>
        <v>208.68</v>
      </c>
      <c r="W186" s="278"/>
      <c r="X186" s="226">
        <v>0.9</v>
      </c>
      <c r="Y186" s="158">
        <f t="shared" ca="1" si="459"/>
        <v>73.959999999999994</v>
      </c>
      <c r="Z186" s="158">
        <f t="shared" ca="1" si="459"/>
        <v>69.17</v>
      </c>
      <c r="AA186" s="158">
        <f t="shared" ca="1" si="459"/>
        <v>65.55</v>
      </c>
      <c r="AB186" s="158">
        <f t="shared" ca="1" si="459"/>
        <v>0</v>
      </c>
      <c r="AC186" s="158">
        <f t="shared" ca="1" si="459"/>
        <v>0</v>
      </c>
      <c r="AE186" s="158">
        <f t="shared" si="429"/>
        <v>0</v>
      </c>
      <c r="AF186" s="158">
        <f t="shared" ca="1" si="430"/>
        <v>69.17</v>
      </c>
      <c r="AG186" s="158">
        <f t="shared" ca="1" si="431"/>
        <v>65.55</v>
      </c>
      <c r="AH186" s="158">
        <f t="shared" ca="1" si="432"/>
        <v>73.959999999999994</v>
      </c>
      <c r="AI186" s="158">
        <f t="shared" si="433"/>
        <v>0</v>
      </c>
      <c r="AJ186" s="158">
        <f t="shared" si="434"/>
        <v>0</v>
      </c>
      <c r="AK186" s="158">
        <f t="shared" si="435"/>
        <v>0</v>
      </c>
      <c r="AL186" s="158">
        <f t="shared" si="436"/>
        <v>0</v>
      </c>
      <c r="AM186" s="158">
        <f t="shared" si="437"/>
        <v>0</v>
      </c>
      <c r="AN186" s="159">
        <f t="shared" ca="1" si="438"/>
        <v>187.81</v>
      </c>
      <c r="AP186" s="227">
        <f t="shared" ca="1" si="439"/>
        <v>0</v>
      </c>
      <c r="AQ186" s="227">
        <f t="shared" ca="1" si="440"/>
        <v>0</v>
      </c>
      <c r="AR186" s="227">
        <f t="shared" ca="1" si="441"/>
        <v>187.81</v>
      </c>
      <c r="AS186" s="227">
        <f t="shared" ca="1" si="442"/>
        <v>0</v>
      </c>
      <c r="AT186" s="227">
        <f t="shared" ca="1" si="443"/>
        <v>0</v>
      </c>
      <c r="AU186" s="227">
        <f t="shared" ca="1" si="444"/>
        <v>0</v>
      </c>
      <c r="AV186" s="227">
        <f t="shared" ca="1" si="445"/>
        <v>0</v>
      </c>
      <c r="AW186" s="227">
        <f t="shared" ca="1" si="446"/>
        <v>0</v>
      </c>
      <c r="AX186" s="227">
        <f t="shared" ca="1" si="447"/>
        <v>0</v>
      </c>
      <c r="AY186" s="227">
        <f t="shared" ca="1" si="448"/>
        <v>0</v>
      </c>
      <c r="AZ186" s="227">
        <f t="shared" ca="1" si="449"/>
        <v>0</v>
      </c>
      <c r="BB186" s="227">
        <f t="shared" si="450"/>
        <v>0</v>
      </c>
      <c r="BC186" s="227">
        <f t="shared" ca="1" si="451"/>
        <v>62.25</v>
      </c>
      <c r="BD186" s="227">
        <f t="shared" ca="1" si="452"/>
        <v>59</v>
      </c>
      <c r="BE186" s="227">
        <f t="shared" ca="1" si="453"/>
        <v>66.56</v>
      </c>
      <c r="BF186" s="227">
        <f t="shared" si="454"/>
        <v>0</v>
      </c>
      <c r="BG186" s="227">
        <f t="shared" si="455"/>
        <v>0</v>
      </c>
      <c r="BH186" s="227">
        <f t="shared" si="456"/>
        <v>0</v>
      </c>
      <c r="BI186" s="227">
        <f t="shared" si="457"/>
        <v>0</v>
      </c>
      <c r="BJ186" s="227">
        <f t="shared" si="458"/>
        <v>0</v>
      </c>
    </row>
    <row r="187" spans="1:62" x14ac:dyDescent="0.2">
      <c r="A187" s="228" t="s">
        <v>46</v>
      </c>
      <c r="B187" s="229" t="s">
        <v>200</v>
      </c>
      <c r="C187" s="230" t="s">
        <v>156</v>
      </c>
      <c r="D187" s="231" t="s">
        <v>112</v>
      </c>
      <c r="E187" s="245" t="str">
        <f t="shared" si="418"/>
        <v>*</v>
      </c>
      <c r="F187" s="231">
        <v>51.08</v>
      </c>
      <c r="G187" s="236">
        <f t="shared" ca="1" si="419"/>
        <v>69.459999999999994</v>
      </c>
      <c r="H187" s="231">
        <v>59.51</v>
      </c>
      <c r="I187" s="236">
        <f t="shared" ca="1" si="420"/>
        <v>68.92</v>
      </c>
      <c r="J187" s="231">
        <v>62.12</v>
      </c>
      <c r="K187" s="236">
        <f t="shared" ca="1" si="421"/>
        <v>55.09</v>
      </c>
      <c r="L187" s="231"/>
      <c r="M187" s="236" t="str">
        <f t="shared" si="422"/>
        <v/>
      </c>
      <c r="N187" s="231"/>
      <c r="O187" s="236" t="str">
        <f t="shared" si="423"/>
        <v/>
      </c>
      <c r="P187" s="231"/>
      <c r="Q187" s="236" t="str">
        <f t="shared" si="424"/>
        <v/>
      </c>
      <c r="R187" s="231"/>
      <c r="S187" s="236" t="str">
        <f t="shared" si="425"/>
        <v/>
      </c>
      <c r="T187" s="231"/>
      <c r="U187" s="236" t="str">
        <f t="shared" si="426"/>
        <v/>
      </c>
      <c r="V187" s="236">
        <f t="shared" ca="1" si="427"/>
        <v>193.47</v>
      </c>
      <c r="W187" s="278"/>
      <c r="X187" s="226">
        <v>0.9</v>
      </c>
      <c r="Y187" s="158">
        <f t="shared" ca="1" si="459"/>
        <v>69.459999999999994</v>
      </c>
      <c r="Z187" s="158">
        <f t="shared" ca="1" si="459"/>
        <v>68.92</v>
      </c>
      <c r="AA187" s="158">
        <f t="shared" ca="1" si="459"/>
        <v>55.09</v>
      </c>
      <c r="AB187" s="158">
        <f t="shared" ca="1" si="459"/>
        <v>0</v>
      </c>
      <c r="AC187" s="158">
        <f t="shared" ca="1" si="459"/>
        <v>0</v>
      </c>
      <c r="AE187" s="158">
        <f t="shared" si="429"/>
        <v>0</v>
      </c>
      <c r="AF187" s="158">
        <f t="shared" ca="1" si="430"/>
        <v>69.459999999999994</v>
      </c>
      <c r="AG187" s="158">
        <f t="shared" ca="1" si="431"/>
        <v>68.92</v>
      </c>
      <c r="AH187" s="158">
        <f t="shared" ca="1" si="432"/>
        <v>55.09</v>
      </c>
      <c r="AI187" s="158">
        <f t="shared" si="433"/>
        <v>0</v>
      </c>
      <c r="AJ187" s="158">
        <f t="shared" si="434"/>
        <v>0</v>
      </c>
      <c r="AK187" s="158">
        <f t="shared" si="435"/>
        <v>0</v>
      </c>
      <c r="AL187" s="158">
        <f t="shared" si="436"/>
        <v>0</v>
      </c>
      <c r="AM187" s="158">
        <f t="shared" si="437"/>
        <v>0</v>
      </c>
      <c r="AN187" s="159">
        <f t="shared" ca="1" si="438"/>
        <v>174.12</v>
      </c>
      <c r="AP187" s="227">
        <f t="shared" ca="1" si="439"/>
        <v>0</v>
      </c>
      <c r="AQ187" s="227">
        <f t="shared" ca="1" si="440"/>
        <v>0</v>
      </c>
      <c r="AR187" s="227">
        <f t="shared" ca="1" si="441"/>
        <v>0</v>
      </c>
      <c r="AS187" s="227">
        <f t="shared" ca="1" si="442"/>
        <v>0</v>
      </c>
      <c r="AT187" s="227">
        <f t="shared" ca="1" si="443"/>
        <v>0</v>
      </c>
      <c r="AU187" s="227">
        <f t="shared" ca="1" si="444"/>
        <v>0</v>
      </c>
      <c r="AV187" s="227">
        <f t="shared" ca="1" si="445"/>
        <v>0</v>
      </c>
      <c r="AW187" s="227">
        <f t="shared" ca="1" si="446"/>
        <v>0</v>
      </c>
      <c r="AX187" s="227">
        <f t="shared" ca="1" si="447"/>
        <v>174.12</v>
      </c>
      <c r="AY187" s="227">
        <f t="shared" ca="1" si="448"/>
        <v>0</v>
      </c>
      <c r="AZ187" s="227">
        <f t="shared" ca="1" si="449"/>
        <v>0</v>
      </c>
      <c r="BB187" s="227">
        <f t="shared" si="450"/>
        <v>0</v>
      </c>
      <c r="BC187" s="227">
        <f t="shared" ca="1" si="451"/>
        <v>62.51</v>
      </c>
      <c r="BD187" s="227">
        <f t="shared" ca="1" si="452"/>
        <v>62.03</v>
      </c>
      <c r="BE187" s="227">
        <f t="shared" ca="1" si="453"/>
        <v>49.58</v>
      </c>
      <c r="BF187" s="227">
        <f t="shared" si="454"/>
        <v>0</v>
      </c>
      <c r="BG187" s="227">
        <f t="shared" si="455"/>
        <v>0</v>
      </c>
      <c r="BH187" s="227">
        <f t="shared" si="456"/>
        <v>0</v>
      </c>
      <c r="BI187" s="227">
        <f t="shared" si="457"/>
        <v>0</v>
      </c>
      <c r="BJ187" s="227">
        <f t="shared" si="458"/>
        <v>0</v>
      </c>
    </row>
    <row r="188" spans="1:62" x14ac:dyDescent="0.2">
      <c r="A188" s="241" t="s">
        <v>47</v>
      </c>
      <c r="B188" s="229" t="s">
        <v>366</v>
      </c>
      <c r="C188" s="230" t="s">
        <v>84</v>
      </c>
      <c r="D188" s="231"/>
      <c r="E188" s="236" t="str">
        <f t="shared" si="418"/>
        <v/>
      </c>
      <c r="F188" s="231"/>
      <c r="G188" s="236" t="str">
        <f t="shared" si="419"/>
        <v/>
      </c>
      <c r="H188" s="231"/>
      <c r="I188" s="236" t="str">
        <f t="shared" si="420"/>
        <v/>
      </c>
      <c r="J188" s="231"/>
      <c r="K188" s="236" t="str">
        <f t="shared" si="421"/>
        <v/>
      </c>
      <c r="L188" s="231"/>
      <c r="M188" s="236" t="str">
        <f t="shared" si="422"/>
        <v/>
      </c>
      <c r="N188" s="231">
        <v>60.1</v>
      </c>
      <c r="O188" s="236">
        <f t="shared" ca="1" si="423"/>
        <v>50.06</v>
      </c>
      <c r="P188" s="231">
        <v>73.48</v>
      </c>
      <c r="Q188" s="236">
        <f t="shared" ca="1" si="424"/>
        <v>54.9</v>
      </c>
      <c r="R188" s="231">
        <v>132.56</v>
      </c>
      <c r="S188" s="236">
        <f t="shared" ca="1" si="425"/>
        <v>55.57</v>
      </c>
      <c r="T188" s="231"/>
      <c r="U188" s="236" t="str">
        <f t="shared" si="426"/>
        <v/>
      </c>
      <c r="V188" s="236">
        <f t="shared" ca="1" si="427"/>
        <v>160.53</v>
      </c>
      <c r="W188" s="278"/>
      <c r="X188" s="226">
        <v>0.9</v>
      </c>
      <c r="Y188" s="158">
        <f t="shared" ca="1" si="459"/>
        <v>55.57</v>
      </c>
      <c r="Z188" s="158">
        <f t="shared" ca="1" si="459"/>
        <v>54.9</v>
      </c>
      <c r="AA188" s="158">
        <f t="shared" ca="1" si="459"/>
        <v>50.06</v>
      </c>
      <c r="AB188" s="158">
        <f t="shared" ca="1" si="459"/>
        <v>0</v>
      </c>
      <c r="AC188" s="158">
        <f t="shared" ca="1" si="459"/>
        <v>0</v>
      </c>
      <c r="AE188" s="158">
        <f t="shared" si="429"/>
        <v>0</v>
      </c>
      <c r="AF188" s="158">
        <f t="shared" si="430"/>
        <v>0</v>
      </c>
      <c r="AG188" s="158">
        <f t="shared" si="431"/>
        <v>0</v>
      </c>
      <c r="AH188" s="158">
        <f t="shared" si="432"/>
        <v>0</v>
      </c>
      <c r="AI188" s="158">
        <f t="shared" si="433"/>
        <v>0</v>
      </c>
      <c r="AJ188" s="158">
        <f t="shared" ca="1" si="434"/>
        <v>50.06</v>
      </c>
      <c r="AK188" s="158">
        <f t="shared" ca="1" si="435"/>
        <v>54.9</v>
      </c>
      <c r="AL188" s="158">
        <f t="shared" ca="1" si="436"/>
        <v>55.57</v>
      </c>
      <c r="AM188" s="158">
        <f t="shared" si="437"/>
        <v>0</v>
      </c>
      <c r="AN188" s="159">
        <f t="shared" ca="1" si="438"/>
        <v>144.47999999999999</v>
      </c>
      <c r="AP188" s="227">
        <f t="shared" ca="1" si="439"/>
        <v>0</v>
      </c>
      <c r="AQ188" s="227">
        <f t="shared" ca="1" si="440"/>
        <v>0</v>
      </c>
      <c r="AR188" s="227">
        <f t="shared" ca="1" si="441"/>
        <v>0</v>
      </c>
      <c r="AS188" s="227">
        <f t="shared" ca="1" si="442"/>
        <v>0</v>
      </c>
      <c r="AT188" s="227">
        <f t="shared" ca="1" si="443"/>
        <v>0</v>
      </c>
      <c r="AU188" s="227">
        <f t="shared" ca="1" si="444"/>
        <v>0</v>
      </c>
      <c r="AV188" s="227">
        <f t="shared" ca="1" si="445"/>
        <v>0</v>
      </c>
      <c r="AW188" s="227">
        <f t="shared" ca="1" si="446"/>
        <v>144.47999999999999</v>
      </c>
      <c r="AX188" s="227">
        <f t="shared" ca="1" si="447"/>
        <v>0</v>
      </c>
      <c r="AY188" s="227">
        <f t="shared" ca="1" si="448"/>
        <v>0</v>
      </c>
      <c r="AZ188" s="227">
        <f t="shared" ca="1" si="449"/>
        <v>0</v>
      </c>
      <c r="BB188" s="227">
        <f t="shared" si="450"/>
        <v>0</v>
      </c>
      <c r="BC188" s="227">
        <f t="shared" si="451"/>
        <v>0</v>
      </c>
      <c r="BD188" s="227">
        <f t="shared" si="452"/>
        <v>0</v>
      </c>
      <c r="BE188" s="227">
        <f t="shared" si="453"/>
        <v>0</v>
      </c>
      <c r="BF188" s="227">
        <f t="shared" si="454"/>
        <v>0</v>
      </c>
      <c r="BG188" s="227">
        <f t="shared" ca="1" si="455"/>
        <v>45.05</v>
      </c>
      <c r="BH188" s="227">
        <f t="shared" ca="1" si="456"/>
        <v>49.41</v>
      </c>
      <c r="BI188" s="227">
        <f t="shared" ca="1" si="457"/>
        <v>50.01</v>
      </c>
      <c r="BJ188" s="227">
        <f t="shared" si="458"/>
        <v>0</v>
      </c>
    </row>
    <row r="189" spans="1:62" x14ac:dyDescent="0.2">
      <c r="A189" s="241" t="s">
        <v>354</v>
      </c>
      <c r="B189" s="229" t="s">
        <v>343</v>
      </c>
      <c r="C189" s="230" t="s">
        <v>285</v>
      </c>
      <c r="D189" s="231"/>
      <c r="E189" s="236" t="str">
        <f t="shared" si="418"/>
        <v/>
      </c>
      <c r="F189" s="231"/>
      <c r="G189" s="236" t="str">
        <f t="shared" si="419"/>
        <v/>
      </c>
      <c r="H189" s="231"/>
      <c r="I189" s="236" t="str">
        <f t="shared" si="420"/>
        <v/>
      </c>
      <c r="J189" s="231"/>
      <c r="K189" s="236" t="str">
        <f t="shared" si="421"/>
        <v/>
      </c>
      <c r="L189" s="231">
        <v>35.49</v>
      </c>
      <c r="M189" s="236">
        <f t="shared" ca="1" si="422"/>
        <v>86.55</v>
      </c>
      <c r="N189" s="231"/>
      <c r="O189" s="236" t="str">
        <f t="shared" si="423"/>
        <v/>
      </c>
      <c r="P189" s="231"/>
      <c r="Q189" s="236" t="str">
        <f t="shared" si="424"/>
        <v/>
      </c>
      <c r="R189" s="231"/>
      <c r="S189" s="236" t="str">
        <f t="shared" si="425"/>
        <v/>
      </c>
      <c r="T189" s="231"/>
      <c r="U189" s="236" t="str">
        <f t="shared" si="426"/>
        <v/>
      </c>
      <c r="V189" s="236">
        <f t="shared" ca="1" si="427"/>
        <v>86.55</v>
      </c>
      <c r="W189" s="278"/>
      <c r="X189" s="226">
        <v>0.9</v>
      </c>
      <c r="Y189" s="158">
        <f t="shared" ca="1" si="459"/>
        <v>86.55</v>
      </c>
      <c r="Z189" s="158">
        <f t="shared" ca="1" si="459"/>
        <v>0</v>
      </c>
      <c r="AA189" s="158">
        <f t="shared" ca="1" si="459"/>
        <v>0</v>
      </c>
      <c r="AB189" s="158">
        <f t="shared" ca="1" si="459"/>
        <v>0</v>
      </c>
      <c r="AC189" s="158">
        <f t="shared" ca="1" si="459"/>
        <v>0</v>
      </c>
      <c r="AE189" s="158">
        <f t="shared" si="429"/>
        <v>0</v>
      </c>
      <c r="AF189" s="158">
        <f t="shared" si="430"/>
        <v>0</v>
      </c>
      <c r="AG189" s="158">
        <f t="shared" si="431"/>
        <v>0</v>
      </c>
      <c r="AH189" s="158">
        <f t="shared" si="432"/>
        <v>0</v>
      </c>
      <c r="AI189" s="158">
        <f t="shared" ca="1" si="433"/>
        <v>86.55</v>
      </c>
      <c r="AJ189" s="158">
        <f t="shared" si="434"/>
        <v>0</v>
      </c>
      <c r="AK189" s="158">
        <f t="shared" si="435"/>
        <v>0</v>
      </c>
      <c r="AL189" s="158">
        <f t="shared" si="436"/>
        <v>0</v>
      </c>
      <c r="AM189" s="158">
        <f t="shared" si="437"/>
        <v>0</v>
      </c>
      <c r="AN189" s="159">
        <f t="shared" ca="1" si="438"/>
        <v>77.900000000000006</v>
      </c>
      <c r="AP189" s="227">
        <f t="shared" ca="1" si="439"/>
        <v>0</v>
      </c>
      <c r="AQ189" s="227">
        <f t="shared" ca="1" si="440"/>
        <v>0</v>
      </c>
      <c r="AR189" s="227">
        <f t="shared" ca="1" si="441"/>
        <v>0</v>
      </c>
      <c r="AS189" s="227">
        <f t="shared" ca="1" si="442"/>
        <v>0</v>
      </c>
      <c r="AT189" s="227">
        <f t="shared" ca="1" si="443"/>
        <v>0</v>
      </c>
      <c r="AU189" s="227">
        <f t="shared" ca="1" si="444"/>
        <v>0</v>
      </c>
      <c r="AV189" s="227">
        <f t="shared" ca="1" si="445"/>
        <v>0</v>
      </c>
      <c r="AW189" s="227">
        <f t="shared" ca="1" si="446"/>
        <v>0</v>
      </c>
      <c r="AX189" s="227">
        <f t="shared" ca="1" si="447"/>
        <v>0</v>
      </c>
      <c r="AY189" s="227">
        <f t="shared" ca="1" si="448"/>
        <v>77.900000000000006</v>
      </c>
      <c r="AZ189" s="227">
        <f t="shared" ca="1" si="449"/>
        <v>0</v>
      </c>
      <c r="BB189" s="227">
        <f t="shared" si="450"/>
        <v>0</v>
      </c>
      <c r="BC189" s="227">
        <f t="shared" si="451"/>
        <v>0</v>
      </c>
      <c r="BD189" s="227">
        <f t="shared" si="452"/>
        <v>0</v>
      </c>
      <c r="BE189" s="227">
        <f t="shared" si="453"/>
        <v>0</v>
      </c>
      <c r="BF189" s="227">
        <f t="shared" ca="1" si="454"/>
        <v>77.900000000000006</v>
      </c>
      <c r="BG189" s="227">
        <f t="shared" si="455"/>
        <v>0</v>
      </c>
      <c r="BH189" s="227">
        <f t="shared" si="456"/>
        <v>0</v>
      </c>
      <c r="BI189" s="227">
        <f t="shared" si="457"/>
        <v>0</v>
      </c>
      <c r="BJ189" s="227">
        <f t="shared" si="458"/>
        <v>0</v>
      </c>
    </row>
    <row r="190" spans="1:62" x14ac:dyDescent="0.2">
      <c r="A190" s="228" t="s">
        <v>355</v>
      </c>
      <c r="B190" s="229" t="s">
        <v>372</v>
      </c>
      <c r="C190" s="230" t="s">
        <v>73</v>
      </c>
      <c r="D190" s="231"/>
      <c r="E190" s="236" t="str">
        <f t="shared" si="418"/>
        <v/>
      </c>
      <c r="F190" s="231"/>
      <c r="G190" s="236" t="str">
        <f t="shared" si="419"/>
        <v/>
      </c>
      <c r="H190" s="231"/>
      <c r="I190" s="236" t="str">
        <f t="shared" si="420"/>
        <v/>
      </c>
      <c r="J190" s="231"/>
      <c r="K190" s="236" t="str">
        <f t="shared" si="421"/>
        <v/>
      </c>
      <c r="L190" s="231"/>
      <c r="M190" s="236" t="str">
        <f t="shared" si="422"/>
        <v/>
      </c>
      <c r="N190" s="231"/>
      <c r="O190" s="236" t="str">
        <f t="shared" si="423"/>
        <v/>
      </c>
      <c r="P190" s="231">
        <v>51.34</v>
      </c>
      <c r="Q190" s="236">
        <f t="shared" ca="1" si="424"/>
        <v>78.569999999999993</v>
      </c>
      <c r="R190" s="231"/>
      <c r="S190" s="236" t="str">
        <f t="shared" si="425"/>
        <v/>
      </c>
      <c r="T190" s="231"/>
      <c r="U190" s="236" t="str">
        <f t="shared" si="426"/>
        <v/>
      </c>
      <c r="V190" s="236">
        <f t="shared" ca="1" si="427"/>
        <v>78.569999999999993</v>
      </c>
      <c r="W190" s="278"/>
      <c r="X190" s="226">
        <v>0.9</v>
      </c>
      <c r="Y190" s="158">
        <f t="shared" ca="1" si="459"/>
        <v>78.569999999999993</v>
      </c>
      <c r="Z190" s="158">
        <f t="shared" ca="1" si="459"/>
        <v>0</v>
      </c>
      <c r="AA190" s="158">
        <f t="shared" ca="1" si="459"/>
        <v>0</v>
      </c>
      <c r="AB190" s="158">
        <f t="shared" ca="1" si="459"/>
        <v>0</v>
      </c>
      <c r="AC190" s="158">
        <f t="shared" ca="1" si="459"/>
        <v>0</v>
      </c>
      <c r="AE190" s="158">
        <f t="shared" si="429"/>
        <v>0</v>
      </c>
      <c r="AF190" s="158">
        <f t="shared" si="430"/>
        <v>0</v>
      </c>
      <c r="AG190" s="158">
        <f t="shared" si="431"/>
        <v>0</v>
      </c>
      <c r="AH190" s="158">
        <f t="shared" si="432"/>
        <v>0</v>
      </c>
      <c r="AI190" s="158">
        <f t="shared" si="433"/>
        <v>0</v>
      </c>
      <c r="AJ190" s="158">
        <f t="shared" si="434"/>
        <v>0</v>
      </c>
      <c r="AK190" s="158">
        <f t="shared" ca="1" si="435"/>
        <v>78.569999999999993</v>
      </c>
      <c r="AL190" s="158">
        <f t="shared" si="436"/>
        <v>0</v>
      </c>
      <c r="AM190" s="158">
        <f t="shared" si="437"/>
        <v>0</v>
      </c>
      <c r="AN190" s="159">
        <f t="shared" ca="1" si="438"/>
        <v>70.709999999999994</v>
      </c>
      <c r="AP190" s="227">
        <f t="shared" ca="1" si="439"/>
        <v>70.709999999999994</v>
      </c>
      <c r="AQ190" s="227">
        <f t="shared" ca="1" si="440"/>
        <v>0</v>
      </c>
      <c r="AR190" s="227">
        <f t="shared" ca="1" si="441"/>
        <v>0</v>
      </c>
      <c r="AS190" s="227">
        <f t="shared" ca="1" si="442"/>
        <v>0</v>
      </c>
      <c r="AT190" s="227">
        <f t="shared" ca="1" si="443"/>
        <v>0</v>
      </c>
      <c r="AU190" s="227">
        <f t="shared" ca="1" si="444"/>
        <v>0</v>
      </c>
      <c r="AV190" s="227">
        <f t="shared" ca="1" si="445"/>
        <v>0</v>
      </c>
      <c r="AW190" s="227">
        <f t="shared" ca="1" si="446"/>
        <v>0</v>
      </c>
      <c r="AX190" s="227">
        <f t="shared" ca="1" si="447"/>
        <v>0</v>
      </c>
      <c r="AY190" s="227">
        <f t="shared" ca="1" si="448"/>
        <v>0</v>
      </c>
      <c r="AZ190" s="227">
        <f t="shared" ca="1" si="449"/>
        <v>0</v>
      </c>
      <c r="BB190" s="227">
        <f t="shared" si="450"/>
        <v>0</v>
      </c>
      <c r="BC190" s="227">
        <f t="shared" si="451"/>
        <v>0</v>
      </c>
      <c r="BD190" s="227">
        <f t="shared" si="452"/>
        <v>0</v>
      </c>
      <c r="BE190" s="227">
        <f t="shared" si="453"/>
        <v>0</v>
      </c>
      <c r="BF190" s="227">
        <f t="shared" si="454"/>
        <v>0</v>
      </c>
      <c r="BG190" s="227">
        <f t="shared" si="455"/>
        <v>0</v>
      </c>
      <c r="BH190" s="227">
        <f t="shared" ca="1" si="456"/>
        <v>70.709999999999994</v>
      </c>
      <c r="BI190" s="227">
        <f t="shared" si="457"/>
        <v>0</v>
      </c>
      <c r="BJ190" s="227">
        <f t="shared" si="458"/>
        <v>0</v>
      </c>
    </row>
    <row r="191" spans="1:62" x14ac:dyDescent="0.2">
      <c r="A191" s="228" t="s">
        <v>356</v>
      </c>
      <c r="B191" s="229" t="s">
        <v>410</v>
      </c>
      <c r="C191" s="230" t="s">
        <v>80</v>
      </c>
      <c r="D191" s="231"/>
      <c r="E191" s="236" t="str">
        <f t="shared" si="418"/>
        <v/>
      </c>
      <c r="F191" s="231"/>
      <c r="G191" s="236" t="str">
        <f t="shared" si="419"/>
        <v/>
      </c>
      <c r="H191" s="231"/>
      <c r="I191" s="236" t="str">
        <f t="shared" si="420"/>
        <v/>
      </c>
      <c r="J191" s="231"/>
      <c r="K191" s="236" t="str">
        <f t="shared" si="421"/>
        <v/>
      </c>
      <c r="L191" s="231">
        <v>48.17</v>
      </c>
      <c r="M191" s="236">
        <f t="shared" ca="1" si="422"/>
        <v>64.2</v>
      </c>
      <c r="N191" s="231"/>
      <c r="O191" s="236" t="str">
        <f t="shared" si="423"/>
        <v/>
      </c>
      <c r="P191" s="231"/>
      <c r="Q191" s="236" t="str">
        <f t="shared" si="424"/>
        <v/>
      </c>
      <c r="R191" s="231"/>
      <c r="S191" s="236" t="str">
        <f t="shared" si="425"/>
        <v/>
      </c>
      <c r="T191" s="231"/>
      <c r="U191" s="236" t="str">
        <f t="shared" si="426"/>
        <v/>
      </c>
      <c r="V191" s="236">
        <f t="shared" ca="1" si="427"/>
        <v>64.2</v>
      </c>
      <c r="W191" s="264"/>
      <c r="X191" s="226">
        <v>0.9</v>
      </c>
      <c r="Y191" s="158">
        <f t="shared" ca="1" si="459"/>
        <v>64.2</v>
      </c>
      <c r="Z191" s="158">
        <f t="shared" ca="1" si="459"/>
        <v>0</v>
      </c>
      <c r="AA191" s="158">
        <f t="shared" ca="1" si="459"/>
        <v>0</v>
      </c>
      <c r="AB191" s="158">
        <f t="shared" ca="1" si="459"/>
        <v>0</v>
      </c>
      <c r="AC191" s="158">
        <f t="shared" ca="1" si="459"/>
        <v>0</v>
      </c>
      <c r="AE191" s="158">
        <f t="shared" si="429"/>
        <v>0</v>
      </c>
      <c r="AF191" s="158">
        <f t="shared" si="430"/>
        <v>0</v>
      </c>
      <c r="AG191" s="158">
        <f t="shared" si="431"/>
        <v>0</v>
      </c>
      <c r="AH191" s="158">
        <f t="shared" si="432"/>
        <v>0</v>
      </c>
      <c r="AI191" s="158">
        <f t="shared" ca="1" si="433"/>
        <v>64.2</v>
      </c>
      <c r="AJ191" s="158">
        <f t="shared" si="434"/>
        <v>0</v>
      </c>
      <c r="AK191" s="158">
        <f t="shared" si="435"/>
        <v>0</v>
      </c>
      <c r="AL191" s="158">
        <f t="shared" si="436"/>
        <v>0</v>
      </c>
      <c r="AM191" s="158">
        <f t="shared" si="437"/>
        <v>0</v>
      </c>
      <c r="AP191" s="227"/>
      <c r="AQ191" s="227"/>
      <c r="AR191" s="227"/>
      <c r="AS191" s="227"/>
      <c r="AT191" s="227"/>
      <c r="AU191" s="227"/>
      <c r="AV191" s="227"/>
      <c r="AW191" s="227"/>
      <c r="AX191" s="227"/>
      <c r="AY191" s="227"/>
      <c r="AZ191" s="227"/>
      <c r="BB191" s="227"/>
      <c r="BC191" s="227"/>
      <c r="BD191" s="227"/>
      <c r="BE191" s="227"/>
      <c r="BF191" s="227"/>
      <c r="BG191" s="227"/>
      <c r="BH191" s="227"/>
      <c r="BI191" s="227"/>
      <c r="BJ191" s="227"/>
    </row>
    <row r="192" spans="1:62" x14ac:dyDescent="0.2">
      <c r="A192" s="228" t="s">
        <v>357</v>
      </c>
      <c r="B192" s="229" t="s">
        <v>344</v>
      </c>
      <c r="C192" s="230" t="s">
        <v>81</v>
      </c>
      <c r="D192" s="231"/>
      <c r="E192" s="236" t="str">
        <f t="shared" si="418"/>
        <v/>
      </c>
      <c r="F192" s="231"/>
      <c r="G192" s="236" t="str">
        <f t="shared" si="419"/>
        <v/>
      </c>
      <c r="H192" s="231"/>
      <c r="I192" s="236" t="str">
        <f t="shared" si="420"/>
        <v/>
      </c>
      <c r="J192" s="231"/>
      <c r="K192" s="236" t="str">
        <f t="shared" si="421"/>
        <v/>
      </c>
      <c r="L192" s="231">
        <v>55.58</v>
      </c>
      <c r="M192" s="236">
        <f t="shared" ca="1" si="422"/>
        <v>55.39</v>
      </c>
      <c r="N192" s="231"/>
      <c r="O192" s="236" t="str">
        <f t="shared" si="423"/>
        <v/>
      </c>
      <c r="P192" s="231"/>
      <c r="Q192" s="236" t="str">
        <f t="shared" si="424"/>
        <v/>
      </c>
      <c r="R192" s="231"/>
      <c r="S192" s="236" t="str">
        <f t="shared" si="425"/>
        <v/>
      </c>
      <c r="T192" s="231"/>
      <c r="U192" s="236" t="str">
        <f t="shared" si="426"/>
        <v/>
      </c>
      <c r="V192" s="236">
        <f t="shared" ca="1" si="427"/>
        <v>55.39</v>
      </c>
      <c r="W192" s="278"/>
      <c r="X192" s="226">
        <v>0.9</v>
      </c>
      <c r="Y192" s="158">
        <f t="shared" ca="1" si="459"/>
        <v>55.39</v>
      </c>
      <c r="Z192" s="158">
        <f t="shared" ca="1" si="459"/>
        <v>0</v>
      </c>
      <c r="AA192" s="158">
        <f t="shared" ca="1" si="459"/>
        <v>0</v>
      </c>
      <c r="AB192" s="158">
        <f t="shared" ca="1" si="459"/>
        <v>0</v>
      </c>
      <c r="AC192" s="158">
        <f t="shared" ca="1" si="459"/>
        <v>0</v>
      </c>
      <c r="AE192" s="158">
        <f t="shared" si="429"/>
        <v>0</v>
      </c>
      <c r="AF192" s="158">
        <f t="shared" si="430"/>
        <v>0</v>
      </c>
      <c r="AG192" s="158">
        <f t="shared" si="431"/>
        <v>0</v>
      </c>
      <c r="AH192" s="158">
        <f t="shared" si="432"/>
        <v>0</v>
      </c>
      <c r="AI192" s="158">
        <f t="shared" ca="1" si="433"/>
        <v>55.39</v>
      </c>
      <c r="AJ192" s="158">
        <f t="shared" si="434"/>
        <v>0</v>
      </c>
      <c r="AK192" s="158">
        <f t="shared" si="435"/>
        <v>0</v>
      </c>
      <c r="AL192" s="158">
        <f t="shared" si="436"/>
        <v>0</v>
      </c>
      <c r="AM192" s="158">
        <f t="shared" si="437"/>
        <v>0</v>
      </c>
      <c r="AN192" s="159">
        <f t="shared" ref="AN192:AN193" ca="1" si="460">ROUND(X192*SUM(E192,G192,I192,K192,M192,O192,Q192,S192,U192),2)</f>
        <v>49.85</v>
      </c>
      <c r="AP192" s="227">
        <f t="shared" ref="AP192:AP193" ca="1" si="461">IF(C192="Vihor",1,0)*AN192</f>
        <v>0</v>
      </c>
      <c r="AQ192" s="227">
        <f t="shared" ref="AQ192:AQ193" ca="1" si="462">IF(C192="Maksimir",1,0)*AN192</f>
        <v>0</v>
      </c>
      <c r="AR192" s="227">
        <f t="shared" ref="AR192:AR193" ca="1" si="463">IF(C192="Japetić",1,0)*AN192</f>
        <v>49.85</v>
      </c>
      <c r="AS192" s="227">
        <f t="shared" ref="AS192:AS193" ca="1" si="464">IF(C192="Bjelovar",1,0)*AN192</f>
        <v>0</v>
      </c>
      <c r="AT192" s="227">
        <f t="shared" ref="AT192:AT193" ca="1" si="465">IF(C192="Međimurje",1,0)*AN192</f>
        <v>0</v>
      </c>
      <c r="AU192" s="227">
        <f t="shared" ref="AU192:AU193" ca="1" si="466">IF(C192="Sova",1,0)*AN192</f>
        <v>0</v>
      </c>
      <c r="AV192" s="227">
        <f t="shared" ref="AV192:AV193" ca="1" si="467">IF(C192="Orion",1,0)*AN192</f>
        <v>0</v>
      </c>
      <c r="AW192" s="227">
        <f t="shared" ref="AW192:AW193" ca="1" si="468">IF(C192="Kapela",1,0)*AN192</f>
        <v>0</v>
      </c>
      <c r="AX192" s="227">
        <f t="shared" ref="AX192:AX193" ca="1" si="469">IF(C192="Jelen",1,0)*AN192</f>
        <v>0</v>
      </c>
      <c r="AY192" s="227">
        <f t="shared" ref="AY192:AY193" ca="1" si="470">IF(C192="Varaždin",1,0)*AN192</f>
        <v>0</v>
      </c>
      <c r="AZ192" s="227">
        <f t="shared" ref="AZ192:AZ193" ca="1" si="471">IF(C192="Ivan Merz",1,0)*AN192</f>
        <v>0</v>
      </c>
      <c r="BB192" s="227">
        <f t="shared" si="450"/>
        <v>0</v>
      </c>
      <c r="BC192" s="227">
        <f t="shared" si="451"/>
        <v>0</v>
      </c>
      <c r="BD192" s="227">
        <f t="shared" si="452"/>
        <v>0</v>
      </c>
      <c r="BE192" s="227">
        <f t="shared" si="453"/>
        <v>0</v>
      </c>
      <c r="BF192" s="227">
        <f t="shared" ca="1" si="454"/>
        <v>49.85</v>
      </c>
      <c r="BG192" s="227">
        <f t="shared" si="455"/>
        <v>0</v>
      </c>
      <c r="BH192" s="227">
        <f t="shared" si="456"/>
        <v>0</v>
      </c>
      <c r="BI192" s="227">
        <f t="shared" si="457"/>
        <v>0</v>
      </c>
      <c r="BJ192" s="227">
        <f t="shared" si="458"/>
        <v>0</v>
      </c>
    </row>
    <row r="193" spans="1:62" ht="13.5" thickBot="1" x14ac:dyDescent="0.25">
      <c r="A193" s="247" t="s">
        <v>89</v>
      </c>
      <c r="B193" s="248" t="s">
        <v>388</v>
      </c>
      <c r="C193" s="249" t="s">
        <v>285</v>
      </c>
      <c r="D193" s="250"/>
      <c r="E193" s="251" t="str">
        <f t="shared" si="418"/>
        <v/>
      </c>
      <c r="F193" s="250"/>
      <c r="G193" s="251" t="str">
        <f t="shared" si="419"/>
        <v/>
      </c>
      <c r="H193" s="250"/>
      <c r="I193" s="251" t="str">
        <f t="shared" si="420"/>
        <v/>
      </c>
      <c r="J193" s="250"/>
      <c r="K193" s="251" t="str">
        <f t="shared" si="421"/>
        <v/>
      </c>
      <c r="L193" s="250"/>
      <c r="M193" s="251" t="str">
        <f t="shared" si="422"/>
        <v/>
      </c>
      <c r="N193" s="250"/>
      <c r="O193" s="251" t="str">
        <f t="shared" si="423"/>
        <v/>
      </c>
      <c r="P193" s="250"/>
      <c r="Q193" s="251" t="str">
        <f t="shared" si="424"/>
        <v/>
      </c>
      <c r="R193" s="250">
        <v>156.26</v>
      </c>
      <c r="S193" s="251">
        <f t="shared" ca="1" si="425"/>
        <v>47.22</v>
      </c>
      <c r="T193" s="250"/>
      <c r="U193" s="251" t="str">
        <f t="shared" si="426"/>
        <v/>
      </c>
      <c r="V193" s="251">
        <f t="shared" ca="1" si="427"/>
        <v>47.22</v>
      </c>
      <c r="W193" s="278"/>
      <c r="X193" s="226">
        <v>0.9</v>
      </c>
      <c r="Y193" s="158">
        <f t="shared" ca="1" si="459"/>
        <v>47.22</v>
      </c>
      <c r="Z193" s="158">
        <f t="shared" ca="1" si="459"/>
        <v>0</v>
      </c>
      <c r="AA193" s="158">
        <f t="shared" ca="1" si="459"/>
        <v>0</v>
      </c>
      <c r="AB193" s="158">
        <f t="shared" ca="1" si="459"/>
        <v>0</v>
      </c>
      <c r="AC193" s="158">
        <f t="shared" ca="1" si="459"/>
        <v>0</v>
      </c>
      <c r="AE193" s="158">
        <f t="shared" si="429"/>
        <v>0</v>
      </c>
      <c r="AF193" s="158">
        <f t="shared" si="430"/>
        <v>0</v>
      </c>
      <c r="AG193" s="158">
        <f t="shared" si="431"/>
        <v>0</v>
      </c>
      <c r="AH193" s="158">
        <f t="shared" si="432"/>
        <v>0</v>
      </c>
      <c r="AI193" s="158">
        <f t="shared" si="433"/>
        <v>0</v>
      </c>
      <c r="AJ193" s="158">
        <f t="shared" si="434"/>
        <v>0</v>
      </c>
      <c r="AK193" s="158">
        <f t="shared" si="435"/>
        <v>0</v>
      </c>
      <c r="AL193" s="158">
        <f t="shared" ca="1" si="436"/>
        <v>47.22</v>
      </c>
      <c r="AM193" s="158">
        <f t="shared" si="437"/>
        <v>0</v>
      </c>
      <c r="AN193" s="159">
        <f t="shared" ca="1" si="460"/>
        <v>42.5</v>
      </c>
      <c r="AP193" s="227">
        <f t="shared" ca="1" si="461"/>
        <v>0</v>
      </c>
      <c r="AQ193" s="227">
        <f t="shared" ca="1" si="462"/>
        <v>0</v>
      </c>
      <c r="AR193" s="227">
        <f t="shared" ca="1" si="463"/>
        <v>0</v>
      </c>
      <c r="AS193" s="227">
        <f t="shared" ca="1" si="464"/>
        <v>0</v>
      </c>
      <c r="AT193" s="227">
        <f t="shared" ca="1" si="465"/>
        <v>0</v>
      </c>
      <c r="AU193" s="227">
        <f t="shared" ca="1" si="466"/>
        <v>0</v>
      </c>
      <c r="AV193" s="227">
        <f t="shared" ca="1" si="467"/>
        <v>0</v>
      </c>
      <c r="AW193" s="227">
        <f t="shared" ca="1" si="468"/>
        <v>0</v>
      </c>
      <c r="AX193" s="227">
        <f t="shared" ca="1" si="469"/>
        <v>0</v>
      </c>
      <c r="AY193" s="227">
        <f t="shared" ca="1" si="470"/>
        <v>42.5</v>
      </c>
      <c r="AZ193" s="227">
        <f t="shared" ca="1" si="471"/>
        <v>0</v>
      </c>
      <c r="BB193" s="227">
        <f t="shared" si="450"/>
        <v>0</v>
      </c>
      <c r="BC193" s="227">
        <f t="shared" si="451"/>
        <v>0</v>
      </c>
      <c r="BD193" s="227">
        <f t="shared" si="452"/>
        <v>0</v>
      </c>
      <c r="BE193" s="227">
        <f t="shared" si="453"/>
        <v>0</v>
      </c>
      <c r="BF193" s="227">
        <f t="shared" si="454"/>
        <v>0</v>
      </c>
      <c r="BG193" s="227">
        <f t="shared" si="455"/>
        <v>0</v>
      </c>
      <c r="BH193" s="227">
        <f t="shared" si="456"/>
        <v>0</v>
      </c>
      <c r="BI193" s="227">
        <f t="shared" ca="1" si="457"/>
        <v>42.5</v>
      </c>
      <c r="BJ193" s="227">
        <f t="shared" si="458"/>
        <v>0</v>
      </c>
    </row>
    <row r="194" spans="1:62" ht="13.5" thickBot="1" x14ac:dyDescent="0.25">
      <c r="A194" s="179"/>
      <c r="R194" s="271"/>
      <c r="AP194" s="227"/>
      <c r="AQ194" s="227"/>
      <c r="AR194" s="227"/>
      <c r="AS194" s="227"/>
      <c r="AT194" s="227"/>
      <c r="AU194" s="227"/>
      <c r="AV194" s="227"/>
      <c r="AW194" s="227"/>
      <c r="AX194" s="227"/>
      <c r="AY194" s="227"/>
      <c r="AZ194" s="227"/>
    </row>
    <row r="195" spans="1:62" ht="13.5" customHeight="1" x14ac:dyDescent="0.25">
      <c r="A195" s="355"/>
      <c r="B195" s="358" t="s">
        <v>25</v>
      </c>
      <c r="C195" s="361" t="s">
        <v>2</v>
      </c>
      <c r="D195" s="349" t="s">
        <v>95</v>
      </c>
      <c r="E195" s="349"/>
      <c r="F195" s="349" t="s">
        <v>145</v>
      </c>
      <c r="G195" s="349"/>
      <c r="H195" s="349" t="s">
        <v>133</v>
      </c>
      <c r="I195" s="349"/>
      <c r="J195" s="349" t="s">
        <v>135</v>
      </c>
      <c r="K195" s="349"/>
      <c r="L195" s="349" t="s">
        <v>136</v>
      </c>
      <c r="M195" s="350"/>
      <c r="N195" s="349" t="s">
        <v>149</v>
      </c>
      <c r="O195" s="349"/>
      <c r="P195" s="349" t="s">
        <v>20</v>
      </c>
      <c r="Q195" s="349"/>
      <c r="R195" s="349" t="s">
        <v>153</v>
      </c>
      <c r="S195" s="350"/>
      <c r="T195" s="349" t="s">
        <v>381</v>
      </c>
      <c r="U195" s="350"/>
      <c r="V195" s="351" t="s">
        <v>93</v>
      </c>
      <c r="W195" s="364"/>
      <c r="X195" s="364"/>
      <c r="AP195" s="227"/>
      <c r="AQ195" s="227"/>
      <c r="AR195" s="227"/>
      <c r="AS195" s="227"/>
      <c r="AT195" s="227"/>
      <c r="AU195" s="227"/>
      <c r="AV195" s="227"/>
      <c r="AW195" s="227"/>
      <c r="AX195" s="227"/>
      <c r="AY195" s="227"/>
      <c r="AZ195" s="227"/>
    </row>
    <row r="196" spans="1:62" ht="13.5" x14ac:dyDescent="0.25">
      <c r="A196" s="356"/>
      <c r="B196" s="359"/>
      <c r="C196" s="362"/>
      <c r="D196" s="348" t="s">
        <v>144</v>
      </c>
      <c r="E196" s="348"/>
      <c r="F196" s="348" t="s">
        <v>146</v>
      </c>
      <c r="G196" s="348"/>
      <c r="H196" s="348" t="s">
        <v>146</v>
      </c>
      <c r="I196" s="348"/>
      <c r="J196" s="348" t="s">
        <v>147</v>
      </c>
      <c r="K196" s="348"/>
      <c r="L196" s="348" t="s">
        <v>148</v>
      </c>
      <c r="M196" s="348"/>
      <c r="N196" s="348" t="s">
        <v>151</v>
      </c>
      <c r="O196" s="348"/>
      <c r="P196" s="348" t="s">
        <v>152</v>
      </c>
      <c r="Q196" s="348"/>
      <c r="R196" s="348" t="s">
        <v>91</v>
      </c>
      <c r="S196" s="348"/>
      <c r="T196" s="348" t="s">
        <v>382</v>
      </c>
      <c r="U196" s="348"/>
      <c r="V196" s="352"/>
      <c r="W196" s="364"/>
      <c r="X196" s="364"/>
      <c r="AP196" s="227"/>
      <c r="AQ196" s="227"/>
      <c r="AR196" s="227"/>
      <c r="AS196" s="227"/>
      <c r="AT196" s="227"/>
      <c r="AU196" s="227"/>
      <c r="AV196" s="227"/>
      <c r="AW196" s="227"/>
      <c r="AX196" s="227"/>
      <c r="AY196" s="227"/>
      <c r="AZ196" s="227"/>
    </row>
    <row r="197" spans="1:62" ht="13.5" customHeight="1" thickBot="1" x14ac:dyDescent="0.25">
      <c r="A197" s="357"/>
      <c r="B197" s="360"/>
      <c r="C197" s="363"/>
      <c r="D197" s="203" t="s">
        <v>0</v>
      </c>
      <c r="E197" s="204" t="s">
        <v>1</v>
      </c>
      <c r="F197" s="203" t="s">
        <v>0</v>
      </c>
      <c r="G197" s="204" t="s">
        <v>1</v>
      </c>
      <c r="H197" s="203" t="s">
        <v>0</v>
      </c>
      <c r="I197" s="204" t="s">
        <v>1</v>
      </c>
      <c r="J197" s="203" t="s">
        <v>0</v>
      </c>
      <c r="K197" s="204" t="s">
        <v>1</v>
      </c>
      <c r="L197" s="203" t="s">
        <v>0</v>
      </c>
      <c r="M197" s="204" t="s">
        <v>1</v>
      </c>
      <c r="N197" s="203" t="s">
        <v>0</v>
      </c>
      <c r="O197" s="204" t="s">
        <v>1</v>
      </c>
      <c r="P197" s="203" t="s">
        <v>0</v>
      </c>
      <c r="Q197" s="204" t="s">
        <v>1</v>
      </c>
      <c r="R197" s="203" t="s">
        <v>0</v>
      </c>
      <c r="S197" s="204" t="s">
        <v>1</v>
      </c>
      <c r="T197" s="203" t="s">
        <v>0</v>
      </c>
      <c r="U197" s="204" t="s">
        <v>1</v>
      </c>
      <c r="V197" s="353"/>
      <c r="W197" s="205"/>
      <c r="X197" s="206"/>
      <c r="AP197" s="227"/>
      <c r="AQ197" s="227"/>
      <c r="AR197" s="227"/>
      <c r="AS197" s="227"/>
      <c r="AT197" s="227"/>
      <c r="AU197" s="227"/>
      <c r="AV197" s="227"/>
      <c r="AW197" s="227"/>
      <c r="AX197" s="227"/>
      <c r="AY197" s="227"/>
      <c r="AZ197" s="227"/>
    </row>
    <row r="198" spans="1:62" s="215" customFormat="1" ht="13.5" hidden="1" outlineLevel="1" thickBot="1" x14ac:dyDescent="0.25">
      <c r="A198" s="209"/>
      <c r="B198" s="210">
        <f>ROW()+1</f>
        <v>199</v>
      </c>
      <c r="C198" s="211" cm="1">
        <f t="array" ref="C198">MATCH(TRUE,ISBLANK(C199:C417),0)+ROW()-1</f>
        <v>227</v>
      </c>
      <c r="D198" s="212">
        <f ca="1">MIN(INDIRECT(ADDRESS($B198,COLUMN())&amp;":"&amp;ADDRESS($C198,COLUMN())))</f>
        <v>42.12</v>
      </c>
      <c r="E198" s="213">
        <f ca="1">100*D198-40*INT(D198)</f>
        <v>2532</v>
      </c>
      <c r="F198" s="212">
        <f ca="1">MIN(INDIRECT(ADDRESS($B198,COLUMN())&amp;":"&amp;ADDRESS($C198,COLUMN())))</f>
        <v>29.1</v>
      </c>
      <c r="G198" s="213">
        <f t="shared" ref="G198" ca="1" si="472">F198*100-40*INT(F198)</f>
        <v>1750</v>
      </c>
      <c r="H198" s="212">
        <f ca="1">MIN(INDIRECT(ADDRESS($B198,COLUMN())&amp;":"&amp;ADDRESS($C198,COLUMN())))</f>
        <v>28.05</v>
      </c>
      <c r="I198" s="213">
        <f t="shared" ref="I198" ca="1" si="473">H198*100-40*INT(H198)</f>
        <v>1685</v>
      </c>
      <c r="J198" s="212">
        <f ca="1">MIN(INDIRECT(ADDRESS($B198,COLUMN())&amp;":"&amp;ADDRESS($C198,COLUMN())))</f>
        <v>28.27</v>
      </c>
      <c r="K198" s="213">
        <f t="shared" ref="K198" ca="1" si="474">J198*100-40*INT(J198)</f>
        <v>1707</v>
      </c>
      <c r="L198" s="212">
        <f ca="1">MIN(INDIRECT(ADDRESS($B198,COLUMN())&amp;":"&amp;ADDRESS($C198,COLUMN())))</f>
        <v>28.49</v>
      </c>
      <c r="M198" s="213">
        <f t="shared" ref="M198" ca="1" si="475">L198*100-40*INT(L198)</f>
        <v>1729</v>
      </c>
      <c r="N198" s="212">
        <f ca="1">MIN(INDIRECT(ADDRESS($B198,COLUMN())&amp;":"&amp;ADDRESS($C198,COLUMN())))</f>
        <v>27.58</v>
      </c>
      <c r="O198" s="213">
        <f t="shared" ref="O198" ca="1" si="476">N198*100-40*INT(N198)</f>
        <v>1678</v>
      </c>
      <c r="P198" s="212">
        <f ca="1">MIN(INDIRECT(ADDRESS($B198,COLUMN())&amp;":"&amp;ADDRESS($C198,COLUMN())))</f>
        <v>41.22</v>
      </c>
      <c r="Q198" s="213">
        <f t="shared" ref="Q198" ca="1" si="477">P198*100-40*INT(P198)</f>
        <v>2482</v>
      </c>
      <c r="R198" s="212">
        <f ca="1">MIN(INDIRECT(ADDRESS($B198,COLUMN())&amp;":"&amp;ADDRESS($C198,COLUMN())))</f>
        <v>55.47</v>
      </c>
      <c r="S198" s="213">
        <f t="shared" ref="S198" ca="1" si="478">R198*100-40*INT(R198)</f>
        <v>3347</v>
      </c>
      <c r="T198" s="212">
        <f ca="1">MIN(INDIRECT(ADDRESS($B198,COLUMN())&amp;":"&amp;ADDRESS($C198,COLUMN())))</f>
        <v>27.15</v>
      </c>
      <c r="U198" s="213">
        <f t="shared" ref="U198" ca="1" si="479">T198*100-40*INT(T198)</f>
        <v>1635</v>
      </c>
      <c r="V198" s="212"/>
      <c r="W198" s="214"/>
      <c r="X198" s="214"/>
      <c r="AN198" s="216"/>
      <c r="AP198" s="217"/>
      <c r="AQ198" s="217"/>
      <c r="AR198" s="217"/>
      <c r="AS198" s="217"/>
      <c r="AT198" s="217"/>
      <c r="AU198" s="217"/>
      <c r="AV198" s="217"/>
      <c r="AW198" s="217"/>
      <c r="AX198" s="217"/>
      <c r="AY198" s="217"/>
      <c r="AZ198" s="217"/>
    </row>
    <row r="199" spans="1:62" collapsed="1" x14ac:dyDescent="0.2">
      <c r="A199" s="218" t="s">
        <v>3</v>
      </c>
      <c r="B199" s="279" t="s">
        <v>42</v>
      </c>
      <c r="C199" s="220" t="s">
        <v>73</v>
      </c>
      <c r="D199" s="221">
        <v>42.12</v>
      </c>
      <c r="E199" s="223">
        <f t="shared" ref="E199:E227" ca="1" si="480">IF(D199="","",IF(N(D199)=0,"*",ROUND(100*E$198/(100*D199-40*INT(D199)),2)))</f>
        <v>100</v>
      </c>
      <c r="F199" s="221">
        <v>29.1</v>
      </c>
      <c r="G199" s="223">
        <f t="shared" ref="G199:G227" ca="1" si="481">IF(F199="","",IF(N(F199)=0,"*",ROUND(100*G$198/(100*F199-40*INT(F199)),2)))</f>
        <v>100</v>
      </c>
      <c r="H199" s="221">
        <v>28.05</v>
      </c>
      <c r="I199" s="223">
        <f t="shared" ref="I199:I227" ca="1" si="482">IF(H199="","",IF(N(H199)=0,"*",ROUND(100*I$198/(100*H199-40*INT(H199)),2)))</f>
        <v>100</v>
      </c>
      <c r="J199" s="221">
        <v>28.48</v>
      </c>
      <c r="K199" s="222">
        <f t="shared" ref="K199:K227" ca="1" si="483">IF(J199="","",IF(N(J199)=0,"*",ROUND(100*K$198/(100*J199-40*INT(J199)),2)))</f>
        <v>98.78</v>
      </c>
      <c r="L199" s="221">
        <v>28.49</v>
      </c>
      <c r="M199" s="223">
        <f t="shared" ref="M199:M227" ca="1" si="484">IF(L199="","",IF(N(L199)=0,"*",ROUND(100*M$198/(100*L199-40*INT(L199)),2)))</f>
        <v>100</v>
      </c>
      <c r="N199" s="221">
        <v>31.39</v>
      </c>
      <c r="O199" s="223">
        <f t="shared" ref="O199:O227" ca="1" si="485">IF(N199="","",IF(N(N199)=0,"*",ROUND(100*O$198/(100*N199-40*INT(N199)),2)))</f>
        <v>88.36</v>
      </c>
      <c r="P199" s="221"/>
      <c r="Q199" s="223" t="str">
        <f t="shared" ref="Q199:Q227" si="486">IF(P199="","",IF(N(P199)=0,"*",ROUND(100*Q$198/(100*P199-40*INT(P199)),2)))</f>
        <v/>
      </c>
      <c r="R199" s="221">
        <v>55.47</v>
      </c>
      <c r="S199" s="223">
        <f t="shared" ref="S199:S227" ca="1" si="487">IF(R199="","",IF(N(R199)=0,"*",ROUND(100*S$198/(100*R199-40*INT(R199)),2)))</f>
        <v>100</v>
      </c>
      <c r="T199" s="221">
        <v>27.15</v>
      </c>
      <c r="U199" s="222">
        <f t="shared" ref="U199:U227" ca="1" si="488">IF(T199="","",IF(N(T199)=0,"*",ROUND(100*U$198/(100*T199-40*INT(T199)),2)))</f>
        <v>100</v>
      </c>
      <c r="V199" s="223">
        <f t="shared" ref="V199:V227" ca="1" si="489">SUM(Y199:AC199)</f>
        <v>500</v>
      </c>
      <c r="W199" s="264"/>
      <c r="X199" s="226">
        <v>0.8</v>
      </c>
      <c r="Y199" s="158">
        <f t="shared" ref="Y199:AC206" ca="1" si="490">LARGE($AE199:$AM199,Y$34)</f>
        <v>100</v>
      </c>
      <c r="Z199" s="158">
        <f t="shared" ca="1" si="490"/>
        <v>100</v>
      </c>
      <c r="AA199" s="158">
        <f t="shared" ca="1" si="490"/>
        <v>100</v>
      </c>
      <c r="AB199" s="158">
        <f t="shared" ca="1" si="490"/>
        <v>100</v>
      </c>
      <c r="AC199" s="158">
        <f t="shared" ca="1" si="490"/>
        <v>100</v>
      </c>
      <c r="AE199" s="158">
        <f t="shared" ref="AE199:AE227" ca="1" si="491">N(E199)</f>
        <v>100</v>
      </c>
      <c r="AF199" s="158">
        <f t="shared" ref="AF199:AF227" ca="1" si="492">N(G199)</f>
        <v>100</v>
      </c>
      <c r="AG199" s="158">
        <f t="shared" ref="AG199:AG227" ca="1" si="493">N(I199)</f>
        <v>100</v>
      </c>
      <c r="AH199" s="158">
        <f t="shared" ref="AH199:AH227" ca="1" si="494">N(K199)</f>
        <v>98.78</v>
      </c>
      <c r="AI199" s="158">
        <f t="shared" ref="AI199:AI227" ca="1" si="495">N(M199)</f>
        <v>100</v>
      </c>
      <c r="AJ199" s="158">
        <f t="shared" ref="AJ199:AJ227" ca="1" si="496">N(O199)</f>
        <v>88.36</v>
      </c>
      <c r="AK199" s="158">
        <f t="shared" ref="AK199:AK227" si="497">N(Q199)</f>
        <v>0</v>
      </c>
      <c r="AL199" s="158">
        <f t="shared" ref="AL199:AL227" ca="1" si="498">N(S199)</f>
        <v>100</v>
      </c>
      <c r="AM199" s="158">
        <f t="shared" ref="AM199:AM227" ca="1" si="499">N(U199)</f>
        <v>100</v>
      </c>
      <c r="AN199" s="159">
        <f t="shared" ref="AN199:AN227" ca="1" si="500">ROUND(X199*SUM(E199,G199,I199,K199,M199,O199,Q199,S199,U199),2)</f>
        <v>629.71</v>
      </c>
      <c r="AP199" s="227">
        <f t="shared" ref="AP199:AP227" ca="1" si="501">IF(C199="Vihor",1,0)*AN199</f>
        <v>629.71</v>
      </c>
      <c r="AQ199" s="227">
        <f t="shared" ref="AQ199:AQ227" ca="1" si="502">IF(C199="Maksimir",1,0)*AN199</f>
        <v>0</v>
      </c>
      <c r="AR199" s="227">
        <f t="shared" ref="AR199:AR227" ca="1" si="503">IF(C199="Japetić",1,0)*AN199</f>
        <v>0</v>
      </c>
      <c r="AS199" s="227">
        <f t="shared" ref="AS199:AS227" ca="1" si="504">IF(C199="Bjelovar",1,0)*AN199</f>
        <v>0</v>
      </c>
      <c r="AT199" s="227">
        <f t="shared" ref="AT199:AT227" ca="1" si="505">IF(C199="Međimurje",1,0)*AN199</f>
        <v>0</v>
      </c>
      <c r="AU199" s="227">
        <f t="shared" ref="AU199:AU227" ca="1" si="506">IF(C199="Sova",1,0)*AN199</f>
        <v>0</v>
      </c>
      <c r="AV199" s="227">
        <f t="shared" ref="AV199:AV227" ca="1" si="507">IF(C199="Orion",1,0)*AN199</f>
        <v>0</v>
      </c>
      <c r="AW199" s="227">
        <f t="shared" ref="AW199:AW227" ca="1" si="508">IF(C199="Kapela",1,0)*AN199</f>
        <v>0</v>
      </c>
      <c r="AX199" s="227">
        <f t="shared" ref="AX199:AX227" ca="1" si="509">IF(C199="Jelen",1,0)*AN199</f>
        <v>0</v>
      </c>
      <c r="AY199" s="227">
        <f t="shared" ref="AY199:AY227" ca="1" si="510">IF(C199="Varaždin",1,0)*AN199</f>
        <v>0</v>
      </c>
      <c r="AZ199" s="227">
        <f t="shared" ref="AZ199:AZ227" ca="1" si="511">IF(C199="Ivan Merz",1,0)*AN199</f>
        <v>0</v>
      </c>
      <c r="BB199" s="227">
        <f t="shared" ref="BB199:BB227" ca="1" si="512">ROUND(N(E199)*$X199,2)</f>
        <v>80</v>
      </c>
      <c r="BC199" s="227">
        <f t="shared" ref="BC199:BC227" ca="1" si="513">ROUND(N(G199)*$X199,2)</f>
        <v>80</v>
      </c>
      <c r="BD199" s="227">
        <f t="shared" ref="BD199:BD227" ca="1" si="514">ROUND(N(I199)*$X199,2)</f>
        <v>80</v>
      </c>
      <c r="BE199" s="227">
        <f t="shared" ref="BE199:BE227" ca="1" si="515">ROUND(N(K199)*$X199,2)</f>
        <v>79.02</v>
      </c>
      <c r="BF199" s="227">
        <f t="shared" ref="BF199:BF227" ca="1" si="516">ROUND(N(M199)*$X199,2)</f>
        <v>80</v>
      </c>
      <c r="BG199" s="227">
        <f t="shared" ref="BG199:BG227" ca="1" si="517">ROUND(N(O199)*$X199,2)</f>
        <v>70.69</v>
      </c>
      <c r="BH199" s="227">
        <f t="shared" ref="BH199:BH227" si="518">ROUND(N(Q199)*$X199,2)</f>
        <v>0</v>
      </c>
      <c r="BI199" s="227">
        <f t="shared" ref="BI199:BI227" ca="1" si="519">ROUND(N(S199)*$X199,2)</f>
        <v>80</v>
      </c>
      <c r="BJ199" s="227">
        <f t="shared" ref="BJ199:BJ227" ca="1" si="520">ROUND(N(U199)*$X199,2)</f>
        <v>80</v>
      </c>
    </row>
    <row r="200" spans="1:62" x14ac:dyDescent="0.2">
      <c r="A200" s="228" t="s">
        <v>4</v>
      </c>
      <c r="B200" s="229" t="s">
        <v>31</v>
      </c>
      <c r="C200" s="230" t="s">
        <v>82</v>
      </c>
      <c r="D200" s="231">
        <v>50.42</v>
      </c>
      <c r="E200" s="232">
        <f t="shared" ca="1" si="480"/>
        <v>83.23</v>
      </c>
      <c r="F200" s="231">
        <v>35.24</v>
      </c>
      <c r="G200" s="232">
        <f t="shared" ca="1" si="481"/>
        <v>82.39</v>
      </c>
      <c r="H200" s="231">
        <v>46.5</v>
      </c>
      <c r="I200" s="232">
        <f t="shared" ca="1" si="482"/>
        <v>59.96</v>
      </c>
      <c r="J200" s="231">
        <v>30.2</v>
      </c>
      <c r="K200" s="236">
        <f t="shared" ca="1" si="483"/>
        <v>93.79</v>
      </c>
      <c r="L200" s="231">
        <v>30.53</v>
      </c>
      <c r="M200" s="236">
        <f t="shared" ca="1" si="484"/>
        <v>93.31</v>
      </c>
      <c r="N200" s="231">
        <v>27.58</v>
      </c>
      <c r="O200" s="236">
        <f t="shared" ca="1" si="485"/>
        <v>100</v>
      </c>
      <c r="P200" s="231">
        <v>44.53</v>
      </c>
      <c r="Q200" s="236">
        <f t="shared" ca="1" si="486"/>
        <v>92.16</v>
      </c>
      <c r="R200" s="231">
        <v>60.15</v>
      </c>
      <c r="S200" s="236">
        <f t="shared" ca="1" si="487"/>
        <v>92.59</v>
      </c>
      <c r="T200" s="231">
        <v>38.01</v>
      </c>
      <c r="U200" s="232">
        <f t="shared" ca="1" si="488"/>
        <v>71.680000000000007</v>
      </c>
      <c r="V200" s="236">
        <f t="shared" ca="1" si="489"/>
        <v>471.85</v>
      </c>
      <c r="W200" s="264"/>
      <c r="X200" s="226">
        <v>0.8</v>
      </c>
      <c r="Y200" s="158">
        <f t="shared" ca="1" si="490"/>
        <v>100</v>
      </c>
      <c r="Z200" s="158">
        <f t="shared" ca="1" si="490"/>
        <v>93.79</v>
      </c>
      <c r="AA200" s="158">
        <f t="shared" ca="1" si="490"/>
        <v>93.31</v>
      </c>
      <c r="AB200" s="158">
        <f t="shared" ca="1" si="490"/>
        <v>92.59</v>
      </c>
      <c r="AC200" s="158">
        <f t="shared" ca="1" si="490"/>
        <v>92.16</v>
      </c>
      <c r="AE200" s="158">
        <f t="shared" ca="1" si="491"/>
        <v>83.23</v>
      </c>
      <c r="AF200" s="158">
        <f t="shared" ca="1" si="492"/>
        <v>82.39</v>
      </c>
      <c r="AG200" s="158">
        <f t="shared" ca="1" si="493"/>
        <v>59.96</v>
      </c>
      <c r="AH200" s="158">
        <f t="shared" ca="1" si="494"/>
        <v>93.79</v>
      </c>
      <c r="AI200" s="158">
        <f t="shared" ca="1" si="495"/>
        <v>93.31</v>
      </c>
      <c r="AJ200" s="158">
        <f t="shared" ca="1" si="496"/>
        <v>100</v>
      </c>
      <c r="AK200" s="158">
        <f t="shared" ca="1" si="497"/>
        <v>92.16</v>
      </c>
      <c r="AL200" s="158">
        <f t="shared" ca="1" si="498"/>
        <v>92.59</v>
      </c>
      <c r="AM200" s="158">
        <f t="shared" ca="1" si="499"/>
        <v>71.680000000000007</v>
      </c>
      <c r="AN200" s="159">
        <f t="shared" ca="1" si="500"/>
        <v>615.29</v>
      </c>
      <c r="AP200" s="227">
        <f t="shared" ca="1" si="501"/>
        <v>0</v>
      </c>
      <c r="AQ200" s="227">
        <f t="shared" ca="1" si="502"/>
        <v>0</v>
      </c>
      <c r="AR200" s="227">
        <f t="shared" ca="1" si="503"/>
        <v>0</v>
      </c>
      <c r="AS200" s="227">
        <f t="shared" ca="1" si="504"/>
        <v>615.29</v>
      </c>
      <c r="AT200" s="227">
        <f t="shared" ca="1" si="505"/>
        <v>0</v>
      </c>
      <c r="AU200" s="227">
        <f t="shared" ca="1" si="506"/>
        <v>0</v>
      </c>
      <c r="AV200" s="227">
        <f t="shared" ca="1" si="507"/>
        <v>0</v>
      </c>
      <c r="AW200" s="227">
        <f t="shared" ca="1" si="508"/>
        <v>0</v>
      </c>
      <c r="AX200" s="227">
        <f t="shared" ca="1" si="509"/>
        <v>0</v>
      </c>
      <c r="AY200" s="227">
        <f t="shared" ca="1" si="510"/>
        <v>0</v>
      </c>
      <c r="AZ200" s="227">
        <f t="shared" ca="1" si="511"/>
        <v>0</v>
      </c>
      <c r="BB200" s="227">
        <f t="shared" ca="1" si="512"/>
        <v>66.58</v>
      </c>
      <c r="BC200" s="227">
        <f t="shared" ca="1" si="513"/>
        <v>65.91</v>
      </c>
      <c r="BD200" s="227">
        <f t="shared" ca="1" si="514"/>
        <v>47.97</v>
      </c>
      <c r="BE200" s="227">
        <f t="shared" ca="1" si="515"/>
        <v>75.03</v>
      </c>
      <c r="BF200" s="227">
        <f t="shared" ca="1" si="516"/>
        <v>74.650000000000006</v>
      </c>
      <c r="BG200" s="227">
        <f t="shared" ca="1" si="517"/>
        <v>80</v>
      </c>
      <c r="BH200" s="227">
        <f t="shared" ca="1" si="518"/>
        <v>73.73</v>
      </c>
      <c r="BI200" s="227">
        <f t="shared" ca="1" si="519"/>
        <v>74.069999999999993</v>
      </c>
      <c r="BJ200" s="227">
        <f t="shared" ca="1" si="520"/>
        <v>57.34</v>
      </c>
    </row>
    <row r="201" spans="1:62" x14ac:dyDescent="0.2">
      <c r="A201" s="228" t="s">
        <v>5</v>
      </c>
      <c r="B201" s="229" t="s">
        <v>30</v>
      </c>
      <c r="C201" s="230" t="s">
        <v>80</v>
      </c>
      <c r="D201" s="231">
        <v>60.29</v>
      </c>
      <c r="E201" s="232">
        <f t="shared" ca="1" si="480"/>
        <v>69.77</v>
      </c>
      <c r="F201" s="231">
        <v>32.39</v>
      </c>
      <c r="G201" s="236">
        <f t="shared" ca="1" si="481"/>
        <v>89.33</v>
      </c>
      <c r="H201" s="231" t="s">
        <v>88</v>
      </c>
      <c r="I201" s="235" t="str">
        <f t="shared" si="482"/>
        <v>*</v>
      </c>
      <c r="J201" s="231">
        <v>28.27</v>
      </c>
      <c r="K201" s="236">
        <f t="shared" ca="1" si="483"/>
        <v>100</v>
      </c>
      <c r="L201" s="231">
        <v>29.37</v>
      </c>
      <c r="M201" s="236">
        <f t="shared" ca="1" si="484"/>
        <v>97.3</v>
      </c>
      <c r="N201" s="231">
        <v>32.32</v>
      </c>
      <c r="O201" s="236">
        <f t="shared" ca="1" si="485"/>
        <v>85.96</v>
      </c>
      <c r="P201" s="231">
        <v>42.57</v>
      </c>
      <c r="Q201" s="236">
        <f t="shared" ca="1" si="486"/>
        <v>96.31</v>
      </c>
      <c r="R201" s="231">
        <v>88.21</v>
      </c>
      <c r="S201" s="232">
        <f t="shared" ca="1" si="487"/>
        <v>63.14</v>
      </c>
      <c r="T201" s="231">
        <v>34.119999999999997</v>
      </c>
      <c r="U201" s="232">
        <f t="shared" ca="1" si="488"/>
        <v>79.680000000000007</v>
      </c>
      <c r="V201" s="236">
        <f t="shared" ca="1" si="489"/>
        <v>468.9</v>
      </c>
      <c r="W201" s="264"/>
      <c r="X201" s="226">
        <v>0.8</v>
      </c>
      <c r="Y201" s="158">
        <f t="shared" ca="1" si="490"/>
        <v>100</v>
      </c>
      <c r="Z201" s="158">
        <f t="shared" ca="1" si="490"/>
        <v>97.3</v>
      </c>
      <c r="AA201" s="158">
        <f t="shared" ca="1" si="490"/>
        <v>96.31</v>
      </c>
      <c r="AB201" s="158">
        <f t="shared" ca="1" si="490"/>
        <v>89.33</v>
      </c>
      <c r="AC201" s="158">
        <f t="shared" ca="1" si="490"/>
        <v>85.96</v>
      </c>
      <c r="AE201" s="158">
        <f t="shared" ca="1" si="491"/>
        <v>69.77</v>
      </c>
      <c r="AF201" s="158">
        <f t="shared" ca="1" si="492"/>
        <v>89.33</v>
      </c>
      <c r="AG201" s="158">
        <f t="shared" si="493"/>
        <v>0</v>
      </c>
      <c r="AH201" s="158">
        <f t="shared" ca="1" si="494"/>
        <v>100</v>
      </c>
      <c r="AI201" s="158">
        <f t="shared" ca="1" si="495"/>
        <v>97.3</v>
      </c>
      <c r="AJ201" s="158">
        <f t="shared" ca="1" si="496"/>
        <v>85.96</v>
      </c>
      <c r="AK201" s="158">
        <f t="shared" ca="1" si="497"/>
        <v>96.31</v>
      </c>
      <c r="AL201" s="158">
        <f t="shared" ca="1" si="498"/>
        <v>63.14</v>
      </c>
      <c r="AM201" s="158">
        <f t="shared" ca="1" si="499"/>
        <v>79.680000000000007</v>
      </c>
      <c r="AN201" s="159">
        <f t="shared" ca="1" si="500"/>
        <v>545.19000000000005</v>
      </c>
      <c r="AP201" s="227">
        <f t="shared" ca="1" si="501"/>
        <v>0</v>
      </c>
      <c r="AQ201" s="227">
        <f t="shared" ca="1" si="502"/>
        <v>545.19000000000005</v>
      </c>
      <c r="AR201" s="227">
        <f t="shared" ca="1" si="503"/>
        <v>0</v>
      </c>
      <c r="AS201" s="227">
        <f t="shared" ca="1" si="504"/>
        <v>0</v>
      </c>
      <c r="AT201" s="227">
        <f t="shared" ca="1" si="505"/>
        <v>0</v>
      </c>
      <c r="AU201" s="227">
        <f t="shared" ca="1" si="506"/>
        <v>0</v>
      </c>
      <c r="AV201" s="227">
        <f t="shared" ca="1" si="507"/>
        <v>0</v>
      </c>
      <c r="AW201" s="227">
        <f t="shared" ca="1" si="508"/>
        <v>0</v>
      </c>
      <c r="AX201" s="227">
        <f t="shared" ca="1" si="509"/>
        <v>0</v>
      </c>
      <c r="AY201" s="227">
        <f t="shared" ca="1" si="510"/>
        <v>0</v>
      </c>
      <c r="AZ201" s="227">
        <f t="shared" ca="1" si="511"/>
        <v>0</v>
      </c>
      <c r="BB201" s="227">
        <f t="shared" ca="1" si="512"/>
        <v>55.82</v>
      </c>
      <c r="BC201" s="227">
        <f t="shared" ca="1" si="513"/>
        <v>71.459999999999994</v>
      </c>
      <c r="BD201" s="227">
        <f t="shared" si="514"/>
        <v>0</v>
      </c>
      <c r="BE201" s="227">
        <f t="shared" ca="1" si="515"/>
        <v>80</v>
      </c>
      <c r="BF201" s="227">
        <f t="shared" ca="1" si="516"/>
        <v>77.84</v>
      </c>
      <c r="BG201" s="227">
        <f t="shared" ca="1" si="517"/>
        <v>68.77</v>
      </c>
      <c r="BH201" s="227">
        <f t="shared" ca="1" si="518"/>
        <v>77.05</v>
      </c>
      <c r="BI201" s="227">
        <f t="shared" ca="1" si="519"/>
        <v>50.51</v>
      </c>
      <c r="BJ201" s="227">
        <f t="shared" ca="1" si="520"/>
        <v>63.74</v>
      </c>
    </row>
    <row r="202" spans="1:62" x14ac:dyDescent="0.2">
      <c r="A202" s="228" t="s">
        <v>6</v>
      </c>
      <c r="B202" s="229" t="s">
        <v>203</v>
      </c>
      <c r="C202" s="230" t="s">
        <v>73</v>
      </c>
      <c r="D202" s="231">
        <v>62.01</v>
      </c>
      <c r="E202" s="232">
        <f t="shared" ca="1" si="480"/>
        <v>68.05</v>
      </c>
      <c r="F202" s="231">
        <v>34.479999999999997</v>
      </c>
      <c r="G202" s="236">
        <f t="shared" ca="1" si="481"/>
        <v>83.81</v>
      </c>
      <c r="H202" s="231">
        <v>33.51</v>
      </c>
      <c r="I202" s="232">
        <f t="shared" ca="1" si="482"/>
        <v>82.96</v>
      </c>
      <c r="J202" s="231">
        <v>28.58</v>
      </c>
      <c r="K202" s="236">
        <f t="shared" ca="1" si="483"/>
        <v>98.22</v>
      </c>
      <c r="L202" s="231">
        <v>29.29</v>
      </c>
      <c r="M202" s="236">
        <f t="shared" ca="1" si="484"/>
        <v>97.74</v>
      </c>
      <c r="N202" s="231">
        <v>37.44</v>
      </c>
      <c r="O202" s="232">
        <f t="shared" ca="1" si="485"/>
        <v>74.12</v>
      </c>
      <c r="P202" s="231">
        <v>46.22</v>
      </c>
      <c r="Q202" s="236">
        <f t="shared" ca="1" si="486"/>
        <v>89.22</v>
      </c>
      <c r="R202" s="231">
        <v>64.03</v>
      </c>
      <c r="S202" s="236">
        <f t="shared" ca="1" si="487"/>
        <v>87.09</v>
      </c>
      <c r="T202" s="231">
        <v>35.450000000000003</v>
      </c>
      <c r="U202" s="232">
        <f t="shared" ca="1" si="488"/>
        <v>76.22</v>
      </c>
      <c r="V202" s="236">
        <f t="shared" ca="1" si="489"/>
        <v>456.08</v>
      </c>
      <c r="W202" s="264"/>
      <c r="X202" s="226">
        <v>0.8</v>
      </c>
      <c r="Y202" s="158">
        <f t="shared" ca="1" si="490"/>
        <v>98.22</v>
      </c>
      <c r="Z202" s="158">
        <f t="shared" ca="1" si="490"/>
        <v>97.74</v>
      </c>
      <c r="AA202" s="158">
        <f t="shared" ca="1" si="490"/>
        <v>89.22</v>
      </c>
      <c r="AB202" s="158">
        <f t="shared" ca="1" si="490"/>
        <v>87.09</v>
      </c>
      <c r="AC202" s="158">
        <f t="shared" ca="1" si="490"/>
        <v>83.81</v>
      </c>
      <c r="AE202" s="158">
        <f t="shared" ca="1" si="491"/>
        <v>68.05</v>
      </c>
      <c r="AF202" s="158">
        <f t="shared" ca="1" si="492"/>
        <v>83.81</v>
      </c>
      <c r="AG202" s="158">
        <f t="shared" ca="1" si="493"/>
        <v>82.96</v>
      </c>
      <c r="AH202" s="158">
        <f t="shared" ca="1" si="494"/>
        <v>98.22</v>
      </c>
      <c r="AI202" s="158">
        <f t="shared" ca="1" si="495"/>
        <v>97.74</v>
      </c>
      <c r="AJ202" s="158">
        <f t="shared" ca="1" si="496"/>
        <v>74.12</v>
      </c>
      <c r="AK202" s="158">
        <f t="shared" ca="1" si="497"/>
        <v>89.22</v>
      </c>
      <c r="AL202" s="158">
        <f t="shared" ca="1" si="498"/>
        <v>87.09</v>
      </c>
      <c r="AM202" s="158">
        <f t="shared" ca="1" si="499"/>
        <v>76.22</v>
      </c>
      <c r="AN202" s="159">
        <f t="shared" ca="1" si="500"/>
        <v>605.94000000000005</v>
      </c>
      <c r="AP202" s="227">
        <f t="shared" ca="1" si="501"/>
        <v>605.94000000000005</v>
      </c>
      <c r="AQ202" s="227">
        <f t="shared" ca="1" si="502"/>
        <v>0</v>
      </c>
      <c r="AR202" s="227">
        <f t="shared" ca="1" si="503"/>
        <v>0</v>
      </c>
      <c r="AS202" s="227">
        <f t="shared" ca="1" si="504"/>
        <v>0</v>
      </c>
      <c r="AT202" s="227">
        <f t="shared" ca="1" si="505"/>
        <v>0</v>
      </c>
      <c r="AU202" s="227">
        <f t="shared" ca="1" si="506"/>
        <v>0</v>
      </c>
      <c r="AV202" s="227">
        <f t="shared" ca="1" si="507"/>
        <v>0</v>
      </c>
      <c r="AW202" s="227">
        <f t="shared" ca="1" si="508"/>
        <v>0</v>
      </c>
      <c r="AX202" s="227">
        <f t="shared" ca="1" si="509"/>
        <v>0</v>
      </c>
      <c r="AY202" s="227">
        <f t="shared" ca="1" si="510"/>
        <v>0</v>
      </c>
      <c r="AZ202" s="227">
        <f t="shared" ca="1" si="511"/>
        <v>0</v>
      </c>
      <c r="BB202" s="227">
        <f t="shared" ca="1" si="512"/>
        <v>54.44</v>
      </c>
      <c r="BC202" s="227">
        <f t="shared" ca="1" si="513"/>
        <v>67.05</v>
      </c>
      <c r="BD202" s="227">
        <f t="shared" ca="1" si="514"/>
        <v>66.37</v>
      </c>
      <c r="BE202" s="227">
        <f t="shared" ca="1" si="515"/>
        <v>78.58</v>
      </c>
      <c r="BF202" s="227">
        <f t="shared" ca="1" si="516"/>
        <v>78.19</v>
      </c>
      <c r="BG202" s="227">
        <f t="shared" ca="1" si="517"/>
        <v>59.3</v>
      </c>
      <c r="BH202" s="227">
        <f t="shared" ca="1" si="518"/>
        <v>71.38</v>
      </c>
      <c r="BI202" s="227">
        <f t="shared" ca="1" si="519"/>
        <v>69.67</v>
      </c>
      <c r="BJ202" s="227">
        <f t="shared" ca="1" si="520"/>
        <v>60.98</v>
      </c>
    </row>
    <row r="203" spans="1:62" x14ac:dyDescent="0.2">
      <c r="A203" s="228" t="s">
        <v>7</v>
      </c>
      <c r="B203" s="229" t="s">
        <v>129</v>
      </c>
      <c r="C203" s="230" t="s">
        <v>84</v>
      </c>
      <c r="D203" s="231">
        <v>49.41</v>
      </c>
      <c r="E203" s="236">
        <f t="shared" ca="1" si="480"/>
        <v>84.94</v>
      </c>
      <c r="F203" s="231">
        <v>29.54</v>
      </c>
      <c r="G203" s="236">
        <f t="shared" ca="1" si="481"/>
        <v>97.55</v>
      </c>
      <c r="H203" s="231">
        <v>41.08</v>
      </c>
      <c r="I203" s="232">
        <f t="shared" ca="1" si="482"/>
        <v>68.27</v>
      </c>
      <c r="J203" s="231">
        <v>32.11</v>
      </c>
      <c r="K203" s="236">
        <f t="shared" ca="1" si="483"/>
        <v>88.4</v>
      </c>
      <c r="L203" s="231"/>
      <c r="M203" s="236" t="str">
        <f t="shared" si="484"/>
        <v/>
      </c>
      <c r="N203" s="231">
        <v>39.51</v>
      </c>
      <c r="O203" s="232">
        <f t="shared" ca="1" si="485"/>
        <v>70.180000000000007</v>
      </c>
      <c r="P203" s="231">
        <v>42.11</v>
      </c>
      <c r="Q203" s="236">
        <f t="shared" ca="1" si="486"/>
        <v>98.06</v>
      </c>
      <c r="R203" s="231">
        <v>83.54</v>
      </c>
      <c r="S203" s="232">
        <f t="shared" ca="1" si="487"/>
        <v>66.489999999999995</v>
      </c>
      <c r="T203" s="231">
        <v>34.409999999999997</v>
      </c>
      <c r="U203" s="236">
        <f t="shared" ca="1" si="488"/>
        <v>78.569999999999993</v>
      </c>
      <c r="V203" s="236">
        <f t="shared" ca="1" si="489"/>
        <v>447.52</v>
      </c>
      <c r="W203" s="264"/>
      <c r="X203" s="226">
        <v>0.8</v>
      </c>
      <c r="Y203" s="158">
        <f t="shared" ca="1" si="490"/>
        <v>98.06</v>
      </c>
      <c r="Z203" s="158">
        <f t="shared" ca="1" si="490"/>
        <v>97.55</v>
      </c>
      <c r="AA203" s="158">
        <f t="shared" ca="1" si="490"/>
        <v>88.4</v>
      </c>
      <c r="AB203" s="158">
        <f t="shared" ca="1" si="490"/>
        <v>84.94</v>
      </c>
      <c r="AC203" s="158">
        <f t="shared" ca="1" si="490"/>
        <v>78.569999999999993</v>
      </c>
      <c r="AE203" s="158">
        <f t="shared" ca="1" si="491"/>
        <v>84.94</v>
      </c>
      <c r="AF203" s="158">
        <f t="shared" ca="1" si="492"/>
        <v>97.55</v>
      </c>
      <c r="AG203" s="158">
        <f t="shared" ca="1" si="493"/>
        <v>68.27</v>
      </c>
      <c r="AH203" s="158">
        <f t="shared" ca="1" si="494"/>
        <v>88.4</v>
      </c>
      <c r="AI203" s="158">
        <f t="shared" si="495"/>
        <v>0</v>
      </c>
      <c r="AJ203" s="158">
        <f t="shared" ca="1" si="496"/>
        <v>70.180000000000007</v>
      </c>
      <c r="AK203" s="158">
        <f t="shared" ca="1" si="497"/>
        <v>98.06</v>
      </c>
      <c r="AL203" s="158">
        <f t="shared" ca="1" si="498"/>
        <v>66.489999999999995</v>
      </c>
      <c r="AM203" s="158">
        <f t="shared" ca="1" si="499"/>
        <v>78.569999999999993</v>
      </c>
      <c r="AN203" s="159">
        <f t="shared" ca="1" si="500"/>
        <v>521.97</v>
      </c>
      <c r="AP203" s="227">
        <f t="shared" ca="1" si="501"/>
        <v>0</v>
      </c>
      <c r="AQ203" s="227">
        <f t="shared" ca="1" si="502"/>
        <v>0</v>
      </c>
      <c r="AR203" s="227">
        <f t="shared" ca="1" si="503"/>
        <v>0</v>
      </c>
      <c r="AS203" s="227">
        <f t="shared" ca="1" si="504"/>
        <v>0</v>
      </c>
      <c r="AT203" s="227">
        <f t="shared" ca="1" si="505"/>
        <v>0</v>
      </c>
      <c r="AU203" s="227">
        <f t="shared" ca="1" si="506"/>
        <v>0</v>
      </c>
      <c r="AV203" s="227">
        <f t="shared" ca="1" si="507"/>
        <v>0</v>
      </c>
      <c r="AW203" s="227">
        <f t="shared" ca="1" si="508"/>
        <v>521.97</v>
      </c>
      <c r="AX203" s="227">
        <f t="shared" ca="1" si="509"/>
        <v>0</v>
      </c>
      <c r="AY203" s="227">
        <f t="shared" ca="1" si="510"/>
        <v>0</v>
      </c>
      <c r="AZ203" s="227">
        <f t="shared" ca="1" si="511"/>
        <v>0</v>
      </c>
      <c r="BB203" s="227">
        <f t="shared" ca="1" si="512"/>
        <v>67.95</v>
      </c>
      <c r="BC203" s="227">
        <f t="shared" ca="1" si="513"/>
        <v>78.040000000000006</v>
      </c>
      <c r="BD203" s="227">
        <f t="shared" ca="1" si="514"/>
        <v>54.62</v>
      </c>
      <c r="BE203" s="227">
        <f t="shared" ca="1" si="515"/>
        <v>70.72</v>
      </c>
      <c r="BF203" s="227">
        <f t="shared" si="516"/>
        <v>0</v>
      </c>
      <c r="BG203" s="227">
        <f t="shared" ca="1" si="517"/>
        <v>56.14</v>
      </c>
      <c r="BH203" s="227">
        <f t="shared" ca="1" si="518"/>
        <v>78.45</v>
      </c>
      <c r="BI203" s="227">
        <f t="shared" ca="1" si="519"/>
        <v>53.19</v>
      </c>
      <c r="BJ203" s="227">
        <f t="shared" ca="1" si="520"/>
        <v>62.86</v>
      </c>
    </row>
    <row r="204" spans="1:62" x14ac:dyDescent="0.2">
      <c r="A204" s="228" t="s">
        <v>8</v>
      </c>
      <c r="B204" s="229" t="s">
        <v>287</v>
      </c>
      <c r="C204" s="230" t="s">
        <v>84</v>
      </c>
      <c r="D204" s="231">
        <v>58.43</v>
      </c>
      <c r="E204" s="236">
        <f t="shared" ca="1" si="480"/>
        <v>71.87</v>
      </c>
      <c r="F204" s="231">
        <v>33.549999999999997</v>
      </c>
      <c r="G204" s="236">
        <f t="shared" ca="1" si="481"/>
        <v>86</v>
      </c>
      <c r="H204" s="231">
        <v>40.01</v>
      </c>
      <c r="I204" s="232">
        <f t="shared" ca="1" si="482"/>
        <v>70.180000000000007</v>
      </c>
      <c r="J204" s="231">
        <v>37.46</v>
      </c>
      <c r="K204" s="236">
        <f t="shared" ca="1" si="483"/>
        <v>75.33</v>
      </c>
      <c r="L204" s="231"/>
      <c r="M204" s="236" t="str">
        <f t="shared" si="484"/>
        <v/>
      </c>
      <c r="N204" s="231">
        <v>39.340000000000003</v>
      </c>
      <c r="O204" s="232">
        <f t="shared" ca="1" si="485"/>
        <v>70.680000000000007</v>
      </c>
      <c r="P204" s="231">
        <v>41.22</v>
      </c>
      <c r="Q204" s="236">
        <f t="shared" ca="1" si="486"/>
        <v>100</v>
      </c>
      <c r="R204" s="231">
        <v>87.01</v>
      </c>
      <c r="S204" s="232">
        <f t="shared" ca="1" si="487"/>
        <v>64.11</v>
      </c>
      <c r="T204" s="231">
        <v>36.549999999999997</v>
      </c>
      <c r="U204" s="236">
        <f t="shared" ca="1" si="488"/>
        <v>73.81</v>
      </c>
      <c r="V204" s="236">
        <f t="shared" ca="1" si="489"/>
        <v>407.01</v>
      </c>
      <c r="W204" s="264"/>
      <c r="X204" s="226">
        <v>0.8</v>
      </c>
      <c r="Y204" s="158">
        <f t="shared" ca="1" si="490"/>
        <v>100</v>
      </c>
      <c r="Z204" s="158">
        <f t="shared" ca="1" si="490"/>
        <v>86</v>
      </c>
      <c r="AA204" s="158">
        <f t="shared" ca="1" si="490"/>
        <v>75.33</v>
      </c>
      <c r="AB204" s="158">
        <f t="shared" ca="1" si="490"/>
        <v>73.81</v>
      </c>
      <c r="AC204" s="158">
        <f t="shared" ca="1" si="490"/>
        <v>71.87</v>
      </c>
      <c r="AE204" s="158">
        <f t="shared" ca="1" si="491"/>
        <v>71.87</v>
      </c>
      <c r="AF204" s="158">
        <f t="shared" ca="1" si="492"/>
        <v>86</v>
      </c>
      <c r="AG204" s="158">
        <f t="shared" ca="1" si="493"/>
        <v>70.180000000000007</v>
      </c>
      <c r="AH204" s="158">
        <f t="shared" ca="1" si="494"/>
        <v>75.33</v>
      </c>
      <c r="AI204" s="158">
        <f t="shared" si="495"/>
        <v>0</v>
      </c>
      <c r="AJ204" s="158">
        <f t="shared" ca="1" si="496"/>
        <v>70.680000000000007</v>
      </c>
      <c r="AK204" s="158">
        <f t="shared" ca="1" si="497"/>
        <v>100</v>
      </c>
      <c r="AL204" s="158">
        <f t="shared" ca="1" si="498"/>
        <v>64.11</v>
      </c>
      <c r="AM204" s="158">
        <f t="shared" ca="1" si="499"/>
        <v>73.81</v>
      </c>
      <c r="AN204" s="159">
        <f t="shared" ca="1" si="500"/>
        <v>489.58</v>
      </c>
      <c r="AP204" s="227">
        <f t="shared" ca="1" si="501"/>
        <v>0</v>
      </c>
      <c r="AQ204" s="227">
        <f t="shared" ca="1" si="502"/>
        <v>0</v>
      </c>
      <c r="AR204" s="227">
        <f t="shared" ca="1" si="503"/>
        <v>0</v>
      </c>
      <c r="AS204" s="227">
        <f t="shared" ca="1" si="504"/>
        <v>0</v>
      </c>
      <c r="AT204" s="227">
        <f t="shared" ca="1" si="505"/>
        <v>0</v>
      </c>
      <c r="AU204" s="227">
        <f t="shared" ca="1" si="506"/>
        <v>0</v>
      </c>
      <c r="AV204" s="227">
        <f t="shared" ca="1" si="507"/>
        <v>0</v>
      </c>
      <c r="AW204" s="227">
        <f t="shared" ca="1" si="508"/>
        <v>489.58</v>
      </c>
      <c r="AX204" s="227">
        <f t="shared" ca="1" si="509"/>
        <v>0</v>
      </c>
      <c r="AY204" s="227">
        <f t="shared" ca="1" si="510"/>
        <v>0</v>
      </c>
      <c r="AZ204" s="227">
        <f t="shared" ca="1" si="511"/>
        <v>0</v>
      </c>
      <c r="BB204" s="227">
        <f t="shared" ca="1" si="512"/>
        <v>57.5</v>
      </c>
      <c r="BC204" s="227">
        <f t="shared" ca="1" si="513"/>
        <v>68.8</v>
      </c>
      <c r="BD204" s="227">
        <f t="shared" ca="1" si="514"/>
        <v>56.14</v>
      </c>
      <c r="BE204" s="227">
        <f t="shared" ca="1" si="515"/>
        <v>60.26</v>
      </c>
      <c r="BF204" s="227">
        <f t="shared" si="516"/>
        <v>0</v>
      </c>
      <c r="BG204" s="227">
        <f t="shared" ca="1" si="517"/>
        <v>56.54</v>
      </c>
      <c r="BH204" s="227">
        <f t="shared" ca="1" si="518"/>
        <v>80</v>
      </c>
      <c r="BI204" s="227">
        <f t="shared" ca="1" si="519"/>
        <v>51.29</v>
      </c>
      <c r="BJ204" s="227">
        <f t="shared" ca="1" si="520"/>
        <v>59.05</v>
      </c>
    </row>
    <row r="205" spans="1:62" x14ac:dyDescent="0.2">
      <c r="A205" s="228" t="s">
        <v>9</v>
      </c>
      <c r="B205" s="229" t="s">
        <v>32</v>
      </c>
      <c r="C205" s="230" t="s">
        <v>80</v>
      </c>
      <c r="D205" s="231">
        <v>75.400000000000006</v>
      </c>
      <c r="E205" s="232">
        <f t="shared" ca="1" si="480"/>
        <v>55.77</v>
      </c>
      <c r="F205" s="231">
        <v>35.07</v>
      </c>
      <c r="G205" s="236">
        <f t="shared" ca="1" si="481"/>
        <v>83.06</v>
      </c>
      <c r="H205" s="231">
        <v>34.18</v>
      </c>
      <c r="I205" s="236">
        <f t="shared" ca="1" si="482"/>
        <v>81.88</v>
      </c>
      <c r="J205" s="231">
        <v>31.08</v>
      </c>
      <c r="K205" s="236">
        <f t="shared" ca="1" si="483"/>
        <v>91.38</v>
      </c>
      <c r="L205" s="231">
        <v>38.159999999999997</v>
      </c>
      <c r="M205" s="236">
        <f t="shared" ca="1" si="484"/>
        <v>75.3</v>
      </c>
      <c r="N205" s="231">
        <v>37.42</v>
      </c>
      <c r="O205" s="236">
        <f t="shared" ca="1" si="485"/>
        <v>74.180000000000007</v>
      </c>
      <c r="P205" s="231">
        <v>61.08</v>
      </c>
      <c r="Q205" s="232">
        <f t="shared" ca="1" si="486"/>
        <v>67.67</v>
      </c>
      <c r="R205" s="231"/>
      <c r="S205" s="236" t="str">
        <f t="shared" si="487"/>
        <v/>
      </c>
      <c r="T205" s="231"/>
      <c r="U205" s="236" t="str">
        <f t="shared" si="488"/>
        <v/>
      </c>
      <c r="V205" s="236">
        <f t="shared" ca="1" si="489"/>
        <v>405.8</v>
      </c>
      <c r="W205" s="264"/>
      <c r="X205" s="226">
        <v>0.8</v>
      </c>
      <c r="Y205" s="158">
        <f t="shared" ca="1" si="490"/>
        <v>91.38</v>
      </c>
      <c r="Z205" s="158">
        <f t="shared" ca="1" si="490"/>
        <v>83.06</v>
      </c>
      <c r="AA205" s="158">
        <f t="shared" ca="1" si="490"/>
        <v>81.88</v>
      </c>
      <c r="AB205" s="158">
        <f t="shared" ca="1" si="490"/>
        <v>75.3</v>
      </c>
      <c r="AC205" s="158">
        <f t="shared" ca="1" si="490"/>
        <v>74.180000000000007</v>
      </c>
      <c r="AE205" s="158">
        <f t="shared" ca="1" si="491"/>
        <v>55.77</v>
      </c>
      <c r="AF205" s="158">
        <f t="shared" ca="1" si="492"/>
        <v>83.06</v>
      </c>
      <c r="AG205" s="158">
        <f t="shared" ca="1" si="493"/>
        <v>81.88</v>
      </c>
      <c r="AH205" s="158">
        <f t="shared" ca="1" si="494"/>
        <v>91.38</v>
      </c>
      <c r="AI205" s="158">
        <f t="shared" ca="1" si="495"/>
        <v>75.3</v>
      </c>
      <c r="AJ205" s="158">
        <f t="shared" ca="1" si="496"/>
        <v>74.180000000000007</v>
      </c>
      <c r="AK205" s="158">
        <f t="shared" ca="1" si="497"/>
        <v>67.67</v>
      </c>
      <c r="AL205" s="158">
        <f t="shared" si="498"/>
        <v>0</v>
      </c>
      <c r="AM205" s="158">
        <f t="shared" si="499"/>
        <v>0</v>
      </c>
      <c r="AN205" s="159">
        <f t="shared" ca="1" si="500"/>
        <v>423.39</v>
      </c>
      <c r="AP205" s="227">
        <f t="shared" ca="1" si="501"/>
        <v>0</v>
      </c>
      <c r="AQ205" s="227">
        <f t="shared" ca="1" si="502"/>
        <v>423.39</v>
      </c>
      <c r="AR205" s="227">
        <f t="shared" ca="1" si="503"/>
        <v>0</v>
      </c>
      <c r="AS205" s="227">
        <f t="shared" ca="1" si="504"/>
        <v>0</v>
      </c>
      <c r="AT205" s="227">
        <f t="shared" ca="1" si="505"/>
        <v>0</v>
      </c>
      <c r="AU205" s="227">
        <f t="shared" ca="1" si="506"/>
        <v>0</v>
      </c>
      <c r="AV205" s="227">
        <f t="shared" ca="1" si="507"/>
        <v>0</v>
      </c>
      <c r="AW205" s="227">
        <f t="shared" ca="1" si="508"/>
        <v>0</v>
      </c>
      <c r="AX205" s="227">
        <f t="shared" ca="1" si="509"/>
        <v>0</v>
      </c>
      <c r="AY205" s="227">
        <f t="shared" ca="1" si="510"/>
        <v>0</v>
      </c>
      <c r="AZ205" s="227">
        <f t="shared" ca="1" si="511"/>
        <v>0</v>
      </c>
      <c r="BB205" s="227">
        <f t="shared" ca="1" si="512"/>
        <v>44.62</v>
      </c>
      <c r="BC205" s="227">
        <f t="shared" ca="1" si="513"/>
        <v>66.45</v>
      </c>
      <c r="BD205" s="227">
        <f t="shared" ca="1" si="514"/>
        <v>65.5</v>
      </c>
      <c r="BE205" s="227">
        <f t="shared" ca="1" si="515"/>
        <v>73.099999999999994</v>
      </c>
      <c r="BF205" s="227">
        <f t="shared" ca="1" si="516"/>
        <v>60.24</v>
      </c>
      <c r="BG205" s="227">
        <f t="shared" ca="1" si="517"/>
        <v>59.34</v>
      </c>
      <c r="BH205" s="227">
        <f t="shared" ca="1" si="518"/>
        <v>54.14</v>
      </c>
      <c r="BI205" s="227">
        <f t="shared" si="519"/>
        <v>0</v>
      </c>
      <c r="BJ205" s="227">
        <f t="shared" si="520"/>
        <v>0</v>
      </c>
    </row>
    <row r="206" spans="1:62" x14ac:dyDescent="0.2">
      <c r="A206" s="228" t="s">
        <v>10</v>
      </c>
      <c r="B206" s="229" t="s">
        <v>33</v>
      </c>
      <c r="C206" s="230" t="s">
        <v>97</v>
      </c>
      <c r="D206" s="231"/>
      <c r="E206" s="236" t="str">
        <f t="shared" si="480"/>
        <v/>
      </c>
      <c r="F206" s="231">
        <v>45.44</v>
      </c>
      <c r="G206" s="236">
        <f t="shared" ca="1" si="481"/>
        <v>63.78</v>
      </c>
      <c r="H206" s="231">
        <v>33.49</v>
      </c>
      <c r="I206" s="236">
        <f t="shared" ca="1" si="482"/>
        <v>83.05</v>
      </c>
      <c r="J206" s="231">
        <v>32.26</v>
      </c>
      <c r="K206" s="236">
        <f t="shared" ca="1" si="483"/>
        <v>87.72</v>
      </c>
      <c r="L206" s="231"/>
      <c r="M206" s="236" t="str">
        <f t="shared" si="484"/>
        <v/>
      </c>
      <c r="N206" s="231"/>
      <c r="O206" s="236" t="str">
        <f t="shared" si="485"/>
        <v/>
      </c>
      <c r="P206" s="231">
        <v>62.59</v>
      </c>
      <c r="Q206" s="236">
        <f t="shared" ca="1" si="486"/>
        <v>65.680000000000007</v>
      </c>
      <c r="R206" s="231">
        <v>61.41</v>
      </c>
      <c r="S206" s="236">
        <f t="shared" ca="1" si="487"/>
        <v>90.44</v>
      </c>
      <c r="T206" s="231"/>
      <c r="U206" s="236" t="str">
        <f t="shared" si="488"/>
        <v/>
      </c>
      <c r="V206" s="236">
        <f t="shared" ca="1" si="489"/>
        <v>390.66999999999996</v>
      </c>
      <c r="W206" s="264"/>
      <c r="X206" s="226">
        <v>0.8</v>
      </c>
      <c r="Y206" s="158">
        <f t="shared" ca="1" si="490"/>
        <v>90.44</v>
      </c>
      <c r="Z206" s="158">
        <f t="shared" ca="1" si="490"/>
        <v>87.72</v>
      </c>
      <c r="AA206" s="158">
        <f t="shared" ca="1" si="490"/>
        <v>83.05</v>
      </c>
      <c r="AB206" s="158">
        <f t="shared" ca="1" si="490"/>
        <v>65.680000000000007</v>
      </c>
      <c r="AC206" s="158">
        <f t="shared" ca="1" si="490"/>
        <v>63.78</v>
      </c>
      <c r="AE206" s="158">
        <f t="shared" si="491"/>
        <v>0</v>
      </c>
      <c r="AF206" s="158">
        <f t="shared" ca="1" si="492"/>
        <v>63.78</v>
      </c>
      <c r="AG206" s="158">
        <f t="shared" ca="1" si="493"/>
        <v>83.05</v>
      </c>
      <c r="AH206" s="158">
        <f t="shared" ca="1" si="494"/>
        <v>87.72</v>
      </c>
      <c r="AI206" s="158">
        <f t="shared" si="495"/>
        <v>0</v>
      </c>
      <c r="AJ206" s="158">
        <f t="shared" si="496"/>
        <v>0</v>
      </c>
      <c r="AK206" s="158">
        <f t="shared" ca="1" si="497"/>
        <v>65.680000000000007</v>
      </c>
      <c r="AL206" s="158">
        <f t="shared" ca="1" si="498"/>
        <v>90.44</v>
      </c>
      <c r="AM206" s="158">
        <f t="shared" si="499"/>
        <v>0</v>
      </c>
      <c r="AN206" s="159">
        <f t="shared" ca="1" si="500"/>
        <v>312.54000000000002</v>
      </c>
      <c r="AP206" s="227">
        <f t="shared" ca="1" si="501"/>
        <v>0</v>
      </c>
      <c r="AQ206" s="227">
        <f t="shared" ca="1" si="502"/>
        <v>0</v>
      </c>
      <c r="AR206" s="227">
        <f t="shared" ca="1" si="503"/>
        <v>0</v>
      </c>
      <c r="AS206" s="227">
        <f t="shared" ca="1" si="504"/>
        <v>0</v>
      </c>
      <c r="AT206" s="227">
        <f t="shared" ca="1" si="505"/>
        <v>0</v>
      </c>
      <c r="AU206" s="227">
        <f t="shared" ca="1" si="506"/>
        <v>0</v>
      </c>
      <c r="AV206" s="227">
        <f t="shared" ca="1" si="507"/>
        <v>312.54000000000002</v>
      </c>
      <c r="AW206" s="227">
        <f t="shared" ca="1" si="508"/>
        <v>0</v>
      </c>
      <c r="AX206" s="227">
        <f t="shared" ca="1" si="509"/>
        <v>0</v>
      </c>
      <c r="AY206" s="227">
        <f t="shared" ca="1" si="510"/>
        <v>0</v>
      </c>
      <c r="AZ206" s="227">
        <f t="shared" ca="1" si="511"/>
        <v>0</v>
      </c>
      <c r="BB206" s="227">
        <f t="shared" si="512"/>
        <v>0</v>
      </c>
      <c r="BC206" s="227">
        <f t="shared" ca="1" si="513"/>
        <v>51.02</v>
      </c>
      <c r="BD206" s="227">
        <f t="shared" ca="1" si="514"/>
        <v>66.44</v>
      </c>
      <c r="BE206" s="227">
        <f t="shared" ca="1" si="515"/>
        <v>70.180000000000007</v>
      </c>
      <c r="BF206" s="227">
        <f t="shared" si="516"/>
        <v>0</v>
      </c>
      <c r="BG206" s="227">
        <f t="shared" si="517"/>
        <v>0</v>
      </c>
      <c r="BH206" s="227">
        <f t="shared" ca="1" si="518"/>
        <v>52.54</v>
      </c>
      <c r="BI206" s="227">
        <f t="shared" ca="1" si="519"/>
        <v>72.349999999999994</v>
      </c>
      <c r="BJ206" s="227">
        <f t="shared" si="520"/>
        <v>0</v>
      </c>
    </row>
    <row r="207" spans="1:62" x14ac:dyDescent="0.2">
      <c r="A207" s="241" t="s">
        <v>15</v>
      </c>
      <c r="B207" s="229" t="s">
        <v>202</v>
      </c>
      <c r="C207" s="230" t="s">
        <v>156</v>
      </c>
      <c r="D207" s="231">
        <v>56.32</v>
      </c>
      <c r="E207" s="236">
        <f ca="1">IF(D207="","",IF(N(D207)=0,"*",ROUND(100*E$198/(100*D207-40*INT(D207)),2)))</f>
        <v>74.650000000000006</v>
      </c>
      <c r="F207" s="231">
        <v>53.06</v>
      </c>
      <c r="G207" s="232">
        <f ca="1">IF(F207="","",IF(N(F207)=0,"*",ROUND(100*G$198/(100*F207-40*INT(F207)),2)))</f>
        <v>54.93</v>
      </c>
      <c r="H207" s="231">
        <v>49.31</v>
      </c>
      <c r="I207" s="236">
        <f ca="1">IF(H207="","",IF(N(H207)=0,"*",ROUND(100*I$198/(100*H207-40*INT(H207)),2)))</f>
        <v>56.71</v>
      </c>
      <c r="J207" s="231">
        <v>31.06</v>
      </c>
      <c r="K207" s="236">
        <f ca="1">IF(J207="","",IF(N(J207)=0,"*",ROUND(100*K$198/(100*J207-40*INT(J207)),2)))</f>
        <v>91.48</v>
      </c>
      <c r="L207" s="231"/>
      <c r="M207" s="236" t="str">
        <f>IF(L207="","",IF(N(L207)=0,"*",ROUND(100*M$198/(100*L207-40*INT(L207)),2)))</f>
        <v/>
      </c>
      <c r="N207" s="231">
        <v>41.21</v>
      </c>
      <c r="O207" s="236">
        <f ca="1">IF(N207="","",IF(N(N207)=0,"*",ROUND(100*O$198/(100*N207-40*INT(N207)),2)))</f>
        <v>67.63</v>
      </c>
      <c r="P207" s="231">
        <v>50.22</v>
      </c>
      <c r="Q207" s="236">
        <f ca="1">IF(P207="","",IF(N(P207)=0,"*",ROUND(100*Q$198/(100*P207-40*INT(P207)),2)))</f>
        <v>82.13</v>
      </c>
      <c r="R207" s="231"/>
      <c r="S207" s="236" t="str">
        <f>IF(R207="","",IF(N(R207)=0,"*",ROUND(100*S$198/(100*R207-40*INT(R207)),2)))</f>
        <v/>
      </c>
      <c r="T207" s="231"/>
      <c r="U207" s="236" t="str">
        <f>IF(T207="","",IF(N(T207)=0,"*",ROUND(100*U$198/(100*T207-40*INT(T207)),2)))</f>
        <v/>
      </c>
      <c r="V207" s="236">
        <f ca="1">SUM(Y207:AC207)</f>
        <v>372.59999999999997</v>
      </c>
      <c r="W207" s="264"/>
      <c r="X207" s="226">
        <v>0.8</v>
      </c>
      <c r="Y207" s="158">
        <f t="shared" ref="Y207:AC211" ca="1" si="521">LARGE($AE207:$AM207,Y$34)</f>
        <v>91.48</v>
      </c>
      <c r="Z207" s="158">
        <f t="shared" ca="1" si="521"/>
        <v>82.13</v>
      </c>
      <c r="AA207" s="158">
        <f t="shared" ca="1" si="521"/>
        <v>74.650000000000006</v>
      </c>
      <c r="AB207" s="158">
        <f t="shared" ca="1" si="521"/>
        <v>67.63</v>
      </c>
      <c r="AC207" s="158">
        <f t="shared" ca="1" si="521"/>
        <v>56.71</v>
      </c>
      <c r="AE207" s="158">
        <f ca="1">N(E207)</f>
        <v>74.650000000000006</v>
      </c>
      <c r="AF207" s="158">
        <f ca="1">N(G207)</f>
        <v>54.93</v>
      </c>
      <c r="AG207" s="158">
        <f ca="1">N(I207)</f>
        <v>56.71</v>
      </c>
      <c r="AH207" s="158">
        <f ca="1">N(K207)</f>
        <v>91.48</v>
      </c>
      <c r="AI207" s="158">
        <f>N(M207)</f>
        <v>0</v>
      </c>
      <c r="AJ207" s="158">
        <f ca="1">N(O207)</f>
        <v>67.63</v>
      </c>
      <c r="AK207" s="158">
        <f ca="1">N(Q207)</f>
        <v>82.13</v>
      </c>
      <c r="AL207" s="158">
        <f>N(S207)</f>
        <v>0</v>
      </c>
      <c r="AM207" s="158">
        <f>N(U207)</f>
        <v>0</v>
      </c>
      <c r="AN207" s="159">
        <f ca="1">ROUND(X207*SUM(E207,G207,I207,K207,M207,O207,Q207,S207,U207),2)</f>
        <v>342.02</v>
      </c>
      <c r="AP207" s="227">
        <f ca="1">IF(C207="Vihor",1,0)*AN207</f>
        <v>0</v>
      </c>
      <c r="AQ207" s="227">
        <f ca="1">IF(C207="Maksimir",1,0)*AN207</f>
        <v>0</v>
      </c>
      <c r="AR207" s="227">
        <f ca="1">IF(C207="Japetić",1,0)*AN207</f>
        <v>0</v>
      </c>
      <c r="AS207" s="227">
        <f ca="1">IF(C207="Bjelovar",1,0)*AN207</f>
        <v>0</v>
      </c>
      <c r="AT207" s="227">
        <f ca="1">IF(C207="Međimurje",1,0)*AN207</f>
        <v>0</v>
      </c>
      <c r="AU207" s="227">
        <f ca="1">IF(C207="Sova",1,0)*AN207</f>
        <v>0</v>
      </c>
      <c r="AV207" s="227">
        <f ca="1">IF(C207="Orion",1,0)*AN207</f>
        <v>0</v>
      </c>
      <c r="AW207" s="227">
        <f ca="1">IF(C207="Kapela",1,0)*AN207</f>
        <v>0</v>
      </c>
      <c r="AX207" s="227">
        <f ca="1">IF(C207="Jelen",1,0)*AN207</f>
        <v>342.02</v>
      </c>
      <c r="AY207" s="227">
        <f ca="1">IF(C207="Varaždin",1,0)*AN207</f>
        <v>0</v>
      </c>
      <c r="AZ207" s="227">
        <f ca="1">IF(C207="Ivan Merz",1,0)*AN207</f>
        <v>0</v>
      </c>
      <c r="BB207" s="227">
        <f t="shared" ca="1" si="512"/>
        <v>59.72</v>
      </c>
      <c r="BC207" s="227">
        <f t="shared" ca="1" si="513"/>
        <v>43.94</v>
      </c>
      <c r="BD207" s="227">
        <f t="shared" ca="1" si="514"/>
        <v>45.37</v>
      </c>
      <c r="BE207" s="227">
        <f t="shared" ca="1" si="515"/>
        <v>73.180000000000007</v>
      </c>
      <c r="BF207" s="227">
        <f t="shared" si="516"/>
        <v>0</v>
      </c>
      <c r="BG207" s="227">
        <f t="shared" ca="1" si="517"/>
        <v>54.1</v>
      </c>
      <c r="BH207" s="227">
        <f t="shared" ca="1" si="518"/>
        <v>65.7</v>
      </c>
      <c r="BI207" s="227">
        <f t="shared" si="519"/>
        <v>0</v>
      </c>
      <c r="BJ207" s="227">
        <f t="shared" si="520"/>
        <v>0</v>
      </c>
    </row>
    <row r="208" spans="1:62" x14ac:dyDescent="0.2">
      <c r="A208" s="228" t="s">
        <v>11</v>
      </c>
      <c r="B208" s="229" t="s">
        <v>205</v>
      </c>
      <c r="C208" s="230" t="s">
        <v>84</v>
      </c>
      <c r="D208" s="231">
        <v>67.319999999999993</v>
      </c>
      <c r="E208" s="236">
        <f ca="1">IF(D208="","",IF(N(D208)=0,"*",ROUND(100*E$198/(100*D208-40*INT(D208)),2)))</f>
        <v>62.49</v>
      </c>
      <c r="F208" s="231">
        <v>38.020000000000003</v>
      </c>
      <c r="G208" s="236">
        <f ca="1">IF(F208="","",IF(N(F208)=0,"*",ROUND(100*G$198/(100*F208-40*INT(F208)),2)))</f>
        <v>76.69</v>
      </c>
      <c r="H208" s="231">
        <v>38.15</v>
      </c>
      <c r="I208" s="236">
        <f ca="1">IF(H208="","",IF(N(H208)=0,"*",ROUND(100*I$198/(100*H208-40*INT(H208)),2)))</f>
        <v>73.42</v>
      </c>
      <c r="J208" s="231">
        <v>32.47</v>
      </c>
      <c r="K208" s="236">
        <f ca="1">IF(J208="","",IF(N(J208)=0,"*",ROUND(100*K$198/(100*J208-40*INT(J208)),2)))</f>
        <v>86.78</v>
      </c>
      <c r="L208" s="231"/>
      <c r="M208" s="236" t="str">
        <f>IF(L208="","",IF(N(L208)=0,"*",ROUND(100*M$198/(100*L208-40*INT(L208)),2)))</f>
        <v/>
      </c>
      <c r="N208" s="231"/>
      <c r="O208" s="236" t="str">
        <f>IF(N208="","",IF(N(N208)=0,"*",ROUND(100*O$198/(100*N208-40*INT(N208)),2)))</f>
        <v/>
      </c>
      <c r="P208" s="231"/>
      <c r="Q208" s="236" t="str">
        <f>IF(P208="","",IF(N(P208)=0,"*",ROUND(100*Q$198/(100*P208-40*INT(P208)),2)))</f>
        <v/>
      </c>
      <c r="R208" s="231"/>
      <c r="S208" s="236" t="str">
        <f>IF(R208="","",IF(N(R208)=0,"*",ROUND(100*S$198/(100*R208-40*INT(R208)),2)))</f>
        <v/>
      </c>
      <c r="T208" s="231">
        <v>38.5</v>
      </c>
      <c r="U208" s="236">
        <f ca="1">IF(T208="","",IF(N(T208)=0,"*",ROUND(100*U$198/(100*T208-40*INT(T208)),2)))</f>
        <v>70.17</v>
      </c>
      <c r="V208" s="236">
        <f ca="1">SUM(Y208:AC208)</f>
        <v>369.55</v>
      </c>
      <c r="W208" s="264"/>
      <c r="X208" s="226">
        <v>0.8</v>
      </c>
      <c r="Y208" s="158">
        <f t="shared" ca="1" si="521"/>
        <v>86.78</v>
      </c>
      <c r="Z208" s="158">
        <f t="shared" ca="1" si="521"/>
        <v>76.69</v>
      </c>
      <c r="AA208" s="158">
        <f t="shared" ca="1" si="521"/>
        <v>73.42</v>
      </c>
      <c r="AB208" s="158">
        <f t="shared" ca="1" si="521"/>
        <v>70.17</v>
      </c>
      <c r="AC208" s="158">
        <f t="shared" ca="1" si="521"/>
        <v>62.49</v>
      </c>
      <c r="AE208" s="158">
        <f ca="1">N(E208)</f>
        <v>62.49</v>
      </c>
      <c r="AF208" s="158">
        <f ca="1">N(G208)</f>
        <v>76.69</v>
      </c>
      <c r="AG208" s="158">
        <f ca="1">N(I208)</f>
        <v>73.42</v>
      </c>
      <c r="AH208" s="158">
        <f ca="1">N(K208)</f>
        <v>86.78</v>
      </c>
      <c r="AI208" s="158">
        <f>N(M208)</f>
        <v>0</v>
      </c>
      <c r="AJ208" s="158">
        <f>N(O208)</f>
        <v>0</v>
      </c>
      <c r="AK208" s="158">
        <f>N(Q208)</f>
        <v>0</v>
      </c>
      <c r="AL208" s="158">
        <f>N(S208)</f>
        <v>0</v>
      </c>
      <c r="AM208" s="158">
        <f ca="1">N(U208)</f>
        <v>70.17</v>
      </c>
      <c r="AN208" s="159">
        <f ca="1">ROUND(X208*SUM(E208,G208,I208,K208,M208,O208,Q208,S208,U208),2)</f>
        <v>295.64</v>
      </c>
      <c r="AP208" s="227">
        <f ca="1">IF(C208="Vihor",1,0)*AN208</f>
        <v>0</v>
      </c>
      <c r="AQ208" s="227">
        <f ca="1">IF(C208="Maksimir",1,0)*AN208</f>
        <v>0</v>
      </c>
      <c r="AR208" s="227">
        <f ca="1">IF(C208="Japetić",1,0)*AN208</f>
        <v>0</v>
      </c>
      <c r="AS208" s="227">
        <f ca="1">IF(C208="Bjelovar",1,0)*AN208</f>
        <v>0</v>
      </c>
      <c r="AT208" s="227">
        <f ca="1">IF(C208="Međimurje",1,0)*AN208</f>
        <v>0</v>
      </c>
      <c r="AU208" s="227">
        <f ca="1">IF(C208="Sova",1,0)*AN208</f>
        <v>0</v>
      </c>
      <c r="AV208" s="227">
        <f ca="1">IF(C208="Orion",1,0)*AN208</f>
        <v>0</v>
      </c>
      <c r="AW208" s="227">
        <f ca="1">IF(C208="Kapela",1,0)*AN208</f>
        <v>295.64</v>
      </c>
      <c r="AX208" s="227">
        <f ca="1">IF(C208="Jelen",1,0)*AN208</f>
        <v>0</v>
      </c>
      <c r="AY208" s="227">
        <f ca="1">IF(C208="Varaždin",1,0)*AN208</f>
        <v>0</v>
      </c>
      <c r="AZ208" s="227">
        <f ca="1">IF(C208="Ivan Merz",1,0)*AN208</f>
        <v>0</v>
      </c>
      <c r="BB208" s="227">
        <f t="shared" ca="1" si="512"/>
        <v>49.99</v>
      </c>
      <c r="BC208" s="227">
        <f t="shared" ca="1" si="513"/>
        <v>61.35</v>
      </c>
      <c r="BD208" s="227">
        <f t="shared" ca="1" si="514"/>
        <v>58.74</v>
      </c>
      <c r="BE208" s="227">
        <f t="shared" ca="1" si="515"/>
        <v>69.42</v>
      </c>
      <c r="BF208" s="227">
        <f t="shared" si="516"/>
        <v>0</v>
      </c>
      <c r="BG208" s="227">
        <f t="shared" si="517"/>
        <v>0</v>
      </c>
      <c r="BH208" s="227">
        <f t="shared" si="518"/>
        <v>0</v>
      </c>
      <c r="BI208" s="227">
        <f t="shared" si="519"/>
        <v>0</v>
      </c>
      <c r="BJ208" s="227">
        <f t="shared" ca="1" si="520"/>
        <v>56.14</v>
      </c>
    </row>
    <row r="209" spans="1:62" x14ac:dyDescent="0.2">
      <c r="A209" s="228" t="s">
        <v>12</v>
      </c>
      <c r="B209" s="229" t="s">
        <v>302</v>
      </c>
      <c r="C209" s="230" t="s">
        <v>84</v>
      </c>
      <c r="D209" s="231"/>
      <c r="E209" s="236" t="str">
        <f>IF(D209="","",IF(N(D209)=0,"*",ROUND(100*E$198/(100*D209-40*INT(D209)),2)))</f>
        <v/>
      </c>
      <c r="F209" s="231">
        <v>46.33</v>
      </c>
      <c r="G209" s="236">
        <f ca="1">IF(F209="","",IF(N(F209)=0,"*",ROUND(100*G$198/(100*F209-40*INT(F209)),2)))</f>
        <v>62.66</v>
      </c>
      <c r="H209" s="231">
        <v>43.28</v>
      </c>
      <c r="I209" s="236">
        <f ca="1">IF(H209="","",IF(N(H209)=0,"*",ROUND(100*I$198/(100*H209-40*INT(H209)),2)))</f>
        <v>64.61</v>
      </c>
      <c r="J209" s="231">
        <v>31.21</v>
      </c>
      <c r="K209" s="236">
        <f ca="1">IF(J209="","",IF(N(J209)=0,"*",ROUND(100*K$198/(100*J209-40*INT(J209)),2)))</f>
        <v>90.75</v>
      </c>
      <c r="L209" s="231"/>
      <c r="M209" s="236" t="str">
        <f>IF(L209="","",IF(N(L209)=0,"*",ROUND(100*M$198/(100*L209-40*INT(L209)),2)))</f>
        <v/>
      </c>
      <c r="N209" s="231">
        <v>36</v>
      </c>
      <c r="O209" s="236">
        <f ca="1">IF(N209="","",IF(N(N209)=0,"*",ROUND(100*O$198/(100*N209-40*INT(N209)),2)))</f>
        <v>77.69</v>
      </c>
      <c r="P209" s="231">
        <v>57.52</v>
      </c>
      <c r="Q209" s="236">
        <f ca="1">IF(P209="","",IF(N(P209)=0,"*",ROUND(100*Q$198/(100*P209-40*INT(P209)),2)))</f>
        <v>71.489999999999995</v>
      </c>
      <c r="R209" s="231"/>
      <c r="S209" s="236" t="str">
        <f>IF(R209="","",IF(N(R209)=0,"*",ROUND(100*S$198/(100*R209-40*INT(R209)),2)))</f>
        <v/>
      </c>
      <c r="T209" s="231">
        <v>49.47</v>
      </c>
      <c r="U209" s="232">
        <f ca="1">IF(T209="","",IF(N(T209)=0,"*",ROUND(100*U$198/(100*T209-40*INT(T209)),2)))</f>
        <v>54.74</v>
      </c>
      <c r="V209" s="236">
        <f ca="1">SUM(Y209:AC209)</f>
        <v>367.20000000000005</v>
      </c>
      <c r="W209" s="264"/>
      <c r="X209" s="226">
        <v>0.8</v>
      </c>
      <c r="Y209" s="158">
        <f t="shared" ca="1" si="521"/>
        <v>90.75</v>
      </c>
      <c r="Z209" s="158">
        <f t="shared" ca="1" si="521"/>
        <v>77.69</v>
      </c>
      <c r="AA209" s="158">
        <f t="shared" ca="1" si="521"/>
        <v>71.489999999999995</v>
      </c>
      <c r="AB209" s="158">
        <f t="shared" ca="1" si="521"/>
        <v>64.61</v>
      </c>
      <c r="AC209" s="158">
        <f t="shared" ca="1" si="521"/>
        <v>62.66</v>
      </c>
      <c r="AE209" s="158">
        <f>N(E209)</f>
        <v>0</v>
      </c>
      <c r="AF209" s="158">
        <f ca="1">N(G209)</f>
        <v>62.66</v>
      </c>
      <c r="AG209" s="158">
        <f ca="1">N(I209)</f>
        <v>64.61</v>
      </c>
      <c r="AH209" s="158">
        <f ca="1">N(K209)</f>
        <v>90.75</v>
      </c>
      <c r="AI209" s="158">
        <f>N(M209)</f>
        <v>0</v>
      </c>
      <c r="AJ209" s="158">
        <f ca="1">N(O209)</f>
        <v>77.69</v>
      </c>
      <c r="AK209" s="158">
        <f ca="1">N(Q209)</f>
        <v>71.489999999999995</v>
      </c>
      <c r="AL209" s="158">
        <f>N(S209)</f>
        <v>0</v>
      </c>
      <c r="AM209" s="158">
        <f ca="1">N(U209)</f>
        <v>54.74</v>
      </c>
      <c r="AN209" s="159">
        <f ca="1">ROUND(X209*SUM(E209,G209,I209,K209,M209,O209,Q209,S209,U209),2)</f>
        <v>337.55</v>
      </c>
      <c r="AP209" s="227">
        <f ca="1">IF(C209="Vihor",1,0)*AN209</f>
        <v>0</v>
      </c>
      <c r="AQ209" s="227">
        <f ca="1">IF(C209="Maksimir",1,0)*AN209</f>
        <v>0</v>
      </c>
      <c r="AR209" s="227">
        <f ca="1">IF(C209="Japetić",1,0)*AN209</f>
        <v>0</v>
      </c>
      <c r="AS209" s="227">
        <f ca="1">IF(C209="Bjelovar",1,0)*AN209</f>
        <v>0</v>
      </c>
      <c r="AT209" s="227">
        <f ca="1">IF(C209="Međimurje",1,0)*AN209</f>
        <v>0</v>
      </c>
      <c r="AU209" s="227">
        <f ca="1">IF(C209="Sova",1,0)*AN209</f>
        <v>0</v>
      </c>
      <c r="AV209" s="227">
        <f ca="1">IF(C209="Orion",1,0)*AN209</f>
        <v>0</v>
      </c>
      <c r="AW209" s="227">
        <f ca="1">IF(C209="Kapela",1,0)*AN209</f>
        <v>337.55</v>
      </c>
      <c r="AX209" s="227">
        <f ca="1">IF(C209="Jelen",1,0)*AN209</f>
        <v>0</v>
      </c>
      <c r="AY209" s="227">
        <f ca="1">IF(C209="Varaždin",1,0)*AN209</f>
        <v>0</v>
      </c>
      <c r="AZ209" s="227">
        <f ca="1">IF(C209="Ivan Merz",1,0)*AN209</f>
        <v>0</v>
      </c>
      <c r="BB209" s="227">
        <f t="shared" si="512"/>
        <v>0</v>
      </c>
      <c r="BC209" s="227">
        <f t="shared" ca="1" si="513"/>
        <v>50.13</v>
      </c>
      <c r="BD209" s="227">
        <f t="shared" ca="1" si="514"/>
        <v>51.69</v>
      </c>
      <c r="BE209" s="227">
        <f t="shared" ca="1" si="515"/>
        <v>72.599999999999994</v>
      </c>
      <c r="BF209" s="227">
        <f t="shared" si="516"/>
        <v>0</v>
      </c>
      <c r="BG209" s="227">
        <f t="shared" ca="1" si="517"/>
        <v>62.15</v>
      </c>
      <c r="BH209" s="227">
        <f t="shared" ca="1" si="518"/>
        <v>57.19</v>
      </c>
      <c r="BI209" s="227">
        <f t="shared" si="519"/>
        <v>0</v>
      </c>
      <c r="BJ209" s="227">
        <f t="shared" ca="1" si="520"/>
        <v>43.79</v>
      </c>
    </row>
    <row r="210" spans="1:62" x14ac:dyDescent="0.2">
      <c r="A210" s="228" t="s">
        <v>13</v>
      </c>
      <c r="B210" s="229" t="s">
        <v>206</v>
      </c>
      <c r="C210" s="230" t="s">
        <v>80</v>
      </c>
      <c r="D210" s="231">
        <v>70.44</v>
      </c>
      <c r="E210" s="232">
        <f ca="1">IF(D210="","",IF(N(D210)=0,"*",ROUND(100*E$198/(100*D210-40*INT(D210)),2)))</f>
        <v>59.66</v>
      </c>
      <c r="F210" s="231">
        <v>39.54</v>
      </c>
      <c r="G210" s="236">
        <f ca="1">IF(F210="","",IF(N(F210)=0,"*",ROUND(100*G$198/(100*F210-40*INT(F210)),2)))</f>
        <v>73.099999999999994</v>
      </c>
      <c r="H210" s="231">
        <v>38.14</v>
      </c>
      <c r="I210" s="236">
        <f ca="1">IF(H210="","",IF(N(H210)=0,"*",ROUND(100*I$198/(100*H210-40*INT(H210)),2)))</f>
        <v>73.45</v>
      </c>
      <c r="J210" s="231">
        <v>35.26</v>
      </c>
      <c r="K210" s="236">
        <f ca="1">IF(J210="","",IF(N(J210)=0,"*",ROUND(100*K$198/(100*J210-40*INT(J210)),2)))</f>
        <v>80.290000000000006</v>
      </c>
      <c r="L210" s="231"/>
      <c r="M210" s="236" t="str">
        <f>IF(L210="","",IF(N(L210)=0,"*",ROUND(100*M$198/(100*L210-40*INT(L210)),2)))</f>
        <v/>
      </c>
      <c r="N210" s="231">
        <v>45.28</v>
      </c>
      <c r="O210" s="232">
        <f ca="1">IF(N210="","",IF(N(N210)=0,"*",ROUND(100*O$198/(100*N210-40*INT(N210)),2)))</f>
        <v>61.51</v>
      </c>
      <c r="P210" s="231">
        <v>60.38</v>
      </c>
      <c r="Q210" s="236">
        <f ca="1">IF(P210="","",IF(N(P210)=0,"*",ROUND(100*Q$198/(100*P210-40*INT(P210)),2)))</f>
        <v>68.22</v>
      </c>
      <c r="R210" s="231">
        <v>98.36</v>
      </c>
      <c r="S210" s="232">
        <f ca="1">IF(R210="","",IF(N(R210)=0,"*",ROUND(100*S$198/(100*R210-40*INT(R210)),2)))</f>
        <v>56.58</v>
      </c>
      <c r="T210" s="231">
        <v>41.45</v>
      </c>
      <c r="U210" s="236">
        <f ca="1">IF(T210="","",IF(N(T210)=0,"*",ROUND(100*U$198/(100*T210-40*INT(T210)),2)))</f>
        <v>65.27</v>
      </c>
      <c r="V210" s="236">
        <f ca="1">SUM(Y210:AC210)</f>
        <v>360.33</v>
      </c>
      <c r="W210" s="264"/>
      <c r="X210" s="226">
        <v>0.8</v>
      </c>
      <c r="Y210" s="158">
        <f t="shared" ca="1" si="521"/>
        <v>80.290000000000006</v>
      </c>
      <c r="Z210" s="158">
        <f t="shared" ca="1" si="521"/>
        <v>73.45</v>
      </c>
      <c r="AA210" s="158">
        <f t="shared" ca="1" si="521"/>
        <v>73.099999999999994</v>
      </c>
      <c r="AB210" s="158">
        <f t="shared" ca="1" si="521"/>
        <v>68.22</v>
      </c>
      <c r="AC210" s="158">
        <f t="shared" ca="1" si="521"/>
        <v>65.27</v>
      </c>
      <c r="AE210" s="158">
        <f ca="1">N(E210)</f>
        <v>59.66</v>
      </c>
      <c r="AF210" s="158">
        <f ca="1">N(G210)</f>
        <v>73.099999999999994</v>
      </c>
      <c r="AG210" s="158">
        <f ca="1">N(I210)</f>
        <v>73.45</v>
      </c>
      <c r="AH210" s="158">
        <f ca="1">N(K210)</f>
        <v>80.290000000000006</v>
      </c>
      <c r="AI210" s="158">
        <f>N(M210)</f>
        <v>0</v>
      </c>
      <c r="AJ210" s="158">
        <f ca="1">N(O210)</f>
        <v>61.51</v>
      </c>
      <c r="AK210" s="158">
        <f ca="1">N(Q210)</f>
        <v>68.22</v>
      </c>
      <c r="AL210" s="158">
        <f ca="1">N(S210)</f>
        <v>56.58</v>
      </c>
      <c r="AM210" s="158">
        <f ca="1">N(U210)</f>
        <v>65.27</v>
      </c>
      <c r="AN210" s="159">
        <f ca="1">ROUND(X210*SUM(E210,G210,I210,K210,M210,O210,Q210,S210,U210),2)</f>
        <v>430.46</v>
      </c>
      <c r="AP210" s="227">
        <f ca="1">IF(C210="Vihor",1,0)*AN210</f>
        <v>0</v>
      </c>
      <c r="AQ210" s="227">
        <f ca="1">IF(C210="Maksimir",1,0)*AN210</f>
        <v>430.46</v>
      </c>
      <c r="AR210" s="227">
        <f ca="1">IF(C210="Japetić",1,0)*AN210</f>
        <v>0</v>
      </c>
      <c r="AS210" s="227">
        <f ca="1">IF(C210="Bjelovar",1,0)*AN210</f>
        <v>0</v>
      </c>
      <c r="AT210" s="227">
        <f ca="1">IF(C210="Međimurje",1,0)*AN210</f>
        <v>0</v>
      </c>
      <c r="AU210" s="227">
        <f ca="1">IF(C210="Sova",1,0)*AN210</f>
        <v>0</v>
      </c>
      <c r="AV210" s="227">
        <f ca="1">IF(C210="Orion",1,0)*AN210</f>
        <v>0</v>
      </c>
      <c r="AW210" s="227">
        <f ca="1">IF(C210="Kapela",1,0)*AN210</f>
        <v>0</v>
      </c>
      <c r="AX210" s="227">
        <f ca="1">IF(C210="Jelen",1,0)*AN210</f>
        <v>0</v>
      </c>
      <c r="AY210" s="227">
        <f ca="1">IF(C210="Varaždin",1,0)*AN210</f>
        <v>0</v>
      </c>
      <c r="AZ210" s="227">
        <f ca="1">IF(C210="Ivan Merz",1,0)*AN210</f>
        <v>0</v>
      </c>
      <c r="BB210" s="227">
        <f t="shared" ca="1" si="512"/>
        <v>47.73</v>
      </c>
      <c r="BC210" s="227">
        <f t="shared" ca="1" si="513"/>
        <v>58.48</v>
      </c>
      <c r="BD210" s="227">
        <f t="shared" ca="1" si="514"/>
        <v>58.76</v>
      </c>
      <c r="BE210" s="227">
        <f t="shared" ca="1" si="515"/>
        <v>64.23</v>
      </c>
      <c r="BF210" s="227">
        <f t="shared" si="516"/>
        <v>0</v>
      </c>
      <c r="BG210" s="227">
        <f t="shared" ca="1" si="517"/>
        <v>49.21</v>
      </c>
      <c r="BH210" s="227">
        <f t="shared" ca="1" si="518"/>
        <v>54.58</v>
      </c>
      <c r="BI210" s="227">
        <f t="shared" ca="1" si="519"/>
        <v>45.26</v>
      </c>
      <c r="BJ210" s="227">
        <f t="shared" ca="1" si="520"/>
        <v>52.22</v>
      </c>
    </row>
    <row r="211" spans="1:62" x14ac:dyDescent="0.2">
      <c r="A211" s="228" t="s">
        <v>14</v>
      </c>
      <c r="B211" s="229" t="s">
        <v>213</v>
      </c>
      <c r="C211" s="230" t="s">
        <v>84</v>
      </c>
      <c r="D211" s="231">
        <v>124.3</v>
      </c>
      <c r="E211" s="232">
        <f ca="1">IF(D211="","",IF(N(D211)=0,"*",ROUND(100*E$198/(100*D211-40*INT(D211)),2)))</f>
        <v>33.9</v>
      </c>
      <c r="F211" s="231">
        <v>40</v>
      </c>
      <c r="G211" s="236">
        <f ca="1">IF(F211="","",IF(N(F211)=0,"*",ROUND(100*G$198/(100*F211-40*INT(F211)),2)))</f>
        <v>72.92</v>
      </c>
      <c r="H211" s="231"/>
      <c r="I211" s="236" t="str">
        <f>IF(H211="","",IF(N(H211)=0,"*",ROUND(100*I$198/(100*H211-40*INT(H211)),2)))</f>
        <v/>
      </c>
      <c r="J211" s="231">
        <v>42.29</v>
      </c>
      <c r="K211" s="236">
        <f ca="1">IF(J211="","",IF(N(J211)=0,"*",ROUND(100*K$198/(100*J211-40*INT(J211)),2)))</f>
        <v>66.97</v>
      </c>
      <c r="L211" s="231"/>
      <c r="M211" s="236" t="str">
        <f>IF(L211="","",IF(N(L211)=0,"*",ROUND(100*M$198/(100*L211-40*INT(L211)),2)))</f>
        <v/>
      </c>
      <c r="N211" s="231">
        <v>55.54</v>
      </c>
      <c r="O211" s="232">
        <f ca="1">IF(N211="","",IF(N(N211)=0,"*",ROUND(100*O$198/(100*N211-40*INT(N211)),2)))</f>
        <v>50.03</v>
      </c>
      <c r="P211" s="231">
        <v>44.23</v>
      </c>
      <c r="Q211" s="236">
        <f ca="1">IF(P211="","",IF(N(P211)=0,"*",ROUND(100*Q$198/(100*P211-40*INT(P211)),2)))</f>
        <v>93.2</v>
      </c>
      <c r="R211" s="231">
        <v>95.03</v>
      </c>
      <c r="S211" s="236">
        <f ca="1">IF(R211="","",IF(N(R211)=0,"*",ROUND(100*S$198/(100*R211-40*INT(R211)),2)))</f>
        <v>58.69</v>
      </c>
      <c r="T211" s="231">
        <v>39.479999999999997</v>
      </c>
      <c r="U211" s="236">
        <f ca="1">IF(T211="","",IF(N(T211)=0,"*",ROUND(100*U$198/(100*T211-40*INT(T211)),2)))</f>
        <v>68.47</v>
      </c>
      <c r="V211" s="236">
        <f ca="1">SUM(Y211:AC211)</f>
        <v>360.25</v>
      </c>
      <c r="W211" s="264"/>
      <c r="X211" s="226">
        <v>0.8</v>
      </c>
      <c r="Y211" s="158">
        <f t="shared" ca="1" si="521"/>
        <v>93.2</v>
      </c>
      <c r="Z211" s="158">
        <f t="shared" ca="1" si="521"/>
        <v>72.92</v>
      </c>
      <c r="AA211" s="158">
        <f t="shared" ca="1" si="521"/>
        <v>68.47</v>
      </c>
      <c r="AB211" s="158">
        <f t="shared" ca="1" si="521"/>
        <v>66.97</v>
      </c>
      <c r="AC211" s="158">
        <f t="shared" ca="1" si="521"/>
        <v>58.69</v>
      </c>
      <c r="AE211" s="158">
        <f ca="1">N(E211)</f>
        <v>33.9</v>
      </c>
      <c r="AF211" s="158">
        <f ca="1">N(G211)</f>
        <v>72.92</v>
      </c>
      <c r="AG211" s="158">
        <f>N(I211)</f>
        <v>0</v>
      </c>
      <c r="AH211" s="158">
        <f ca="1">N(K211)</f>
        <v>66.97</v>
      </c>
      <c r="AI211" s="158">
        <f>N(M211)</f>
        <v>0</v>
      </c>
      <c r="AJ211" s="158">
        <f ca="1">N(O211)</f>
        <v>50.03</v>
      </c>
      <c r="AK211" s="158">
        <f ca="1">N(Q211)</f>
        <v>93.2</v>
      </c>
      <c r="AL211" s="158">
        <f ca="1">N(S211)</f>
        <v>58.69</v>
      </c>
      <c r="AM211" s="158">
        <f ca="1">N(U211)</f>
        <v>68.47</v>
      </c>
      <c r="AN211" s="159">
        <f ca="1">ROUND(X211*SUM(E211,G211,I211,K211,M211,O211,Q211,S211,U211),2)</f>
        <v>355.34</v>
      </c>
      <c r="AP211" s="227">
        <f ca="1">IF(C211="Vihor",1,0)*AN211</f>
        <v>0</v>
      </c>
      <c r="AQ211" s="227">
        <f ca="1">IF(C211="Maksimir",1,0)*AN211</f>
        <v>0</v>
      </c>
      <c r="AR211" s="227">
        <f ca="1">IF(C211="Japetić",1,0)*AN211</f>
        <v>0</v>
      </c>
      <c r="AS211" s="227">
        <f ca="1">IF(C211="Bjelovar",1,0)*AN211</f>
        <v>0</v>
      </c>
      <c r="AT211" s="227">
        <f ca="1">IF(C211="Međimurje",1,0)*AN211</f>
        <v>0</v>
      </c>
      <c r="AU211" s="227">
        <f ca="1">IF(C211="Sova",1,0)*AN211</f>
        <v>0</v>
      </c>
      <c r="AV211" s="227">
        <f ca="1">IF(C211="Orion",1,0)*AN211</f>
        <v>0</v>
      </c>
      <c r="AW211" s="227">
        <f ca="1">IF(C211="Kapela",1,0)*AN211</f>
        <v>355.34</v>
      </c>
      <c r="AX211" s="227">
        <f ca="1">IF(C211="Jelen",1,0)*AN211</f>
        <v>0</v>
      </c>
      <c r="AY211" s="227">
        <f ca="1">IF(C211="Varaždin",1,0)*AN211</f>
        <v>0</v>
      </c>
      <c r="AZ211" s="227">
        <f ca="1">IF(C211="Ivan Merz",1,0)*AN211</f>
        <v>0</v>
      </c>
      <c r="BB211" s="227">
        <f t="shared" ca="1" si="512"/>
        <v>27.12</v>
      </c>
      <c r="BC211" s="227">
        <f t="shared" ca="1" si="513"/>
        <v>58.34</v>
      </c>
      <c r="BD211" s="227">
        <f t="shared" si="514"/>
        <v>0</v>
      </c>
      <c r="BE211" s="227">
        <f t="shared" ca="1" si="515"/>
        <v>53.58</v>
      </c>
      <c r="BF211" s="227">
        <f t="shared" si="516"/>
        <v>0</v>
      </c>
      <c r="BG211" s="227">
        <f t="shared" ca="1" si="517"/>
        <v>40.020000000000003</v>
      </c>
      <c r="BH211" s="227">
        <f t="shared" ca="1" si="518"/>
        <v>74.56</v>
      </c>
      <c r="BI211" s="227">
        <f t="shared" ca="1" si="519"/>
        <v>46.95</v>
      </c>
      <c r="BJ211" s="227">
        <f t="shared" ca="1" si="520"/>
        <v>54.78</v>
      </c>
    </row>
    <row r="212" spans="1:62" x14ac:dyDescent="0.2">
      <c r="A212" s="228" t="s">
        <v>44</v>
      </c>
      <c r="B212" s="229" t="s">
        <v>211</v>
      </c>
      <c r="C212" s="230" t="s">
        <v>73</v>
      </c>
      <c r="D212" s="231">
        <v>91.48</v>
      </c>
      <c r="E212" s="232">
        <f t="shared" ca="1" si="480"/>
        <v>45.97</v>
      </c>
      <c r="F212" s="231">
        <v>49.07</v>
      </c>
      <c r="G212" s="236">
        <f t="shared" ca="1" si="481"/>
        <v>59.38</v>
      </c>
      <c r="H212" s="231"/>
      <c r="I212" s="236" t="str">
        <f t="shared" si="482"/>
        <v/>
      </c>
      <c r="J212" s="231">
        <v>45.57</v>
      </c>
      <c r="K212" s="236">
        <f t="shared" ca="1" si="483"/>
        <v>61.92</v>
      </c>
      <c r="L212" s="231"/>
      <c r="M212" s="236" t="str">
        <f t="shared" si="484"/>
        <v/>
      </c>
      <c r="N212" s="231">
        <v>43.4</v>
      </c>
      <c r="O212" s="236">
        <f t="shared" ca="1" si="485"/>
        <v>64.05</v>
      </c>
      <c r="P212" s="231">
        <v>59.17</v>
      </c>
      <c r="Q212" s="236">
        <f t="shared" ca="1" si="486"/>
        <v>69.78</v>
      </c>
      <c r="R212" s="231">
        <v>87.21</v>
      </c>
      <c r="S212" s="236">
        <f t="shared" ca="1" si="487"/>
        <v>63.86</v>
      </c>
      <c r="T212" s="231">
        <v>46.2</v>
      </c>
      <c r="U212" s="232">
        <f t="shared" ca="1" si="488"/>
        <v>58.81</v>
      </c>
      <c r="V212" s="236">
        <f t="shared" ca="1" si="489"/>
        <v>318.99</v>
      </c>
      <c r="W212" s="264"/>
      <c r="X212" s="226">
        <v>0.8</v>
      </c>
      <c r="Y212" s="158">
        <f t="shared" ref="Y212:AC218" ca="1" si="522">LARGE($AE212:$AM212,Y$34)</f>
        <v>69.78</v>
      </c>
      <c r="Z212" s="158">
        <f t="shared" ca="1" si="522"/>
        <v>64.05</v>
      </c>
      <c r="AA212" s="158">
        <f t="shared" ca="1" si="522"/>
        <v>63.86</v>
      </c>
      <c r="AB212" s="158">
        <f t="shared" ca="1" si="522"/>
        <v>61.92</v>
      </c>
      <c r="AC212" s="158">
        <f t="shared" ca="1" si="522"/>
        <v>59.38</v>
      </c>
      <c r="AE212" s="158">
        <f t="shared" ca="1" si="491"/>
        <v>45.97</v>
      </c>
      <c r="AF212" s="158">
        <f t="shared" ca="1" si="492"/>
        <v>59.38</v>
      </c>
      <c r="AG212" s="158">
        <f t="shared" si="493"/>
        <v>0</v>
      </c>
      <c r="AH212" s="158">
        <f t="shared" ca="1" si="494"/>
        <v>61.92</v>
      </c>
      <c r="AI212" s="158">
        <f t="shared" si="495"/>
        <v>0</v>
      </c>
      <c r="AJ212" s="158">
        <f t="shared" ca="1" si="496"/>
        <v>64.05</v>
      </c>
      <c r="AK212" s="158">
        <f t="shared" ca="1" si="497"/>
        <v>69.78</v>
      </c>
      <c r="AL212" s="158">
        <f t="shared" ca="1" si="498"/>
        <v>63.86</v>
      </c>
      <c r="AM212" s="158">
        <f t="shared" ca="1" si="499"/>
        <v>58.81</v>
      </c>
      <c r="AN212" s="159">
        <f t="shared" ca="1" si="500"/>
        <v>339.02</v>
      </c>
      <c r="AP212" s="227">
        <f t="shared" ca="1" si="501"/>
        <v>339.02</v>
      </c>
      <c r="AQ212" s="227">
        <f t="shared" ca="1" si="502"/>
        <v>0</v>
      </c>
      <c r="AR212" s="227">
        <f t="shared" ca="1" si="503"/>
        <v>0</v>
      </c>
      <c r="AS212" s="227">
        <f t="shared" ca="1" si="504"/>
        <v>0</v>
      </c>
      <c r="AT212" s="227">
        <f t="shared" ca="1" si="505"/>
        <v>0</v>
      </c>
      <c r="AU212" s="227">
        <f t="shared" ca="1" si="506"/>
        <v>0</v>
      </c>
      <c r="AV212" s="227">
        <f t="shared" ca="1" si="507"/>
        <v>0</v>
      </c>
      <c r="AW212" s="227">
        <f t="shared" ca="1" si="508"/>
        <v>0</v>
      </c>
      <c r="AX212" s="227">
        <f t="shared" ca="1" si="509"/>
        <v>0</v>
      </c>
      <c r="AY212" s="227">
        <f t="shared" ca="1" si="510"/>
        <v>0</v>
      </c>
      <c r="AZ212" s="227">
        <f t="shared" ca="1" si="511"/>
        <v>0</v>
      </c>
      <c r="BB212" s="227">
        <f t="shared" ca="1" si="512"/>
        <v>36.78</v>
      </c>
      <c r="BC212" s="227">
        <f t="shared" ca="1" si="513"/>
        <v>47.5</v>
      </c>
      <c r="BD212" s="227">
        <f t="shared" si="514"/>
        <v>0</v>
      </c>
      <c r="BE212" s="227">
        <f t="shared" ca="1" si="515"/>
        <v>49.54</v>
      </c>
      <c r="BF212" s="227">
        <f t="shared" si="516"/>
        <v>0</v>
      </c>
      <c r="BG212" s="227">
        <f t="shared" ca="1" si="517"/>
        <v>51.24</v>
      </c>
      <c r="BH212" s="227">
        <f t="shared" ca="1" si="518"/>
        <v>55.82</v>
      </c>
      <c r="BI212" s="227">
        <f t="shared" ca="1" si="519"/>
        <v>51.09</v>
      </c>
      <c r="BJ212" s="227">
        <f t="shared" ca="1" si="520"/>
        <v>47.05</v>
      </c>
    </row>
    <row r="213" spans="1:62" x14ac:dyDescent="0.2">
      <c r="A213" s="228" t="s">
        <v>45</v>
      </c>
      <c r="B213" s="229" t="s">
        <v>207</v>
      </c>
      <c r="C213" s="230" t="s">
        <v>84</v>
      </c>
      <c r="D213" s="231">
        <v>73.59</v>
      </c>
      <c r="E213" s="236">
        <f t="shared" ca="1" si="480"/>
        <v>57.04</v>
      </c>
      <c r="F213" s="231">
        <v>65.2</v>
      </c>
      <c r="G213" s="232">
        <f t="shared" ca="1" si="481"/>
        <v>44.64</v>
      </c>
      <c r="H213" s="231">
        <v>79.12</v>
      </c>
      <c r="I213" s="232">
        <f t="shared" ca="1" si="482"/>
        <v>35.46</v>
      </c>
      <c r="J213" s="231">
        <v>50.34</v>
      </c>
      <c r="K213" s="236">
        <f t="shared" ca="1" si="483"/>
        <v>56.26</v>
      </c>
      <c r="L213" s="231">
        <v>51.41</v>
      </c>
      <c r="M213" s="232">
        <f t="shared" ca="1" si="484"/>
        <v>55.76</v>
      </c>
      <c r="N213" s="231">
        <v>44.59</v>
      </c>
      <c r="O213" s="236">
        <f t="shared" ca="1" si="485"/>
        <v>62.17</v>
      </c>
      <c r="P213" s="231">
        <v>54.4</v>
      </c>
      <c r="Q213" s="236">
        <f t="shared" ca="1" si="486"/>
        <v>75.67</v>
      </c>
      <c r="R213" s="231">
        <v>96.08</v>
      </c>
      <c r="S213" s="236">
        <f t="shared" ca="1" si="487"/>
        <v>58.03</v>
      </c>
      <c r="T213" s="231">
        <v>50.33</v>
      </c>
      <c r="U213" s="232">
        <f t="shared" ca="1" si="488"/>
        <v>53.91</v>
      </c>
      <c r="V213" s="236">
        <f t="shared" ca="1" si="489"/>
        <v>309.17</v>
      </c>
      <c r="W213" s="264"/>
      <c r="X213" s="226">
        <v>0.8</v>
      </c>
      <c r="Y213" s="158">
        <f t="shared" ca="1" si="522"/>
        <v>75.67</v>
      </c>
      <c r="Z213" s="158">
        <f t="shared" ca="1" si="522"/>
        <v>62.17</v>
      </c>
      <c r="AA213" s="158">
        <f t="shared" ca="1" si="522"/>
        <v>58.03</v>
      </c>
      <c r="AB213" s="158">
        <f t="shared" ca="1" si="522"/>
        <v>57.04</v>
      </c>
      <c r="AC213" s="158">
        <f t="shared" ca="1" si="522"/>
        <v>56.26</v>
      </c>
      <c r="AE213" s="158">
        <f t="shared" ca="1" si="491"/>
        <v>57.04</v>
      </c>
      <c r="AF213" s="158">
        <f t="shared" ca="1" si="492"/>
        <v>44.64</v>
      </c>
      <c r="AG213" s="158">
        <f t="shared" ca="1" si="493"/>
        <v>35.46</v>
      </c>
      <c r="AH213" s="158">
        <f t="shared" ca="1" si="494"/>
        <v>56.26</v>
      </c>
      <c r="AI213" s="158">
        <f t="shared" ca="1" si="495"/>
        <v>55.76</v>
      </c>
      <c r="AJ213" s="158">
        <f t="shared" ca="1" si="496"/>
        <v>62.17</v>
      </c>
      <c r="AK213" s="158">
        <f t="shared" ca="1" si="497"/>
        <v>75.67</v>
      </c>
      <c r="AL213" s="158">
        <f t="shared" ca="1" si="498"/>
        <v>58.03</v>
      </c>
      <c r="AM213" s="158">
        <f t="shared" ca="1" si="499"/>
        <v>53.91</v>
      </c>
      <c r="AN213" s="159">
        <f t="shared" ca="1" si="500"/>
        <v>399.15</v>
      </c>
      <c r="AP213" s="227">
        <f t="shared" ca="1" si="501"/>
        <v>0</v>
      </c>
      <c r="AQ213" s="227">
        <f t="shared" ca="1" si="502"/>
        <v>0</v>
      </c>
      <c r="AR213" s="227">
        <f t="shared" ca="1" si="503"/>
        <v>0</v>
      </c>
      <c r="AS213" s="227">
        <f t="shared" ca="1" si="504"/>
        <v>0</v>
      </c>
      <c r="AT213" s="227">
        <f t="shared" ca="1" si="505"/>
        <v>0</v>
      </c>
      <c r="AU213" s="227">
        <f t="shared" ca="1" si="506"/>
        <v>0</v>
      </c>
      <c r="AV213" s="227">
        <f t="shared" ca="1" si="507"/>
        <v>0</v>
      </c>
      <c r="AW213" s="227">
        <f t="shared" ca="1" si="508"/>
        <v>399.15</v>
      </c>
      <c r="AX213" s="227">
        <f t="shared" ca="1" si="509"/>
        <v>0</v>
      </c>
      <c r="AY213" s="227">
        <f t="shared" ca="1" si="510"/>
        <v>0</v>
      </c>
      <c r="AZ213" s="227">
        <f t="shared" ca="1" si="511"/>
        <v>0</v>
      </c>
      <c r="BB213" s="227">
        <f t="shared" ca="1" si="512"/>
        <v>45.63</v>
      </c>
      <c r="BC213" s="227">
        <f t="shared" ca="1" si="513"/>
        <v>35.71</v>
      </c>
      <c r="BD213" s="227">
        <f t="shared" ca="1" si="514"/>
        <v>28.37</v>
      </c>
      <c r="BE213" s="227">
        <f t="shared" ca="1" si="515"/>
        <v>45.01</v>
      </c>
      <c r="BF213" s="227">
        <f t="shared" ca="1" si="516"/>
        <v>44.61</v>
      </c>
      <c r="BG213" s="227">
        <f t="shared" ca="1" si="517"/>
        <v>49.74</v>
      </c>
      <c r="BH213" s="227">
        <f t="shared" ca="1" si="518"/>
        <v>60.54</v>
      </c>
      <c r="BI213" s="227">
        <f t="shared" ca="1" si="519"/>
        <v>46.42</v>
      </c>
      <c r="BJ213" s="227">
        <f t="shared" ca="1" si="520"/>
        <v>43.13</v>
      </c>
    </row>
    <row r="214" spans="1:62" x14ac:dyDescent="0.2">
      <c r="A214" s="228" t="s">
        <v>46</v>
      </c>
      <c r="B214" s="229" t="s">
        <v>208</v>
      </c>
      <c r="C214" s="230" t="s">
        <v>84</v>
      </c>
      <c r="D214" s="231">
        <v>81.44</v>
      </c>
      <c r="E214" s="232">
        <f t="shared" ca="1" si="480"/>
        <v>51.63</v>
      </c>
      <c r="F214" s="231">
        <v>45.08</v>
      </c>
      <c r="G214" s="236">
        <f t="shared" ca="1" si="481"/>
        <v>64.62</v>
      </c>
      <c r="H214" s="231"/>
      <c r="I214" s="236" t="str">
        <f t="shared" si="482"/>
        <v/>
      </c>
      <c r="J214" s="231" t="s">
        <v>88</v>
      </c>
      <c r="K214" s="245" t="str">
        <f t="shared" si="483"/>
        <v>*</v>
      </c>
      <c r="L214" s="231">
        <v>39.590000000000003</v>
      </c>
      <c r="M214" s="236">
        <f t="shared" ca="1" si="484"/>
        <v>72.069999999999993</v>
      </c>
      <c r="N214" s="231">
        <v>45.33</v>
      </c>
      <c r="O214" s="236">
        <f t="shared" ca="1" si="485"/>
        <v>61.4</v>
      </c>
      <c r="P214" s="231">
        <v>87.48</v>
      </c>
      <c r="Q214" s="232">
        <f t="shared" ca="1" si="486"/>
        <v>47.11</v>
      </c>
      <c r="R214" s="231">
        <v>105.47</v>
      </c>
      <c r="S214" s="236">
        <f t="shared" ca="1" si="487"/>
        <v>52.73</v>
      </c>
      <c r="T214" s="231">
        <v>47.31</v>
      </c>
      <c r="U214" s="236">
        <f t="shared" ca="1" si="488"/>
        <v>57.35</v>
      </c>
      <c r="V214" s="236">
        <f t="shared" ca="1" si="489"/>
        <v>308.17</v>
      </c>
      <c r="W214" s="264"/>
      <c r="X214" s="226">
        <v>0.8</v>
      </c>
      <c r="Y214" s="158">
        <f t="shared" ca="1" si="522"/>
        <v>72.069999999999993</v>
      </c>
      <c r="Z214" s="158">
        <f t="shared" ca="1" si="522"/>
        <v>64.62</v>
      </c>
      <c r="AA214" s="158">
        <f t="shared" ca="1" si="522"/>
        <v>61.4</v>
      </c>
      <c r="AB214" s="158">
        <f t="shared" ca="1" si="522"/>
        <v>57.35</v>
      </c>
      <c r="AC214" s="158">
        <f t="shared" ca="1" si="522"/>
        <v>52.73</v>
      </c>
      <c r="AE214" s="158">
        <f t="shared" ca="1" si="491"/>
        <v>51.63</v>
      </c>
      <c r="AF214" s="158">
        <f t="shared" ca="1" si="492"/>
        <v>64.62</v>
      </c>
      <c r="AG214" s="158">
        <f t="shared" si="493"/>
        <v>0</v>
      </c>
      <c r="AH214" s="158">
        <f t="shared" si="494"/>
        <v>0</v>
      </c>
      <c r="AI214" s="158">
        <f t="shared" ca="1" si="495"/>
        <v>72.069999999999993</v>
      </c>
      <c r="AJ214" s="158">
        <f t="shared" ca="1" si="496"/>
        <v>61.4</v>
      </c>
      <c r="AK214" s="158">
        <f t="shared" ca="1" si="497"/>
        <v>47.11</v>
      </c>
      <c r="AL214" s="158">
        <f t="shared" ca="1" si="498"/>
        <v>52.73</v>
      </c>
      <c r="AM214" s="158">
        <f t="shared" ca="1" si="499"/>
        <v>57.35</v>
      </c>
      <c r="AN214" s="159">
        <f t="shared" ca="1" si="500"/>
        <v>325.52999999999997</v>
      </c>
      <c r="AP214" s="227">
        <f t="shared" ca="1" si="501"/>
        <v>0</v>
      </c>
      <c r="AQ214" s="227">
        <f t="shared" ca="1" si="502"/>
        <v>0</v>
      </c>
      <c r="AR214" s="227">
        <f t="shared" ca="1" si="503"/>
        <v>0</v>
      </c>
      <c r="AS214" s="227">
        <f t="shared" ca="1" si="504"/>
        <v>0</v>
      </c>
      <c r="AT214" s="227">
        <f t="shared" ca="1" si="505"/>
        <v>0</v>
      </c>
      <c r="AU214" s="227">
        <f t="shared" ca="1" si="506"/>
        <v>0</v>
      </c>
      <c r="AV214" s="227">
        <f t="shared" ca="1" si="507"/>
        <v>0</v>
      </c>
      <c r="AW214" s="227">
        <f t="shared" ca="1" si="508"/>
        <v>325.52999999999997</v>
      </c>
      <c r="AX214" s="227">
        <f t="shared" ca="1" si="509"/>
        <v>0</v>
      </c>
      <c r="AY214" s="227">
        <f t="shared" ca="1" si="510"/>
        <v>0</v>
      </c>
      <c r="AZ214" s="227">
        <f t="shared" ca="1" si="511"/>
        <v>0</v>
      </c>
      <c r="BB214" s="227">
        <f t="shared" ca="1" si="512"/>
        <v>41.3</v>
      </c>
      <c r="BC214" s="227">
        <f t="shared" ca="1" si="513"/>
        <v>51.7</v>
      </c>
      <c r="BD214" s="227">
        <f t="shared" si="514"/>
        <v>0</v>
      </c>
      <c r="BE214" s="227">
        <f t="shared" si="515"/>
        <v>0</v>
      </c>
      <c r="BF214" s="227">
        <f t="shared" ca="1" si="516"/>
        <v>57.66</v>
      </c>
      <c r="BG214" s="227">
        <f t="shared" ca="1" si="517"/>
        <v>49.12</v>
      </c>
      <c r="BH214" s="227">
        <f t="shared" ca="1" si="518"/>
        <v>37.69</v>
      </c>
      <c r="BI214" s="227">
        <f t="shared" ca="1" si="519"/>
        <v>42.18</v>
      </c>
      <c r="BJ214" s="227">
        <f t="shared" ca="1" si="520"/>
        <v>45.88</v>
      </c>
    </row>
    <row r="215" spans="1:62" x14ac:dyDescent="0.2">
      <c r="A215" s="228" t="s">
        <v>47</v>
      </c>
      <c r="B215" s="229" t="s">
        <v>51</v>
      </c>
      <c r="C215" s="230" t="s">
        <v>82</v>
      </c>
      <c r="D215" s="231"/>
      <c r="E215" s="236" t="str">
        <f t="shared" si="480"/>
        <v/>
      </c>
      <c r="F215" s="231"/>
      <c r="G215" s="236" t="str">
        <f t="shared" si="481"/>
        <v/>
      </c>
      <c r="H215" s="231"/>
      <c r="I215" s="236" t="str">
        <f t="shared" si="482"/>
        <v/>
      </c>
      <c r="J215" s="231">
        <v>38.130000000000003</v>
      </c>
      <c r="K215" s="236">
        <f t="shared" ca="1" si="483"/>
        <v>74.44</v>
      </c>
      <c r="L215" s="231"/>
      <c r="M215" s="236" t="str">
        <f t="shared" si="484"/>
        <v/>
      </c>
      <c r="N215" s="231">
        <v>40.270000000000003</v>
      </c>
      <c r="O215" s="236">
        <f t="shared" ca="1" si="485"/>
        <v>69.14</v>
      </c>
      <c r="P215" s="231">
        <v>56.04</v>
      </c>
      <c r="Q215" s="236">
        <f t="shared" ca="1" si="486"/>
        <v>73.78</v>
      </c>
      <c r="R215" s="231"/>
      <c r="S215" s="236" t="str">
        <f t="shared" si="487"/>
        <v/>
      </c>
      <c r="T215" s="231">
        <v>44.13</v>
      </c>
      <c r="U215" s="236">
        <f t="shared" ca="1" si="488"/>
        <v>61.63</v>
      </c>
      <c r="V215" s="236">
        <f t="shared" ca="1" si="489"/>
        <v>278.99</v>
      </c>
      <c r="W215" s="264"/>
      <c r="X215" s="226">
        <v>0.8</v>
      </c>
      <c r="Y215" s="158">
        <f t="shared" ca="1" si="522"/>
        <v>74.44</v>
      </c>
      <c r="Z215" s="158">
        <f t="shared" ca="1" si="522"/>
        <v>73.78</v>
      </c>
      <c r="AA215" s="158">
        <f t="shared" ca="1" si="522"/>
        <v>69.14</v>
      </c>
      <c r="AB215" s="158">
        <f t="shared" ca="1" si="522"/>
        <v>61.63</v>
      </c>
      <c r="AC215" s="158">
        <f t="shared" ca="1" si="522"/>
        <v>0</v>
      </c>
      <c r="AE215" s="158">
        <f t="shared" si="491"/>
        <v>0</v>
      </c>
      <c r="AF215" s="158">
        <f t="shared" si="492"/>
        <v>0</v>
      </c>
      <c r="AG215" s="158">
        <f t="shared" si="493"/>
        <v>0</v>
      </c>
      <c r="AH215" s="158">
        <f t="shared" ca="1" si="494"/>
        <v>74.44</v>
      </c>
      <c r="AI215" s="158">
        <f t="shared" si="495"/>
        <v>0</v>
      </c>
      <c r="AJ215" s="158">
        <f t="shared" ca="1" si="496"/>
        <v>69.14</v>
      </c>
      <c r="AK215" s="158">
        <f t="shared" ca="1" si="497"/>
        <v>73.78</v>
      </c>
      <c r="AL215" s="158">
        <f t="shared" si="498"/>
        <v>0</v>
      </c>
      <c r="AM215" s="158">
        <f t="shared" ca="1" si="499"/>
        <v>61.63</v>
      </c>
      <c r="AN215" s="159">
        <f t="shared" ca="1" si="500"/>
        <v>223.19</v>
      </c>
      <c r="AP215" s="227">
        <f t="shared" ca="1" si="501"/>
        <v>0</v>
      </c>
      <c r="AQ215" s="227">
        <f t="shared" ca="1" si="502"/>
        <v>0</v>
      </c>
      <c r="AR215" s="227">
        <f t="shared" ca="1" si="503"/>
        <v>0</v>
      </c>
      <c r="AS215" s="227">
        <f t="shared" ca="1" si="504"/>
        <v>223.19</v>
      </c>
      <c r="AT215" s="227">
        <f t="shared" ca="1" si="505"/>
        <v>0</v>
      </c>
      <c r="AU215" s="227">
        <f t="shared" ca="1" si="506"/>
        <v>0</v>
      </c>
      <c r="AV215" s="227">
        <f t="shared" ca="1" si="507"/>
        <v>0</v>
      </c>
      <c r="AW215" s="227">
        <f t="shared" ca="1" si="508"/>
        <v>0</v>
      </c>
      <c r="AX215" s="227">
        <f t="shared" ca="1" si="509"/>
        <v>0</v>
      </c>
      <c r="AY215" s="227">
        <f t="shared" ca="1" si="510"/>
        <v>0</v>
      </c>
      <c r="AZ215" s="227">
        <f t="shared" ca="1" si="511"/>
        <v>0</v>
      </c>
      <c r="BB215" s="227">
        <f t="shared" si="512"/>
        <v>0</v>
      </c>
      <c r="BC215" s="227">
        <f t="shared" si="513"/>
        <v>0</v>
      </c>
      <c r="BD215" s="227">
        <f t="shared" si="514"/>
        <v>0</v>
      </c>
      <c r="BE215" s="227">
        <f t="shared" ca="1" si="515"/>
        <v>59.55</v>
      </c>
      <c r="BF215" s="227">
        <f t="shared" si="516"/>
        <v>0</v>
      </c>
      <c r="BG215" s="227">
        <f t="shared" ca="1" si="517"/>
        <v>55.31</v>
      </c>
      <c r="BH215" s="227">
        <f t="shared" ca="1" si="518"/>
        <v>59.02</v>
      </c>
      <c r="BI215" s="227">
        <f t="shared" si="519"/>
        <v>0</v>
      </c>
      <c r="BJ215" s="227">
        <f t="shared" ca="1" si="520"/>
        <v>49.3</v>
      </c>
    </row>
    <row r="216" spans="1:62" x14ac:dyDescent="0.2">
      <c r="A216" s="241" t="s">
        <v>48</v>
      </c>
      <c r="B216" s="229" t="s">
        <v>201</v>
      </c>
      <c r="C216" s="230" t="s">
        <v>83</v>
      </c>
      <c r="D216" s="231">
        <v>52.45</v>
      </c>
      <c r="E216" s="236">
        <f t="shared" ca="1" si="480"/>
        <v>80</v>
      </c>
      <c r="F216" s="231">
        <v>33.549999999999997</v>
      </c>
      <c r="G216" s="236">
        <f t="shared" ca="1" si="481"/>
        <v>86</v>
      </c>
      <c r="H216" s="231"/>
      <c r="I216" s="232" t="str">
        <f t="shared" si="482"/>
        <v/>
      </c>
      <c r="J216" s="231"/>
      <c r="K216" s="232" t="str">
        <f t="shared" si="483"/>
        <v/>
      </c>
      <c r="L216" s="231"/>
      <c r="M216" s="232" t="str">
        <f t="shared" si="484"/>
        <v/>
      </c>
      <c r="N216" s="231">
        <v>32.299999999999997</v>
      </c>
      <c r="O216" s="236">
        <f t="shared" ca="1" si="485"/>
        <v>86.05</v>
      </c>
      <c r="P216" s="231"/>
      <c r="Q216" s="232" t="str">
        <f t="shared" si="486"/>
        <v/>
      </c>
      <c r="R216" s="231"/>
      <c r="S216" s="232" t="str">
        <f t="shared" si="487"/>
        <v/>
      </c>
      <c r="T216" s="231"/>
      <c r="U216" s="232" t="str">
        <f t="shared" si="488"/>
        <v/>
      </c>
      <c r="V216" s="236">
        <f t="shared" ca="1" si="489"/>
        <v>252.05</v>
      </c>
      <c r="W216" s="264"/>
      <c r="X216" s="226">
        <v>0.8</v>
      </c>
      <c r="Y216" s="158">
        <f t="shared" ca="1" si="522"/>
        <v>86.05</v>
      </c>
      <c r="Z216" s="158">
        <f t="shared" ca="1" si="522"/>
        <v>86</v>
      </c>
      <c r="AA216" s="158">
        <f t="shared" ca="1" si="522"/>
        <v>80</v>
      </c>
      <c r="AB216" s="158">
        <f t="shared" ca="1" si="522"/>
        <v>0</v>
      </c>
      <c r="AC216" s="158">
        <f t="shared" ca="1" si="522"/>
        <v>0</v>
      </c>
      <c r="AE216" s="158">
        <f t="shared" ca="1" si="491"/>
        <v>80</v>
      </c>
      <c r="AF216" s="158">
        <f t="shared" ca="1" si="492"/>
        <v>86</v>
      </c>
      <c r="AG216" s="158">
        <f t="shared" si="493"/>
        <v>0</v>
      </c>
      <c r="AH216" s="158">
        <f t="shared" si="494"/>
        <v>0</v>
      </c>
      <c r="AI216" s="158">
        <f t="shared" si="495"/>
        <v>0</v>
      </c>
      <c r="AJ216" s="158">
        <f t="shared" ca="1" si="496"/>
        <v>86.05</v>
      </c>
      <c r="AK216" s="158">
        <f t="shared" si="497"/>
        <v>0</v>
      </c>
      <c r="AL216" s="158">
        <f t="shared" si="498"/>
        <v>0</v>
      </c>
      <c r="AM216" s="158">
        <f t="shared" si="499"/>
        <v>0</v>
      </c>
      <c r="AN216" s="159">
        <f t="shared" ca="1" si="500"/>
        <v>201.64</v>
      </c>
      <c r="AP216" s="227">
        <f t="shared" ca="1" si="501"/>
        <v>0</v>
      </c>
      <c r="AQ216" s="227">
        <f t="shared" ca="1" si="502"/>
        <v>0</v>
      </c>
      <c r="AR216" s="227">
        <f t="shared" ca="1" si="503"/>
        <v>0</v>
      </c>
      <c r="AS216" s="227">
        <f t="shared" ca="1" si="504"/>
        <v>0</v>
      </c>
      <c r="AT216" s="227">
        <f t="shared" ca="1" si="505"/>
        <v>201.64</v>
      </c>
      <c r="AU216" s="227">
        <f t="shared" ca="1" si="506"/>
        <v>0</v>
      </c>
      <c r="AV216" s="227">
        <f t="shared" ca="1" si="507"/>
        <v>0</v>
      </c>
      <c r="AW216" s="227">
        <f t="shared" ca="1" si="508"/>
        <v>0</v>
      </c>
      <c r="AX216" s="227">
        <f t="shared" ca="1" si="509"/>
        <v>0</v>
      </c>
      <c r="AY216" s="227">
        <f t="shared" ca="1" si="510"/>
        <v>0</v>
      </c>
      <c r="AZ216" s="227">
        <f t="shared" ca="1" si="511"/>
        <v>0</v>
      </c>
      <c r="BB216" s="227">
        <f t="shared" ca="1" si="512"/>
        <v>64</v>
      </c>
      <c r="BC216" s="227">
        <f t="shared" ca="1" si="513"/>
        <v>68.8</v>
      </c>
      <c r="BD216" s="227">
        <f t="shared" si="514"/>
        <v>0</v>
      </c>
      <c r="BE216" s="227">
        <f t="shared" si="515"/>
        <v>0</v>
      </c>
      <c r="BF216" s="227">
        <f t="shared" si="516"/>
        <v>0</v>
      </c>
      <c r="BG216" s="227">
        <f t="shared" ca="1" si="517"/>
        <v>68.84</v>
      </c>
      <c r="BH216" s="227">
        <f t="shared" si="518"/>
        <v>0</v>
      </c>
      <c r="BI216" s="227">
        <f t="shared" si="519"/>
        <v>0</v>
      </c>
      <c r="BJ216" s="227">
        <f t="shared" si="520"/>
        <v>0</v>
      </c>
    </row>
    <row r="217" spans="1:62" x14ac:dyDescent="0.2">
      <c r="A217" s="241" t="s">
        <v>354</v>
      </c>
      <c r="B217" s="229" t="s">
        <v>210</v>
      </c>
      <c r="C217" s="230" t="s">
        <v>156</v>
      </c>
      <c r="D217" s="231">
        <v>82.2</v>
      </c>
      <c r="E217" s="236">
        <f t="shared" ca="1" si="480"/>
        <v>51.26</v>
      </c>
      <c r="F217" s="231">
        <v>79.28</v>
      </c>
      <c r="G217" s="236">
        <f t="shared" ca="1" si="481"/>
        <v>36.700000000000003</v>
      </c>
      <c r="H217" s="231">
        <v>76.06</v>
      </c>
      <c r="I217" s="236">
        <f t="shared" ca="1" si="482"/>
        <v>36.9</v>
      </c>
      <c r="J217" s="231"/>
      <c r="K217" s="236" t="str">
        <f t="shared" si="483"/>
        <v/>
      </c>
      <c r="L217" s="231"/>
      <c r="M217" s="236" t="str">
        <f t="shared" si="484"/>
        <v/>
      </c>
      <c r="N217" s="231">
        <v>78.349999999999994</v>
      </c>
      <c r="O217" s="236">
        <f t="shared" ca="1" si="485"/>
        <v>35.590000000000003</v>
      </c>
      <c r="P217" s="231"/>
      <c r="Q217" s="236" t="str">
        <f t="shared" si="486"/>
        <v/>
      </c>
      <c r="R217" s="231"/>
      <c r="S217" s="236" t="str">
        <f t="shared" si="487"/>
        <v/>
      </c>
      <c r="T217" s="231"/>
      <c r="U217" s="236" t="str">
        <f t="shared" si="488"/>
        <v/>
      </c>
      <c r="V217" s="236">
        <f t="shared" ca="1" si="489"/>
        <v>160.44999999999999</v>
      </c>
      <c r="W217" s="264"/>
      <c r="X217" s="226">
        <v>0.8</v>
      </c>
      <c r="Y217" s="158">
        <f t="shared" ca="1" si="522"/>
        <v>51.26</v>
      </c>
      <c r="Z217" s="158">
        <f t="shared" ca="1" si="522"/>
        <v>36.9</v>
      </c>
      <c r="AA217" s="158">
        <f t="shared" ca="1" si="522"/>
        <v>36.700000000000003</v>
      </c>
      <c r="AB217" s="158">
        <f t="shared" ca="1" si="522"/>
        <v>35.590000000000003</v>
      </c>
      <c r="AC217" s="158">
        <f t="shared" ca="1" si="522"/>
        <v>0</v>
      </c>
      <c r="AE217" s="158">
        <f t="shared" ca="1" si="491"/>
        <v>51.26</v>
      </c>
      <c r="AF217" s="158">
        <f t="shared" ca="1" si="492"/>
        <v>36.700000000000003</v>
      </c>
      <c r="AG217" s="158">
        <f t="shared" ca="1" si="493"/>
        <v>36.9</v>
      </c>
      <c r="AH217" s="158">
        <f t="shared" si="494"/>
        <v>0</v>
      </c>
      <c r="AI217" s="158">
        <f t="shared" si="495"/>
        <v>0</v>
      </c>
      <c r="AJ217" s="158">
        <f t="shared" ca="1" si="496"/>
        <v>35.590000000000003</v>
      </c>
      <c r="AK217" s="158">
        <f t="shared" si="497"/>
        <v>0</v>
      </c>
      <c r="AL217" s="158">
        <f t="shared" si="498"/>
        <v>0</v>
      </c>
      <c r="AM217" s="158">
        <f t="shared" si="499"/>
        <v>0</v>
      </c>
      <c r="AN217" s="159">
        <f t="shared" ca="1" si="500"/>
        <v>128.36000000000001</v>
      </c>
      <c r="AP217" s="227">
        <f t="shared" ca="1" si="501"/>
        <v>0</v>
      </c>
      <c r="AQ217" s="227">
        <f t="shared" ca="1" si="502"/>
        <v>0</v>
      </c>
      <c r="AR217" s="227">
        <f t="shared" ca="1" si="503"/>
        <v>0</v>
      </c>
      <c r="AS217" s="227">
        <f t="shared" ca="1" si="504"/>
        <v>0</v>
      </c>
      <c r="AT217" s="227">
        <f t="shared" ca="1" si="505"/>
        <v>0</v>
      </c>
      <c r="AU217" s="227">
        <f t="shared" ca="1" si="506"/>
        <v>0</v>
      </c>
      <c r="AV217" s="227">
        <f t="shared" ca="1" si="507"/>
        <v>0</v>
      </c>
      <c r="AW217" s="227">
        <f t="shared" ca="1" si="508"/>
        <v>0</v>
      </c>
      <c r="AX217" s="227">
        <f t="shared" ca="1" si="509"/>
        <v>128.36000000000001</v>
      </c>
      <c r="AY217" s="227">
        <f t="shared" ca="1" si="510"/>
        <v>0</v>
      </c>
      <c r="AZ217" s="227">
        <f t="shared" ca="1" si="511"/>
        <v>0</v>
      </c>
      <c r="BB217" s="227">
        <f t="shared" ca="1" si="512"/>
        <v>41.01</v>
      </c>
      <c r="BC217" s="227">
        <f t="shared" ca="1" si="513"/>
        <v>29.36</v>
      </c>
      <c r="BD217" s="227">
        <f t="shared" ca="1" si="514"/>
        <v>29.52</v>
      </c>
      <c r="BE217" s="227">
        <f t="shared" si="515"/>
        <v>0</v>
      </c>
      <c r="BF217" s="227">
        <f t="shared" si="516"/>
        <v>0</v>
      </c>
      <c r="BG217" s="227">
        <f t="shared" ca="1" si="517"/>
        <v>28.47</v>
      </c>
      <c r="BH217" s="227">
        <f t="shared" si="518"/>
        <v>0</v>
      </c>
      <c r="BI217" s="227">
        <f t="shared" si="519"/>
        <v>0</v>
      </c>
      <c r="BJ217" s="227">
        <f t="shared" si="520"/>
        <v>0</v>
      </c>
    </row>
    <row r="218" spans="1:62" x14ac:dyDescent="0.2">
      <c r="A218" s="228" t="s">
        <v>355</v>
      </c>
      <c r="B218" s="229" t="s">
        <v>346</v>
      </c>
      <c r="C218" s="230" t="s">
        <v>84</v>
      </c>
      <c r="D218" s="231"/>
      <c r="E218" s="236" t="str">
        <f t="shared" si="480"/>
        <v/>
      </c>
      <c r="F218" s="231"/>
      <c r="G218" s="236" t="str">
        <f t="shared" si="481"/>
        <v/>
      </c>
      <c r="H218" s="231"/>
      <c r="I218" s="236" t="str">
        <f t="shared" si="482"/>
        <v/>
      </c>
      <c r="J218" s="231"/>
      <c r="K218" s="236" t="str">
        <f t="shared" si="483"/>
        <v/>
      </c>
      <c r="L218" s="231">
        <v>84.31</v>
      </c>
      <c r="M218" s="236">
        <f t="shared" ca="1" si="484"/>
        <v>34.1</v>
      </c>
      <c r="N218" s="231">
        <v>65.05</v>
      </c>
      <c r="O218" s="236">
        <f t="shared" ca="1" si="485"/>
        <v>42.97</v>
      </c>
      <c r="P218" s="231"/>
      <c r="Q218" s="236" t="str">
        <f t="shared" si="486"/>
        <v/>
      </c>
      <c r="R218" s="231">
        <v>168.12</v>
      </c>
      <c r="S218" s="236">
        <f t="shared" ca="1" si="487"/>
        <v>33.159999999999997</v>
      </c>
      <c r="T218" s="231">
        <v>72.25</v>
      </c>
      <c r="U218" s="236">
        <f t="shared" ca="1" si="488"/>
        <v>37.630000000000003</v>
      </c>
      <c r="V218" s="236">
        <f t="shared" ca="1" si="489"/>
        <v>147.85999999999999</v>
      </c>
      <c r="W218" s="264"/>
      <c r="X218" s="226">
        <v>0.8</v>
      </c>
      <c r="Y218" s="158">
        <f t="shared" ca="1" si="522"/>
        <v>42.97</v>
      </c>
      <c r="Z218" s="158">
        <f t="shared" ca="1" si="522"/>
        <v>37.630000000000003</v>
      </c>
      <c r="AA218" s="158">
        <f t="shared" ca="1" si="522"/>
        <v>34.1</v>
      </c>
      <c r="AB218" s="158">
        <f t="shared" ca="1" si="522"/>
        <v>33.159999999999997</v>
      </c>
      <c r="AC218" s="158">
        <f t="shared" ca="1" si="522"/>
        <v>0</v>
      </c>
      <c r="AE218" s="158">
        <f t="shared" si="491"/>
        <v>0</v>
      </c>
      <c r="AF218" s="158">
        <f t="shared" si="492"/>
        <v>0</v>
      </c>
      <c r="AG218" s="158">
        <f t="shared" si="493"/>
        <v>0</v>
      </c>
      <c r="AH218" s="158">
        <f t="shared" si="494"/>
        <v>0</v>
      </c>
      <c r="AI218" s="158">
        <f t="shared" ca="1" si="495"/>
        <v>34.1</v>
      </c>
      <c r="AJ218" s="158">
        <f t="shared" ca="1" si="496"/>
        <v>42.97</v>
      </c>
      <c r="AK218" s="158">
        <f t="shared" si="497"/>
        <v>0</v>
      </c>
      <c r="AL218" s="158">
        <f t="shared" ca="1" si="498"/>
        <v>33.159999999999997</v>
      </c>
      <c r="AM218" s="158">
        <f t="shared" ca="1" si="499"/>
        <v>37.630000000000003</v>
      </c>
      <c r="AN218" s="159">
        <f t="shared" ca="1" si="500"/>
        <v>118.29</v>
      </c>
      <c r="AP218" s="227">
        <f t="shared" ca="1" si="501"/>
        <v>0</v>
      </c>
      <c r="AQ218" s="227">
        <f t="shared" ca="1" si="502"/>
        <v>0</v>
      </c>
      <c r="AR218" s="227">
        <f t="shared" ca="1" si="503"/>
        <v>0</v>
      </c>
      <c r="AS218" s="227">
        <f t="shared" ca="1" si="504"/>
        <v>0</v>
      </c>
      <c r="AT218" s="227">
        <f t="shared" ca="1" si="505"/>
        <v>0</v>
      </c>
      <c r="AU218" s="227">
        <f t="shared" ca="1" si="506"/>
        <v>0</v>
      </c>
      <c r="AV218" s="227">
        <f t="shared" ca="1" si="507"/>
        <v>0</v>
      </c>
      <c r="AW218" s="227">
        <f t="shared" ca="1" si="508"/>
        <v>118.29</v>
      </c>
      <c r="AX218" s="227">
        <f t="shared" ca="1" si="509"/>
        <v>0</v>
      </c>
      <c r="AY218" s="227">
        <f t="shared" ca="1" si="510"/>
        <v>0</v>
      </c>
      <c r="AZ218" s="227">
        <f t="shared" ca="1" si="511"/>
        <v>0</v>
      </c>
      <c r="BB218" s="227">
        <f t="shared" si="512"/>
        <v>0</v>
      </c>
      <c r="BC218" s="227">
        <f t="shared" si="513"/>
        <v>0</v>
      </c>
      <c r="BD218" s="227">
        <f t="shared" si="514"/>
        <v>0</v>
      </c>
      <c r="BE218" s="227">
        <f t="shared" si="515"/>
        <v>0</v>
      </c>
      <c r="BF218" s="227">
        <f t="shared" ca="1" si="516"/>
        <v>27.28</v>
      </c>
      <c r="BG218" s="227">
        <f t="shared" ca="1" si="517"/>
        <v>34.380000000000003</v>
      </c>
      <c r="BH218" s="227">
        <f t="shared" si="518"/>
        <v>0</v>
      </c>
      <c r="BI218" s="227">
        <f t="shared" ca="1" si="519"/>
        <v>26.53</v>
      </c>
      <c r="BJ218" s="227">
        <f t="shared" ca="1" si="520"/>
        <v>30.1</v>
      </c>
    </row>
    <row r="219" spans="1:62" x14ac:dyDescent="0.2">
      <c r="A219" s="228" t="s">
        <v>356</v>
      </c>
      <c r="B219" s="229" t="s">
        <v>209</v>
      </c>
      <c r="C219" s="230" t="s">
        <v>82</v>
      </c>
      <c r="D219" s="231">
        <v>82.04</v>
      </c>
      <c r="E219" s="236">
        <f t="shared" ca="1" si="480"/>
        <v>51.42</v>
      </c>
      <c r="F219" s="231"/>
      <c r="G219" s="236" t="str">
        <f t="shared" si="481"/>
        <v/>
      </c>
      <c r="H219" s="231"/>
      <c r="I219" s="236" t="str">
        <f t="shared" si="482"/>
        <v/>
      </c>
      <c r="J219" s="231"/>
      <c r="K219" s="236" t="str">
        <f t="shared" si="483"/>
        <v/>
      </c>
      <c r="L219" s="231"/>
      <c r="M219" s="236" t="str">
        <f t="shared" si="484"/>
        <v/>
      </c>
      <c r="N219" s="231">
        <v>87.4</v>
      </c>
      <c r="O219" s="236">
        <f t="shared" ca="1" si="485"/>
        <v>31.9</v>
      </c>
      <c r="P219" s="231"/>
      <c r="Q219" s="236" t="str">
        <f t="shared" si="486"/>
        <v/>
      </c>
      <c r="R219" s="231"/>
      <c r="S219" s="236" t="str">
        <f t="shared" si="487"/>
        <v/>
      </c>
      <c r="T219" s="231">
        <v>42.21</v>
      </c>
      <c r="U219" s="236">
        <f t="shared" ca="1" si="488"/>
        <v>64.34</v>
      </c>
      <c r="V219" s="236">
        <f t="shared" ca="1" si="489"/>
        <v>147.66</v>
      </c>
      <c r="W219" s="264"/>
      <c r="X219" s="226">
        <v>0.8</v>
      </c>
      <c r="Y219" s="158">
        <f t="shared" ref="Y219:AC227" ca="1" si="523">LARGE($AE219:$AM219,Y$34)</f>
        <v>64.34</v>
      </c>
      <c r="Z219" s="158">
        <f t="shared" ca="1" si="523"/>
        <v>51.42</v>
      </c>
      <c r="AA219" s="158">
        <f t="shared" ca="1" si="523"/>
        <v>31.9</v>
      </c>
      <c r="AB219" s="158">
        <f t="shared" ca="1" si="523"/>
        <v>0</v>
      </c>
      <c r="AC219" s="158">
        <f t="shared" ca="1" si="523"/>
        <v>0</v>
      </c>
      <c r="AE219" s="158">
        <f t="shared" ca="1" si="491"/>
        <v>51.42</v>
      </c>
      <c r="AF219" s="158">
        <f t="shared" si="492"/>
        <v>0</v>
      </c>
      <c r="AG219" s="158">
        <f t="shared" si="493"/>
        <v>0</v>
      </c>
      <c r="AH219" s="158">
        <f t="shared" si="494"/>
        <v>0</v>
      </c>
      <c r="AI219" s="158">
        <f t="shared" si="495"/>
        <v>0</v>
      </c>
      <c r="AJ219" s="158">
        <f t="shared" ca="1" si="496"/>
        <v>31.9</v>
      </c>
      <c r="AK219" s="158">
        <f t="shared" si="497"/>
        <v>0</v>
      </c>
      <c r="AL219" s="158">
        <f t="shared" si="498"/>
        <v>0</v>
      </c>
      <c r="AM219" s="158">
        <f t="shared" ca="1" si="499"/>
        <v>64.34</v>
      </c>
      <c r="AN219" s="159">
        <f t="shared" ca="1" si="500"/>
        <v>118.13</v>
      </c>
      <c r="AP219" s="227">
        <f t="shared" ca="1" si="501"/>
        <v>0</v>
      </c>
      <c r="AQ219" s="227">
        <f t="shared" ca="1" si="502"/>
        <v>0</v>
      </c>
      <c r="AR219" s="227">
        <f t="shared" ca="1" si="503"/>
        <v>0</v>
      </c>
      <c r="AS219" s="227">
        <f t="shared" ca="1" si="504"/>
        <v>118.13</v>
      </c>
      <c r="AT219" s="227">
        <f t="shared" ca="1" si="505"/>
        <v>0</v>
      </c>
      <c r="AU219" s="227">
        <f t="shared" ca="1" si="506"/>
        <v>0</v>
      </c>
      <c r="AV219" s="227">
        <f t="shared" ca="1" si="507"/>
        <v>0</v>
      </c>
      <c r="AW219" s="227">
        <f t="shared" ca="1" si="508"/>
        <v>0</v>
      </c>
      <c r="AX219" s="227">
        <f t="shared" ca="1" si="509"/>
        <v>0</v>
      </c>
      <c r="AY219" s="227">
        <f t="shared" ca="1" si="510"/>
        <v>0</v>
      </c>
      <c r="AZ219" s="227">
        <f t="shared" ca="1" si="511"/>
        <v>0</v>
      </c>
      <c r="BB219" s="227">
        <f t="shared" ca="1" si="512"/>
        <v>41.14</v>
      </c>
      <c r="BC219" s="227">
        <f t="shared" si="513"/>
        <v>0</v>
      </c>
      <c r="BD219" s="227">
        <f t="shared" si="514"/>
        <v>0</v>
      </c>
      <c r="BE219" s="227">
        <f t="shared" si="515"/>
        <v>0</v>
      </c>
      <c r="BF219" s="227">
        <f t="shared" si="516"/>
        <v>0</v>
      </c>
      <c r="BG219" s="227">
        <f t="shared" ca="1" si="517"/>
        <v>25.52</v>
      </c>
      <c r="BH219" s="227">
        <f t="shared" si="518"/>
        <v>0</v>
      </c>
      <c r="BI219" s="227">
        <f t="shared" si="519"/>
        <v>0</v>
      </c>
      <c r="BJ219" s="227">
        <f t="shared" ca="1" si="520"/>
        <v>51.47</v>
      </c>
    </row>
    <row r="220" spans="1:62" x14ac:dyDescent="0.2">
      <c r="A220" s="228" t="s">
        <v>357</v>
      </c>
      <c r="B220" s="229" t="s">
        <v>303</v>
      </c>
      <c r="C220" s="230" t="s">
        <v>126</v>
      </c>
      <c r="D220" s="231"/>
      <c r="E220" s="236" t="str">
        <f t="shared" si="480"/>
        <v/>
      </c>
      <c r="F220" s="231">
        <v>64.239999999999995</v>
      </c>
      <c r="G220" s="236">
        <f t="shared" ca="1" si="481"/>
        <v>45.29</v>
      </c>
      <c r="H220" s="231">
        <v>79.16</v>
      </c>
      <c r="I220" s="236">
        <f t="shared" ca="1" si="482"/>
        <v>35.43</v>
      </c>
      <c r="J220" s="231"/>
      <c r="K220" s="236" t="str">
        <f t="shared" si="483"/>
        <v/>
      </c>
      <c r="L220" s="231"/>
      <c r="M220" s="236" t="str">
        <f t="shared" si="484"/>
        <v/>
      </c>
      <c r="N220" s="231"/>
      <c r="O220" s="236" t="str">
        <f t="shared" si="485"/>
        <v/>
      </c>
      <c r="P220" s="231"/>
      <c r="Q220" s="236" t="str">
        <f t="shared" si="486"/>
        <v/>
      </c>
      <c r="R220" s="231"/>
      <c r="S220" s="236" t="str">
        <f t="shared" si="487"/>
        <v/>
      </c>
      <c r="T220" s="231">
        <v>49.08</v>
      </c>
      <c r="U220" s="236">
        <f t="shared" ca="1" si="488"/>
        <v>55.46</v>
      </c>
      <c r="V220" s="236">
        <f t="shared" ca="1" si="489"/>
        <v>136.18</v>
      </c>
      <c r="W220" s="264"/>
      <c r="X220" s="226">
        <v>0.8</v>
      </c>
      <c r="Y220" s="158">
        <f t="shared" ca="1" si="523"/>
        <v>55.46</v>
      </c>
      <c r="Z220" s="158">
        <f t="shared" ca="1" si="523"/>
        <v>45.29</v>
      </c>
      <c r="AA220" s="158">
        <f t="shared" ca="1" si="523"/>
        <v>35.43</v>
      </c>
      <c r="AB220" s="158">
        <f t="shared" ca="1" si="523"/>
        <v>0</v>
      </c>
      <c r="AC220" s="158">
        <f t="shared" ca="1" si="523"/>
        <v>0</v>
      </c>
      <c r="AE220" s="158">
        <f t="shared" si="491"/>
        <v>0</v>
      </c>
      <c r="AF220" s="158">
        <f t="shared" ca="1" si="492"/>
        <v>45.29</v>
      </c>
      <c r="AG220" s="158">
        <f t="shared" ca="1" si="493"/>
        <v>35.43</v>
      </c>
      <c r="AH220" s="158">
        <f t="shared" si="494"/>
        <v>0</v>
      </c>
      <c r="AI220" s="158">
        <f t="shared" si="495"/>
        <v>0</v>
      </c>
      <c r="AJ220" s="158">
        <f t="shared" si="496"/>
        <v>0</v>
      </c>
      <c r="AK220" s="158">
        <f t="shared" si="497"/>
        <v>0</v>
      </c>
      <c r="AL220" s="158">
        <f t="shared" si="498"/>
        <v>0</v>
      </c>
      <c r="AM220" s="158">
        <f t="shared" ca="1" si="499"/>
        <v>55.46</v>
      </c>
      <c r="AN220" s="159">
        <f t="shared" ca="1" si="500"/>
        <v>108.94</v>
      </c>
      <c r="AP220" s="227">
        <f t="shared" ca="1" si="501"/>
        <v>0</v>
      </c>
      <c r="AQ220" s="227">
        <f t="shared" ca="1" si="502"/>
        <v>0</v>
      </c>
      <c r="AR220" s="227">
        <f t="shared" ca="1" si="503"/>
        <v>0</v>
      </c>
      <c r="AS220" s="227">
        <f t="shared" ca="1" si="504"/>
        <v>0</v>
      </c>
      <c r="AT220" s="227">
        <f t="shared" ca="1" si="505"/>
        <v>0</v>
      </c>
      <c r="AU220" s="227">
        <f t="shared" ca="1" si="506"/>
        <v>0</v>
      </c>
      <c r="AV220" s="227">
        <f t="shared" ca="1" si="507"/>
        <v>0</v>
      </c>
      <c r="AW220" s="227">
        <f t="shared" ca="1" si="508"/>
        <v>0</v>
      </c>
      <c r="AX220" s="227">
        <f t="shared" ca="1" si="509"/>
        <v>0</v>
      </c>
      <c r="AY220" s="227">
        <f t="shared" ca="1" si="510"/>
        <v>0</v>
      </c>
      <c r="AZ220" s="227">
        <f t="shared" ca="1" si="511"/>
        <v>108.94</v>
      </c>
      <c r="BB220" s="227">
        <f t="shared" si="512"/>
        <v>0</v>
      </c>
      <c r="BC220" s="227">
        <f t="shared" ca="1" si="513"/>
        <v>36.229999999999997</v>
      </c>
      <c r="BD220" s="227">
        <f t="shared" ca="1" si="514"/>
        <v>28.34</v>
      </c>
      <c r="BE220" s="227">
        <f t="shared" si="515"/>
        <v>0</v>
      </c>
      <c r="BF220" s="227">
        <f t="shared" si="516"/>
        <v>0</v>
      </c>
      <c r="BG220" s="227">
        <f t="shared" si="517"/>
        <v>0</v>
      </c>
      <c r="BH220" s="227">
        <f t="shared" si="518"/>
        <v>0</v>
      </c>
      <c r="BI220" s="227">
        <f t="shared" si="519"/>
        <v>0</v>
      </c>
      <c r="BJ220" s="227">
        <f t="shared" ca="1" si="520"/>
        <v>44.37</v>
      </c>
    </row>
    <row r="221" spans="1:62" x14ac:dyDescent="0.2">
      <c r="A221" s="228" t="s">
        <v>89</v>
      </c>
      <c r="B221" s="229" t="s">
        <v>212</v>
      </c>
      <c r="C221" s="230" t="s">
        <v>80</v>
      </c>
      <c r="D221" s="231">
        <v>104.45</v>
      </c>
      <c r="E221" s="236">
        <f t="shared" ca="1" si="480"/>
        <v>40.29</v>
      </c>
      <c r="F221" s="231"/>
      <c r="G221" s="236" t="str">
        <f t="shared" si="481"/>
        <v/>
      </c>
      <c r="H221" s="231">
        <v>86.38</v>
      </c>
      <c r="I221" s="236">
        <f t="shared" ca="1" si="482"/>
        <v>32.42</v>
      </c>
      <c r="J221" s="231">
        <v>56.41</v>
      </c>
      <c r="K221" s="236">
        <f t="shared" ca="1" si="483"/>
        <v>50.19</v>
      </c>
      <c r="L221" s="231"/>
      <c r="M221" s="236" t="str">
        <f t="shared" si="484"/>
        <v/>
      </c>
      <c r="N221" s="231"/>
      <c r="O221" s="236" t="str">
        <f t="shared" si="485"/>
        <v/>
      </c>
      <c r="P221" s="231" t="s">
        <v>88</v>
      </c>
      <c r="Q221" s="245" t="str">
        <f t="shared" si="486"/>
        <v>*</v>
      </c>
      <c r="R221" s="231"/>
      <c r="S221" s="236" t="str">
        <f t="shared" si="487"/>
        <v/>
      </c>
      <c r="T221" s="231"/>
      <c r="U221" s="236" t="str">
        <f t="shared" si="488"/>
        <v/>
      </c>
      <c r="V221" s="236">
        <f t="shared" ca="1" si="489"/>
        <v>122.89999999999999</v>
      </c>
      <c r="W221" s="264"/>
      <c r="X221" s="226">
        <v>0.8</v>
      </c>
      <c r="Y221" s="158">
        <f t="shared" ca="1" si="523"/>
        <v>50.19</v>
      </c>
      <c r="Z221" s="158">
        <f t="shared" ca="1" si="523"/>
        <v>40.29</v>
      </c>
      <c r="AA221" s="158">
        <f t="shared" ca="1" si="523"/>
        <v>32.42</v>
      </c>
      <c r="AB221" s="158">
        <f t="shared" ca="1" si="523"/>
        <v>0</v>
      </c>
      <c r="AC221" s="158">
        <f t="shared" ca="1" si="523"/>
        <v>0</v>
      </c>
      <c r="AE221" s="158">
        <f t="shared" ca="1" si="491"/>
        <v>40.29</v>
      </c>
      <c r="AF221" s="158">
        <f t="shared" si="492"/>
        <v>0</v>
      </c>
      <c r="AG221" s="158">
        <f t="shared" ca="1" si="493"/>
        <v>32.42</v>
      </c>
      <c r="AH221" s="158">
        <f t="shared" ca="1" si="494"/>
        <v>50.19</v>
      </c>
      <c r="AI221" s="158">
        <f t="shared" si="495"/>
        <v>0</v>
      </c>
      <c r="AJ221" s="158">
        <f t="shared" si="496"/>
        <v>0</v>
      </c>
      <c r="AK221" s="158">
        <f t="shared" si="497"/>
        <v>0</v>
      </c>
      <c r="AL221" s="158">
        <f t="shared" si="498"/>
        <v>0</v>
      </c>
      <c r="AM221" s="158">
        <f t="shared" si="499"/>
        <v>0</v>
      </c>
      <c r="AN221" s="159">
        <f t="shared" ca="1" si="500"/>
        <v>98.32</v>
      </c>
      <c r="AP221" s="227">
        <f t="shared" ca="1" si="501"/>
        <v>0</v>
      </c>
      <c r="AQ221" s="227">
        <f t="shared" ca="1" si="502"/>
        <v>98.32</v>
      </c>
      <c r="AR221" s="227">
        <f t="shared" ca="1" si="503"/>
        <v>0</v>
      </c>
      <c r="AS221" s="227">
        <f t="shared" ca="1" si="504"/>
        <v>0</v>
      </c>
      <c r="AT221" s="227">
        <f t="shared" ca="1" si="505"/>
        <v>0</v>
      </c>
      <c r="AU221" s="227">
        <f t="shared" ca="1" si="506"/>
        <v>0</v>
      </c>
      <c r="AV221" s="227">
        <f t="shared" ca="1" si="507"/>
        <v>0</v>
      </c>
      <c r="AW221" s="227">
        <f t="shared" ca="1" si="508"/>
        <v>0</v>
      </c>
      <c r="AX221" s="227">
        <f t="shared" ca="1" si="509"/>
        <v>0</v>
      </c>
      <c r="AY221" s="227">
        <f t="shared" ca="1" si="510"/>
        <v>0</v>
      </c>
      <c r="AZ221" s="227">
        <f t="shared" ca="1" si="511"/>
        <v>0</v>
      </c>
      <c r="BB221" s="227">
        <f t="shared" ca="1" si="512"/>
        <v>32.229999999999997</v>
      </c>
      <c r="BC221" s="227">
        <f t="shared" si="513"/>
        <v>0</v>
      </c>
      <c r="BD221" s="227">
        <f t="shared" ca="1" si="514"/>
        <v>25.94</v>
      </c>
      <c r="BE221" s="227">
        <f t="shared" ca="1" si="515"/>
        <v>40.15</v>
      </c>
      <c r="BF221" s="227">
        <f t="shared" si="516"/>
        <v>0</v>
      </c>
      <c r="BG221" s="227">
        <f t="shared" si="517"/>
        <v>0</v>
      </c>
      <c r="BH221" s="227">
        <f t="shared" si="518"/>
        <v>0</v>
      </c>
      <c r="BI221" s="227">
        <f t="shared" si="519"/>
        <v>0</v>
      </c>
      <c r="BJ221" s="227">
        <f t="shared" si="520"/>
        <v>0</v>
      </c>
    </row>
    <row r="222" spans="1:62" x14ac:dyDescent="0.2">
      <c r="A222" s="228" t="s">
        <v>90</v>
      </c>
      <c r="B222" s="229" t="s">
        <v>204</v>
      </c>
      <c r="C222" s="230" t="s">
        <v>73</v>
      </c>
      <c r="D222" s="231">
        <v>66.55</v>
      </c>
      <c r="E222" s="236">
        <f t="shared" ca="1" si="480"/>
        <v>63.06</v>
      </c>
      <c r="F222" s="231"/>
      <c r="G222" s="236" t="str">
        <f t="shared" si="481"/>
        <v/>
      </c>
      <c r="H222" s="231"/>
      <c r="I222" s="236" t="str">
        <f t="shared" si="482"/>
        <v/>
      </c>
      <c r="J222" s="231"/>
      <c r="K222" s="236" t="str">
        <f t="shared" si="483"/>
        <v/>
      </c>
      <c r="L222" s="231"/>
      <c r="M222" s="236" t="str">
        <f t="shared" si="484"/>
        <v/>
      </c>
      <c r="N222" s="231"/>
      <c r="O222" s="236" t="str">
        <f t="shared" si="485"/>
        <v/>
      </c>
      <c r="P222" s="231">
        <v>96.06</v>
      </c>
      <c r="Q222" s="236">
        <f t="shared" ca="1" si="486"/>
        <v>43.05</v>
      </c>
      <c r="R222" s="231"/>
      <c r="S222" s="236" t="str">
        <f t="shared" si="487"/>
        <v/>
      </c>
      <c r="T222" s="231"/>
      <c r="U222" s="236" t="str">
        <f t="shared" si="488"/>
        <v/>
      </c>
      <c r="V222" s="236">
        <f t="shared" ca="1" si="489"/>
        <v>106.11</v>
      </c>
      <c r="W222" s="264"/>
      <c r="X222" s="226">
        <v>0.8</v>
      </c>
      <c r="Y222" s="158">
        <f t="shared" ca="1" si="523"/>
        <v>63.06</v>
      </c>
      <c r="Z222" s="158">
        <f t="shared" ca="1" si="523"/>
        <v>43.05</v>
      </c>
      <c r="AA222" s="158">
        <f t="shared" ca="1" si="523"/>
        <v>0</v>
      </c>
      <c r="AB222" s="158">
        <f t="shared" ca="1" si="523"/>
        <v>0</v>
      </c>
      <c r="AC222" s="158">
        <f t="shared" ca="1" si="523"/>
        <v>0</v>
      </c>
      <c r="AE222" s="158">
        <f t="shared" ca="1" si="491"/>
        <v>63.06</v>
      </c>
      <c r="AF222" s="158">
        <f t="shared" si="492"/>
        <v>0</v>
      </c>
      <c r="AG222" s="158">
        <f t="shared" si="493"/>
        <v>0</v>
      </c>
      <c r="AH222" s="158">
        <f t="shared" si="494"/>
        <v>0</v>
      </c>
      <c r="AI222" s="158">
        <f t="shared" si="495"/>
        <v>0</v>
      </c>
      <c r="AJ222" s="158">
        <f t="shared" si="496"/>
        <v>0</v>
      </c>
      <c r="AK222" s="158">
        <f t="shared" ca="1" si="497"/>
        <v>43.05</v>
      </c>
      <c r="AL222" s="158">
        <f t="shared" si="498"/>
        <v>0</v>
      </c>
      <c r="AM222" s="158">
        <f t="shared" si="499"/>
        <v>0</v>
      </c>
      <c r="AN222" s="159">
        <f t="shared" ca="1" si="500"/>
        <v>84.89</v>
      </c>
      <c r="AP222" s="227">
        <f t="shared" ca="1" si="501"/>
        <v>84.89</v>
      </c>
      <c r="AQ222" s="227">
        <f t="shared" ca="1" si="502"/>
        <v>0</v>
      </c>
      <c r="AR222" s="227">
        <f t="shared" ca="1" si="503"/>
        <v>0</v>
      </c>
      <c r="AS222" s="227">
        <f t="shared" ca="1" si="504"/>
        <v>0</v>
      </c>
      <c r="AT222" s="227">
        <f t="shared" ca="1" si="505"/>
        <v>0</v>
      </c>
      <c r="AU222" s="227">
        <f t="shared" ca="1" si="506"/>
        <v>0</v>
      </c>
      <c r="AV222" s="227">
        <f t="shared" ca="1" si="507"/>
        <v>0</v>
      </c>
      <c r="AW222" s="227">
        <f t="shared" ca="1" si="508"/>
        <v>0</v>
      </c>
      <c r="AX222" s="227">
        <f t="shared" ca="1" si="509"/>
        <v>0</v>
      </c>
      <c r="AY222" s="227">
        <f t="shared" ca="1" si="510"/>
        <v>0</v>
      </c>
      <c r="AZ222" s="227">
        <f t="shared" ca="1" si="511"/>
        <v>0</v>
      </c>
      <c r="BB222" s="227">
        <f t="shared" ca="1" si="512"/>
        <v>50.45</v>
      </c>
      <c r="BC222" s="227">
        <f t="shared" si="513"/>
        <v>0</v>
      </c>
      <c r="BD222" s="227">
        <f t="shared" si="514"/>
        <v>0</v>
      </c>
      <c r="BE222" s="227">
        <f t="shared" si="515"/>
        <v>0</v>
      </c>
      <c r="BF222" s="227">
        <f t="shared" si="516"/>
        <v>0</v>
      </c>
      <c r="BG222" s="227">
        <f t="shared" si="517"/>
        <v>0</v>
      </c>
      <c r="BH222" s="227">
        <f t="shared" ca="1" si="518"/>
        <v>34.44</v>
      </c>
      <c r="BI222" s="227">
        <f t="shared" si="519"/>
        <v>0</v>
      </c>
      <c r="BJ222" s="227">
        <f t="shared" si="520"/>
        <v>0</v>
      </c>
    </row>
    <row r="223" spans="1:62" x14ac:dyDescent="0.2">
      <c r="A223" s="228" t="s">
        <v>358</v>
      </c>
      <c r="B223" s="229" t="s">
        <v>43</v>
      </c>
      <c r="C223" s="230" t="s">
        <v>83</v>
      </c>
      <c r="D223" s="231"/>
      <c r="E223" s="236" t="str">
        <f t="shared" si="480"/>
        <v/>
      </c>
      <c r="F223" s="231">
        <v>37.25</v>
      </c>
      <c r="G223" s="236">
        <f t="shared" ca="1" si="481"/>
        <v>77.95</v>
      </c>
      <c r="H223" s="231"/>
      <c r="I223" s="236" t="str">
        <f t="shared" si="482"/>
        <v/>
      </c>
      <c r="J223" s="231"/>
      <c r="K223" s="236" t="str">
        <f t="shared" si="483"/>
        <v/>
      </c>
      <c r="L223" s="231"/>
      <c r="M223" s="236" t="str">
        <f t="shared" si="484"/>
        <v/>
      </c>
      <c r="N223" s="231"/>
      <c r="O223" s="236" t="str">
        <f t="shared" si="485"/>
        <v/>
      </c>
      <c r="P223" s="231"/>
      <c r="Q223" s="236" t="str">
        <f t="shared" si="486"/>
        <v/>
      </c>
      <c r="R223" s="231"/>
      <c r="S223" s="236" t="str">
        <f t="shared" si="487"/>
        <v/>
      </c>
      <c r="T223" s="231"/>
      <c r="U223" s="236" t="str">
        <f t="shared" si="488"/>
        <v/>
      </c>
      <c r="V223" s="236">
        <f t="shared" ca="1" si="489"/>
        <v>77.95</v>
      </c>
      <c r="W223" s="264"/>
      <c r="X223" s="226">
        <v>0.8</v>
      </c>
      <c r="Y223" s="158">
        <f t="shared" ca="1" si="523"/>
        <v>77.95</v>
      </c>
      <c r="Z223" s="158">
        <f t="shared" ca="1" si="523"/>
        <v>0</v>
      </c>
      <c r="AA223" s="158">
        <f t="shared" ca="1" si="523"/>
        <v>0</v>
      </c>
      <c r="AB223" s="158">
        <f t="shared" ca="1" si="523"/>
        <v>0</v>
      </c>
      <c r="AC223" s="158">
        <f t="shared" ca="1" si="523"/>
        <v>0</v>
      </c>
      <c r="AE223" s="158">
        <f t="shared" si="491"/>
        <v>0</v>
      </c>
      <c r="AF223" s="158">
        <f t="shared" ca="1" si="492"/>
        <v>77.95</v>
      </c>
      <c r="AG223" s="158">
        <f t="shared" si="493"/>
        <v>0</v>
      </c>
      <c r="AH223" s="158">
        <f t="shared" si="494"/>
        <v>0</v>
      </c>
      <c r="AI223" s="158">
        <f t="shared" si="495"/>
        <v>0</v>
      </c>
      <c r="AJ223" s="158">
        <f t="shared" si="496"/>
        <v>0</v>
      </c>
      <c r="AK223" s="158">
        <f t="shared" si="497"/>
        <v>0</v>
      </c>
      <c r="AL223" s="158">
        <f t="shared" si="498"/>
        <v>0</v>
      </c>
      <c r="AM223" s="158">
        <f t="shared" si="499"/>
        <v>0</v>
      </c>
      <c r="AN223" s="159">
        <f t="shared" ca="1" si="500"/>
        <v>62.36</v>
      </c>
      <c r="AP223" s="227">
        <f t="shared" ca="1" si="501"/>
        <v>0</v>
      </c>
      <c r="AQ223" s="227">
        <f t="shared" ca="1" si="502"/>
        <v>0</v>
      </c>
      <c r="AR223" s="227">
        <f t="shared" ca="1" si="503"/>
        <v>0</v>
      </c>
      <c r="AS223" s="227">
        <f t="shared" ca="1" si="504"/>
        <v>0</v>
      </c>
      <c r="AT223" s="227">
        <f t="shared" ca="1" si="505"/>
        <v>62.36</v>
      </c>
      <c r="AU223" s="227">
        <f t="shared" ca="1" si="506"/>
        <v>0</v>
      </c>
      <c r="AV223" s="227">
        <f t="shared" ca="1" si="507"/>
        <v>0</v>
      </c>
      <c r="AW223" s="227">
        <f t="shared" ca="1" si="508"/>
        <v>0</v>
      </c>
      <c r="AX223" s="227">
        <f t="shared" ca="1" si="509"/>
        <v>0</v>
      </c>
      <c r="AY223" s="227">
        <f t="shared" ca="1" si="510"/>
        <v>0</v>
      </c>
      <c r="AZ223" s="227">
        <f t="shared" ca="1" si="511"/>
        <v>0</v>
      </c>
      <c r="BB223" s="227">
        <f t="shared" si="512"/>
        <v>0</v>
      </c>
      <c r="BC223" s="227">
        <f t="shared" ca="1" si="513"/>
        <v>62.36</v>
      </c>
      <c r="BD223" s="227">
        <f t="shared" si="514"/>
        <v>0</v>
      </c>
      <c r="BE223" s="227">
        <f t="shared" si="515"/>
        <v>0</v>
      </c>
      <c r="BF223" s="227">
        <f t="shared" si="516"/>
        <v>0</v>
      </c>
      <c r="BG223" s="227">
        <f t="shared" si="517"/>
        <v>0</v>
      </c>
      <c r="BH223" s="227">
        <f t="shared" si="518"/>
        <v>0</v>
      </c>
      <c r="BI223" s="227">
        <f t="shared" si="519"/>
        <v>0</v>
      </c>
      <c r="BJ223" s="227">
        <f t="shared" si="520"/>
        <v>0</v>
      </c>
    </row>
    <row r="224" spans="1:62" x14ac:dyDescent="0.2">
      <c r="A224" s="228" t="s">
        <v>359</v>
      </c>
      <c r="B224" s="229" t="s">
        <v>345</v>
      </c>
      <c r="C224" s="230" t="s">
        <v>285</v>
      </c>
      <c r="D224" s="231"/>
      <c r="E224" s="236" t="str">
        <f t="shared" si="480"/>
        <v/>
      </c>
      <c r="F224" s="231"/>
      <c r="G224" s="236" t="str">
        <f t="shared" si="481"/>
        <v/>
      </c>
      <c r="H224" s="231"/>
      <c r="I224" s="236" t="str">
        <f t="shared" si="482"/>
        <v/>
      </c>
      <c r="J224" s="231"/>
      <c r="K224" s="236" t="str">
        <f t="shared" si="483"/>
        <v/>
      </c>
      <c r="L224" s="231">
        <v>37.090000000000003</v>
      </c>
      <c r="M224" s="236">
        <f t="shared" ca="1" si="484"/>
        <v>77.569999999999993</v>
      </c>
      <c r="N224" s="231"/>
      <c r="O224" s="236" t="str">
        <f t="shared" si="485"/>
        <v/>
      </c>
      <c r="P224" s="231"/>
      <c r="Q224" s="236" t="str">
        <f t="shared" si="486"/>
        <v/>
      </c>
      <c r="R224" s="231"/>
      <c r="S224" s="236" t="str">
        <f t="shared" si="487"/>
        <v/>
      </c>
      <c r="T224" s="231"/>
      <c r="U224" s="236" t="str">
        <f t="shared" si="488"/>
        <v/>
      </c>
      <c r="V224" s="236">
        <f t="shared" ca="1" si="489"/>
        <v>77.569999999999993</v>
      </c>
      <c r="W224" s="264"/>
      <c r="X224" s="226">
        <v>0.8</v>
      </c>
      <c r="Y224" s="158">
        <f t="shared" ca="1" si="523"/>
        <v>77.569999999999993</v>
      </c>
      <c r="Z224" s="158">
        <f t="shared" ca="1" si="523"/>
        <v>0</v>
      </c>
      <c r="AA224" s="158">
        <f t="shared" ca="1" si="523"/>
        <v>0</v>
      </c>
      <c r="AB224" s="158">
        <f t="shared" ca="1" si="523"/>
        <v>0</v>
      </c>
      <c r="AC224" s="158">
        <f t="shared" ca="1" si="523"/>
        <v>0</v>
      </c>
      <c r="AE224" s="158">
        <f t="shared" si="491"/>
        <v>0</v>
      </c>
      <c r="AF224" s="158">
        <f t="shared" si="492"/>
        <v>0</v>
      </c>
      <c r="AG224" s="158">
        <f t="shared" si="493"/>
        <v>0</v>
      </c>
      <c r="AH224" s="158">
        <f t="shared" si="494"/>
        <v>0</v>
      </c>
      <c r="AI224" s="158">
        <f t="shared" ca="1" si="495"/>
        <v>77.569999999999993</v>
      </c>
      <c r="AJ224" s="158">
        <f t="shared" si="496"/>
        <v>0</v>
      </c>
      <c r="AK224" s="158">
        <f t="shared" si="497"/>
        <v>0</v>
      </c>
      <c r="AL224" s="158">
        <f t="shared" si="498"/>
        <v>0</v>
      </c>
      <c r="AM224" s="158">
        <f t="shared" si="499"/>
        <v>0</v>
      </c>
      <c r="AN224" s="159">
        <f t="shared" ca="1" si="500"/>
        <v>62.06</v>
      </c>
      <c r="AP224" s="227">
        <f t="shared" ca="1" si="501"/>
        <v>0</v>
      </c>
      <c r="AQ224" s="227">
        <f t="shared" ca="1" si="502"/>
        <v>0</v>
      </c>
      <c r="AR224" s="227">
        <f t="shared" ca="1" si="503"/>
        <v>0</v>
      </c>
      <c r="AS224" s="227">
        <f t="shared" ca="1" si="504"/>
        <v>0</v>
      </c>
      <c r="AT224" s="227">
        <f t="shared" ca="1" si="505"/>
        <v>0</v>
      </c>
      <c r="AU224" s="227">
        <f t="shared" ca="1" si="506"/>
        <v>0</v>
      </c>
      <c r="AV224" s="227">
        <f t="shared" ca="1" si="507"/>
        <v>0</v>
      </c>
      <c r="AW224" s="227">
        <f t="shared" ca="1" si="508"/>
        <v>0</v>
      </c>
      <c r="AX224" s="227">
        <f t="shared" ca="1" si="509"/>
        <v>0</v>
      </c>
      <c r="AY224" s="227">
        <f t="shared" ca="1" si="510"/>
        <v>62.06</v>
      </c>
      <c r="AZ224" s="227">
        <f t="shared" ca="1" si="511"/>
        <v>0</v>
      </c>
      <c r="BB224" s="227">
        <f t="shared" si="512"/>
        <v>0</v>
      </c>
      <c r="BC224" s="227">
        <f t="shared" si="513"/>
        <v>0</v>
      </c>
      <c r="BD224" s="227">
        <f t="shared" si="514"/>
        <v>0</v>
      </c>
      <c r="BE224" s="227">
        <f t="shared" si="515"/>
        <v>0</v>
      </c>
      <c r="BF224" s="227">
        <f t="shared" ca="1" si="516"/>
        <v>62.06</v>
      </c>
      <c r="BG224" s="227">
        <f t="shared" si="517"/>
        <v>0</v>
      </c>
      <c r="BH224" s="227">
        <f t="shared" si="518"/>
        <v>0</v>
      </c>
      <c r="BI224" s="227">
        <f t="shared" si="519"/>
        <v>0</v>
      </c>
      <c r="BJ224" s="227">
        <f t="shared" si="520"/>
        <v>0</v>
      </c>
    </row>
    <row r="225" spans="1:62" x14ac:dyDescent="0.2">
      <c r="A225" s="228" t="s">
        <v>360</v>
      </c>
      <c r="B225" s="229" t="s">
        <v>389</v>
      </c>
      <c r="C225" s="230" t="s">
        <v>83</v>
      </c>
      <c r="D225" s="231"/>
      <c r="E225" s="236" t="str">
        <f t="shared" si="480"/>
        <v/>
      </c>
      <c r="F225" s="231"/>
      <c r="G225" s="236" t="str">
        <f t="shared" si="481"/>
        <v/>
      </c>
      <c r="H225" s="231"/>
      <c r="I225" s="236" t="str">
        <f t="shared" si="482"/>
        <v/>
      </c>
      <c r="J225" s="231"/>
      <c r="K225" s="236" t="str">
        <f t="shared" si="483"/>
        <v/>
      </c>
      <c r="L225" s="231"/>
      <c r="M225" s="236" t="str">
        <f t="shared" si="484"/>
        <v/>
      </c>
      <c r="N225" s="231"/>
      <c r="O225" s="236" t="str">
        <f t="shared" si="485"/>
        <v/>
      </c>
      <c r="P225" s="231"/>
      <c r="Q225" s="236" t="str">
        <f t="shared" si="486"/>
        <v/>
      </c>
      <c r="R225" s="231">
        <v>91.2</v>
      </c>
      <c r="S225" s="236">
        <f t="shared" ca="1" si="487"/>
        <v>61.08</v>
      </c>
      <c r="T225" s="231"/>
      <c r="U225" s="236" t="str">
        <f t="shared" si="488"/>
        <v/>
      </c>
      <c r="V225" s="236">
        <f t="shared" ca="1" si="489"/>
        <v>61.08</v>
      </c>
      <c r="W225" s="264"/>
      <c r="X225" s="226">
        <v>0.8</v>
      </c>
      <c r="Y225" s="158">
        <f t="shared" ca="1" si="523"/>
        <v>61.08</v>
      </c>
      <c r="Z225" s="158">
        <f t="shared" ca="1" si="523"/>
        <v>0</v>
      </c>
      <c r="AA225" s="158">
        <f t="shared" ca="1" si="523"/>
        <v>0</v>
      </c>
      <c r="AB225" s="158">
        <f t="shared" ca="1" si="523"/>
        <v>0</v>
      </c>
      <c r="AC225" s="158">
        <f t="shared" ca="1" si="523"/>
        <v>0</v>
      </c>
      <c r="AE225" s="158">
        <f t="shared" si="491"/>
        <v>0</v>
      </c>
      <c r="AF225" s="158">
        <f t="shared" si="492"/>
        <v>0</v>
      </c>
      <c r="AG225" s="158">
        <f t="shared" si="493"/>
        <v>0</v>
      </c>
      <c r="AH225" s="158">
        <f t="shared" si="494"/>
        <v>0</v>
      </c>
      <c r="AI225" s="158">
        <f t="shared" si="495"/>
        <v>0</v>
      </c>
      <c r="AJ225" s="158">
        <f t="shared" si="496"/>
        <v>0</v>
      </c>
      <c r="AK225" s="158">
        <f t="shared" si="497"/>
        <v>0</v>
      </c>
      <c r="AL225" s="158">
        <f t="shared" ca="1" si="498"/>
        <v>61.08</v>
      </c>
      <c r="AM225" s="158">
        <f t="shared" si="499"/>
        <v>0</v>
      </c>
      <c r="AN225" s="159">
        <f t="shared" ca="1" si="500"/>
        <v>48.86</v>
      </c>
      <c r="AP225" s="227">
        <f t="shared" ca="1" si="501"/>
        <v>0</v>
      </c>
      <c r="AQ225" s="227">
        <f t="shared" ca="1" si="502"/>
        <v>0</v>
      </c>
      <c r="AR225" s="227">
        <f t="shared" ca="1" si="503"/>
        <v>0</v>
      </c>
      <c r="AS225" s="227">
        <f t="shared" ca="1" si="504"/>
        <v>0</v>
      </c>
      <c r="AT225" s="227">
        <f t="shared" ca="1" si="505"/>
        <v>48.86</v>
      </c>
      <c r="AU225" s="227">
        <f t="shared" ca="1" si="506"/>
        <v>0</v>
      </c>
      <c r="AV225" s="227">
        <f t="shared" ca="1" si="507"/>
        <v>0</v>
      </c>
      <c r="AW225" s="227">
        <f t="shared" ca="1" si="508"/>
        <v>0</v>
      </c>
      <c r="AX225" s="227">
        <f t="shared" ca="1" si="509"/>
        <v>0</v>
      </c>
      <c r="AY225" s="227">
        <f t="shared" ca="1" si="510"/>
        <v>0</v>
      </c>
      <c r="AZ225" s="227">
        <f t="shared" ca="1" si="511"/>
        <v>0</v>
      </c>
      <c r="BB225" s="227">
        <f t="shared" si="512"/>
        <v>0</v>
      </c>
      <c r="BC225" s="227">
        <f t="shared" si="513"/>
        <v>0</v>
      </c>
      <c r="BD225" s="227">
        <f t="shared" si="514"/>
        <v>0</v>
      </c>
      <c r="BE225" s="227">
        <f t="shared" si="515"/>
        <v>0</v>
      </c>
      <c r="BF225" s="227">
        <f t="shared" si="516"/>
        <v>0</v>
      </c>
      <c r="BG225" s="227">
        <f t="shared" si="517"/>
        <v>0</v>
      </c>
      <c r="BH225" s="227">
        <f t="shared" si="518"/>
        <v>0</v>
      </c>
      <c r="BI225" s="227">
        <f t="shared" ca="1" si="519"/>
        <v>48.86</v>
      </c>
      <c r="BJ225" s="227">
        <f t="shared" si="520"/>
        <v>0</v>
      </c>
    </row>
    <row r="226" spans="1:62" x14ac:dyDescent="0.2">
      <c r="A226" s="228" t="s">
        <v>361</v>
      </c>
      <c r="B226" s="229" t="s">
        <v>214</v>
      </c>
      <c r="C226" s="230" t="s">
        <v>285</v>
      </c>
      <c r="D226" s="231" t="s">
        <v>112</v>
      </c>
      <c r="E226" s="245" t="str">
        <f t="shared" si="480"/>
        <v>*</v>
      </c>
      <c r="F226" s="231"/>
      <c r="G226" s="236" t="str">
        <f t="shared" si="481"/>
        <v/>
      </c>
      <c r="H226" s="231">
        <v>103.32</v>
      </c>
      <c r="I226" s="236">
        <f t="shared" ca="1" si="482"/>
        <v>27.12</v>
      </c>
      <c r="J226" s="231"/>
      <c r="K226" s="236" t="str">
        <f t="shared" si="483"/>
        <v/>
      </c>
      <c r="L226" s="231" t="s">
        <v>88</v>
      </c>
      <c r="M226" s="245" t="str">
        <f t="shared" si="484"/>
        <v>*</v>
      </c>
      <c r="N226" s="231"/>
      <c r="O226" s="236" t="str">
        <f t="shared" si="485"/>
        <v/>
      </c>
      <c r="P226" s="231" t="s">
        <v>112</v>
      </c>
      <c r="Q226" s="245" t="str">
        <f t="shared" si="486"/>
        <v>*</v>
      </c>
      <c r="R226" s="231"/>
      <c r="S226" s="236" t="str">
        <f t="shared" si="487"/>
        <v/>
      </c>
      <c r="T226" s="231"/>
      <c r="U226" s="236" t="str">
        <f t="shared" si="488"/>
        <v/>
      </c>
      <c r="V226" s="236">
        <f t="shared" ca="1" si="489"/>
        <v>27.12</v>
      </c>
      <c r="W226" s="264"/>
      <c r="X226" s="226">
        <v>0.8</v>
      </c>
      <c r="Y226" s="158">
        <f t="shared" ca="1" si="523"/>
        <v>27.12</v>
      </c>
      <c r="Z226" s="158">
        <f t="shared" ca="1" si="523"/>
        <v>0</v>
      </c>
      <c r="AA226" s="158">
        <f t="shared" ca="1" si="523"/>
        <v>0</v>
      </c>
      <c r="AB226" s="158">
        <f t="shared" ca="1" si="523"/>
        <v>0</v>
      </c>
      <c r="AC226" s="158">
        <f t="shared" ca="1" si="523"/>
        <v>0</v>
      </c>
      <c r="AE226" s="158">
        <f t="shared" si="491"/>
        <v>0</v>
      </c>
      <c r="AF226" s="158">
        <f t="shared" si="492"/>
        <v>0</v>
      </c>
      <c r="AG226" s="158">
        <f t="shared" ca="1" si="493"/>
        <v>27.12</v>
      </c>
      <c r="AH226" s="158">
        <f t="shared" si="494"/>
        <v>0</v>
      </c>
      <c r="AI226" s="158">
        <f t="shared" si="495"/>
        <v>0</v>
      </c>
      <c r="AJ226" s="158">
        <f t="shared" si="496"/>
        <v>0</v>
      </c>
      <c r="AK226" s="158">
        <f t="shared" si="497"/>
        <v>0</v>
      </c>
      <c r="AL226" s="158">
        <f t="shared" si="498"/>
        <v>0</v>
      </c>
      <c r="AM226" s="158">
        <f t="shared" si="499"/>
        <v>0</v>
      </c>
      <c r="AN226" s="159">
        <f t="shared" ca="1" si="500"/>
        <v>21.7</v>
      </c>
      <c r="AP226" s="227">
        <f t="shared" ca="1" si="501"/>
        <v>0</v>
      </c>
      <c r="AQ226" s="227">
        <f t="shared" ca="1" si="502"/>
        <v>0</v>
      </c>
      <c r="AR226" s="227">
        <f t="shared" ca="1" si="503"/>
        <v>0</v>
      </c>
      <c r="AS226" s="227">
        <f t="shared" ca="1" si="504"/>
        <v>0</v>
      </c>
      <c r="AT226" s="227">
        <f t="shared" ca="1" si="505"/>
        <v>0</v>
      </c>
      <c r="AU226" s="227">
        <f t="shared" ca="1" si="506"/>
        <v>0</v>
      </c>
      <c r="AV226" s="227">
        <f t="shared" ca="1" si="507"/>
        <v>0</v>
      </c>
      <c r="AW226" s="227">
        <f t="shared" ca="1" si="508"/>
        <v>0</v>
      </c>
      <c r="AX226" s="227">
        <f t="shared" ca="1" si="509"/>
        <v>0</v>
      </c>
      <c r="AY226" s="227">
        <f t="shared" ca="1" si="510"/>
        <v>21.7</v>
      </c>
      <c r="AZ226" s="227">
        <f t="shared" ca="1" si="511"/>
        <v>0</v>
      </c>
      <c r="BB226" s="227">
        <f t="shared" si="512"/>
        <v>0</v>
      </c>
      <c r="BC226" s="227">
        <f t="shared" si="513"/>
        <v>0</v>
      </c>
      <c r="BD226" s="227">
        <f t="shared" ca="1" si="514"/>
        <v>21.7</v>
      </c>
      <c r="BE226" s="227">
        <f t="shared" si="515"/>
        <v>0</v>
      </c>
      <c r="BF226" s="227">
        <f t="shared" si="516"/>
        <v>0</v>
      </c>
      <c r="BG226" s="227">
        <f t="shared" si="517"/>
        <v>0</v>
      </c>
      <c r="BH226" s="227">
        <f t="shared" si="518"/>
        <v>0</v>
      </c>
      <c r="BI226" s="227">
        <f t="shared" si="519"/>
        <v>0</v>
      </c>
      <c r="BJ226" s="227">
        <f t="shared" si="520"/>
        <v>0</v>
      </c>
    </row>
    <row r="227" spans="1:62" ht="13.5" thickBot="1" x14ac:dyDescent="0.25">
      <c r="A227" s="247" t="s">
        <v>398</v>
      </c>
      <c r="B227" s="248" t="s">
        <v>390</v>
      </c>
      <c r="C227" s="249" t="s">
        <v>73</v>
      </c>
      <c r="D227" s="250"/>
      <c r="E227" s="251" t="str">
        <f t="shared" si="480"/>
        <v/>
      </c>
      <c r="F227" s="250"/>
      <c r="G227" s="251" t="str">
        <f t="shared" si="481"/>
        <v/>
      </c>
      <c r="H227" s="250"/>
      <c r="I227" s="251" t="str">
        <f t="shared" si="482"/>
        <v/>
      </c>
      <c r="J227" s="250"/>
      <c r="K227" s="251" t="str">
        <f t="shared" si="483"/>
        <v/>
      </c>
      <c r="L227" s="250"/>
      <c r="M227" s="251" t="str">
        <f t="shared" si="484"/>
        <v/>
      </c>
      <c r="N227" s="250"/>
      <c r="O227" s="251" t="str">
        <f t="shared" si="485"/>
        <v/>
      </c>
      <c r="P227" s="250"/>
      <c r="Q227" s="251" t="str">
        <f t="shared" si="486"/>
        <v/>
      </c>
      <c r="R227" s="250" t="s">
        <v>88</v>
      </c>
      <c r="S227" s="266" t="str">
        <f t="shared" si="487"/>
        <v>*</v>
      </c>
      <c r="T227" s="250"/>
      <c r="U227" s="251" t="str">
        <f t="shared" si="488"/>
        <v/>
      </c>
      <c r="V227" s="251">
        <f t="shared" si="489"/>
        <v>0</v>
      </c>
      <c r="W227" s="264"/>
      <c r="X227" s="226">
        <v>0.8</v>
      </c>
      <c r="Y227" s="158">
        <f t="shared" si="523"/>
        <v>0</v>
      </c>
      <c r="Z227" s="158">
        <f t="shared" si="523"/>
        <v>0</v>
      </c>
      <c r="AA227" s="158">
        <f t="shared" si="523"/>
        <v>0</v>
      </c>
      <c r="AB227" s="158">
        <f t="shared" si="523"/>
        <v>0</v>
      </c>
      <c r="AC227" s="158">
        <f t="shared" si="523"/>
        <v>0</v>
      </c>
      <c r="AE227" s="158">
        <f t="shared" si="491"/>
        <v>0</v>
      </c>
      <c r="AF227" s="158">
        <f t="shared" si="492"/>
        <v>0</v>
      </c>
      <c r="AG227" s="158">
        <f t="shared" si="493"/>
        <v>0</v>
      </c>
      <c r="AH227" s="158">
        <f t="shared" si="494"/>
        <v>0</v>
      </c>
      <c r="AI227" s="158">
        <f t="shared" si="495"/>
        <v>0</v>
      </c>
      <c r="AJ227" s="158">
        <f t="shared" si="496"/>
        <v>0</v>
      </c>
      <c r="AK227" s="158">
        <f t="shared" si="497"/>
        <v>0</v>
      </c>
      <c r="AL227" s="158">
        <f t="shared" si="498"/>
        <v>0</v>
      </c>
      <c r="AM227" s="158">
        <f t="shared" si="499"/>
        <v>0</v>
      </c>
      <c r="AN227" s="159">
        <f t="shared" si="500"/>
        <v>0</v>
      </c>
      <c r="AP227" s="227">
        <f t="shared" si="501"/>
        <v>0</v>
      </c>
      <c r="AQ227" s="227">
        <f t="shared" si="502"/>
        <v>0</v>
      </c>
      <c r="AR227" s="227">
        <f t="shared" si="503"/>
        <v>0</v>
      </c>
      <c r="AS227" s="227">
        <f t="shared" si="504"/>
        <v>0</v>
      </c>
      <c r="AT227" s="227">
        <f t="shared" si="505"/>
        <v>0</v>
      </c>
      <c r="AU227" s="227">
        <f t="shared" si="506"/>
        <v>0</v>
      </c>
      <c r="AV227" s="227">
        <f t="shared" si="507"/>
        <v>0</v>
      </c>
      <c r="AW227" s="227">
        <f t="shared" si="508"/>
        <v>0</v>
      </c>
      <c r="AX227" s="227">
        <f t="shared" si="509"/>
        <v>0</v>
      </c>
      <c r="AY227" s="227">
        <f t="shared" si="510"/>
        <v>0</v>
      </c>
      <c r="AZ227" s="227">
        <f t="shared" si="511"/>
        <v>0</v>
      </c>
      <c r="BB227" s="227">
        <f t="shared" si="512"/>
        <v>0</v>
      </c>
      <c r="BC227" s="227">
        <f t="shared" si="513"/>
        <v>0</v>
      </c>
      <c r="BD227" s="227">
        <f t="shared" si="514"/>
        <v>0</v>
      </c>
      <c r="BE227" s="227">
        <f t="shared" si="515"/>
        <v>0</v>
      </c>
      <c r="BF227" s="227">
        <f t="shared" si="516"/>
        <v>0</v>
      </c>
      <c r="BG227" s="227">
        <f t="shared" si="517"/>
        <v>0</v>
      </c>
      <c r="BH227" s="227">
        <f t="shared" si="518"/>
        <v>0</v>
      </c>
      <c r="BI227" s="227">
        <f t="shared" si="519"/>
        <v>0</v>
      </c>
      <c r="BJ227" s="227">
        <f t="shared" si="520"/>
        <v>0</v>
      </c>
    </row>
    <row r="228" spans="1:62" ht="13.5" thickBot="1" x14ac:dyDescent="0.25">
      <c r="A228" s="179"/>
      <c r="R228" s="271"/>
      <c r="AP228" s="227"/>
      <c r="AQ228" s="227"/>
      <c r="AR228" s="227"/>
      <c r="AS228" s="227"/>
      <c r="AT228" s="227"/>
      <c r="AU228" s="227"/>
      <c r="AV228" s="227"/>
      <c r="AW228" s="227"/>
      <c r="AX228" s="227"/>
      <c r="AY228" s="227"/>
      <c r="AZ228" s="227"/>
    </row>
    <row r="229" spans="1:62" ht="13.5" customHeight="1" x14ac:dyDescent="0.25">
      <c r="A229" s="355"/>
      <c r="B229" s="358" t="s">
        <v>19</v>
      </c>
      <c r="C229" s="361" t="s">
        <v>2</v>
      </c>
      <c r="D229" s="349" t="s">
        <v>95</v>
      </c>
      <c r="E229" s="349"/>
      <c r="F229" s="349" t="s">
        <v>145</v>
      </c>
      <c r="G229" s="349"/>
      <c r="H229" s="349" t="s">
        <v>133</v>
      </c>
      <c r="I229" s="349"/>
      <c r="J229" s="349" t="s">
        <v>135</v>
      </c>
      <c r="K229" s="349"/>
      <c r="L229" s="349" t="s">
        <v>136</v>
      </c>
      <c r="M229" s="350"/>
      <c r="N229" s="349" t="s">
        <v>149</v>
      </c>
      <c r="O229" s="349"/>
      <c r="P229" s="349" t="s">
        <v>20</v>
      </c>
      <c r="Q229" s="349"/>
      <c r="R229" s="349" t="s">
        <v>153</v>
      </c>
      <c r="S229" s="350"/>
      <c r="T229" s="349" t="s">
        <v>381</v>
      </c>
      <c r="U229" s="350"/>
      <c r="V229" s="351" t="s">
        <v>93</v>
      </c>
      <c r="W229" s="364"/>
      <c r="X229" s="364"/>
      <c r="AP229" s="227"/>
      <c r="AQ229" s="227"/>
      <c r="AR229" s="227"/>
      <c r="AS229" s="227"/>
      <c r="AT229" s="227"/>
      <c r="AU229" s="227"/>
      <c r="AV229" s="227"/>
      <c r="AW229" s="227"/>
      <c r="AX229" s="227"/>
      <c r="AY229" s="227"/>
      <c r="AZ229" s="227"/>
    </row>
    <row r="230" spans="1:62" ht="13.5" x14ac:dyDescent="0.25">
      <c r="A230" s="356"/>
      <c r="B230" s="359"/>
      <c r="C230" s="362"/>
      <c r="D230" s="348" t="s">
        <v>144</v>
      </c>
      <c r="E230" s="348"/>
      <c r="F230" s="348" t="s">
        <v>146</v>
      </c>
      <c r="G230" s="348"/>
      <c r="H230" s="348" t="s">
        <v>146</v>
      </c>
      <c r="I230" s="348"/>
      <c r="J230" s="348" t="s">
        <v>147</v>
      </c>
      <c r="K230" s="348"/>
      <c r="L230" s="348" t="s">
        <v>148</v>
      </c>
      <c r="M230" s="348"/>
      <c r="N230" s="348" t="s">
        <v>151</v>
      </c>
      <c r="O230" s="348"/>
      <c r="P230" s="348" t="s">
        <v>152</v>
      </c>
      <c r="Q230" s="348"/>
      <c r="R230" s="348" t="s">
        <v>91</v>
      </c>
      <c r="S230" s="348"/>
      <c r="T230" s="348" t="s">
        <v>382</v>
      </c>
      <c r="U230" s="348"/>
      <c r="V230" s="352"/>
      <c r="W230" s="364"/>
      <c r="X230" s="364"/>
      <c r="AP230" s="227"/>
      <c r="AQ230" s="227"/>
      <c r="AR230" s="227"/>
      <c r="AS230" s="227"/>
      <c r="AT230" s="227"/>
      <c r="AU230" s="227"/>
      <c r="AV230" s="227"/>
      <c r="AW230" s="227"/>
      <c r="AX230" s="227"/>
      <c r="AY230" s="227"/>
      <c r="AZ230" s="227"/>
    </row>
    <row r="231" spans="1:62" ht="13.5" customHeight="1" thickBot="1" x14ac:dyDescent="0.25">
      <c r="A231" s="357"/>
      <c r="B231" s="360"/>
      <c r="C231" s="363"/>
      <c r="D231" s="203" t="s">
        <v>0</v>
      </c>
      <c r="E231" s="204" t="s">
        <v>1</v>
      </c>
      <c r="F231" s="203" t="s">
        <v>0</v>
      </c>
      <c r="G231" s="204" t="s">
        <v>1</v>
      </c>
      <c r="H231" s="203" t="s">
        <v>0</v>
      </c>
      <c r="I231" s="204" t="s">
        <v>1</v>
      </c>
      <c r="J231" s="203" t="s">
        <v>0</v>
      </c>
      <c r="K231" s="204" t="s">
        <v>1</v>
      </c>
      <c r="L231" s="203" t="s">
        <v>0</v>
      </c>
      <c r="M231" s="204" t="s">
        <v>1</v>
      </c>
      <c r="N231" s="203" t="s">
        <v>0</v>
      </c>
      <c r="O231" s="204" t="s">
        <v>1</v>
      </c>
      <c r="P231" s="203" t="s">
        <v>0</v>
      </c>
      <c r="Q231" s="204" t="s">
        <v>1</v>
      </c>
      <c r="R231" s="203" t="s">
        <v>0</v>
      </c>
      <c r="S231" s="204" t="s">
        <v>1</v>
      </c>
      <c r="T231" s="203" t="s">
        <v>0</v>
      </c>
      <c r="U231" s="204" t="s">
        <v>1</v>
      </c>
      <c r="V231" s="353"/>
      <c r="W231" s="205"/>
      <c r="X231" s="206"/>
      <c r="AP231" s="227"/>
      <c r="AQ231" s="227"/>
      <c r="AR231" s="227"/>
      <c r="AS231" s="227"/>
      <c r="AT231" s="227"/>
      <c r="AU231" s="227"/>
      <c r="AV231" s="227"/>
      <c r="AW231" s="227"/>
      <c r="AX231" s="227"/>
      <c r="AY231" s="227"/>
      <c r="AZ231" s="227"/>
    </row>
    <row r="232" spans="1:62" s="215" customFormat="1" ht="13.5" hidden="1" outlineLevel="1" thickBot="1" x14ac:dyDescent="0.25">
      <c r="A232" s="209"/>
      <c r="B232" s="210">
        <f>ROW()+1</f>
        <v>233</v>
      </c>
      <c r="C232" s="211" cm="1">
        <f t="array" ref="C232">MATCH(TRUE,ISBLANK(C233:C452),0)+ROW()-1</f>
        <v>249</v>
      </c>
      <c r="D232" s="212">
        <f ca="1">MIN(INDIRECT(ADDRESS($B232,COLUMN())&amp;":"&amp;ADDRESS($C232,COLUMN())))</f>
        <v>45.34</v>
      </c>
      <c r="E232" s="213">
        <f ca="1">100*D232-40*INT(D232)</f>
        <v>2734</v>
      </c>
      <c r="F232" s="212">
        <f ca="1">MIN(INDIRECT(ADDRESS($B232,COLUMN())&amp;":"&amp;ADDRESS($C232,COLUMN())))</f>
        <v>29.2</v>
      </c>
      <c r="G232" s="213">
        <f t="shared" ref="G232" ca="1" si="524">F232*100-40*INT(F232)</f>
        <v>1760</v>
      </c>
      <c r="H232" s="212">
        <f ca="1">MIN(INDIRECT(ADDRESS($B232,COLUMN())&amp;":"&amp;ADDRESS($C232,COLUMN())))</f>
        <v>38.090000000000003</v>
      </c>
      <c r="I232" s="213">
        <f t="shared" ref="I232" ca="1" si="525">H232*100-40*INT(H232)</f>
        <v>2289.0000000000005</v>
      </c>
      <c r="J232" s="212">
        <f ca="1">MIN(INDIRECT(ADDRESS($B232,COLUMN())&amp;":"&amp;ADDRESS($C232,COLUMN())))</f>
        <v>26.09</v>
      </c>
      <c r="K232" s="213">
        <f t="shared" ref="K232" ca="1" si="526">J232*100-40*INT(J232)</f>
        <v>1569</v>
      </c>
      <c r="L232" s="212">
        <f ca="1">MIN(INDIRECT(ADDRESS($B232,COLUMN())&amp;":"&amp;ADDRESS($C232,COLUMN())))</f>
        <v>23.19</v>
      </c>
      <c r="M232" s="213">
        <f t="shared" ref="M232" ca="1" si="527">L232*100-40*INT(L232)</f>
        <v>1399</v>
      </c>
      <c r="N232" s="212">
        <f ca="1">MIN(INDIRECT(ADDRESS($B232,COLUMN())&amp;":"&amp;ADDRESS($C232,COLUMN())))</f>
        <v>30.17</v>
      </c>
      <c r="O232" s="213">
        <f t="shared" ref="O232" ca="1" si="528">N232*100-40*INT(N232)</f>
        <v>1817</v>
      </c>
      <c r="P232" s="212">
        <f ca="1">MIN(INDIRECT(ADDRESS($B232,COLUMN())&amp;":"&amp;ADDRESS($C232,COLUMN())))</f>
        <v>33.1</v>
      </c>
      <c r="Q232" s="213">
        <f t="shared" ref="Q232" ca="1" si="529">P232*100-40*INT(P232)</f>
        <v>1990</v>
      </c>
      <c r="R232" s="212">
        <f ca="1">MIN(INDIRECT(ADDRESS($B232,COLUMN())&amp;":"&amp;ADDRESS($C232,COLUMN())))</f>
        <v>84.51</v>
      </c>
      <c r="S232" s="213">
        <f t="shared" ref="S232" ca="1" si="530">R232*100-40*INT(R232)</f>
        <v>5091</v>
      </c>
      <c r="T232" s="212">
        <f ca="1">MIN(INDIRECT(ADDRESS($B232,COLUMN())&amp;":"&amp;ADDRESS($C232,COLUMN())))</f>
        <v>29.42</v>
      </c>
      <c r="U232" s="213">
        <f t="shared" ref="U232" ca="1" si="531">T232*100-40*INT(T232)</f>
        <v>1782</v>
      </c>
      <c r="V232" s="212"/>
      <c r="W232" s="214"/>
      <c r="X232" s="214"/>
      <c r="AN232" s="216"/>
      <c r="AP232" s="217"/>
      <c r="AQ232" s="217"/>
      <c r="AR232" s="217"/>
      <c r="AS232" s="217"/>
      <c r="AT232" s="217"/>
      <c r="AU232" s="217"/>
      <c r="AV232" s="217"/>
      <c r="AW232" s="217"/>
      <c r="AX232" s="217"/>
      <c r="AY232" s="217"/>
      <c r="AZ232" s="217"/>
    </row>
    <row r="233" spans="1:62" ht="12.75" customHeight="1" collapsed="1" thickBot="1" x14ac:dyDescent="0.25">
      <c r="A233" s="218" t="s">
        <v>3</v>
      </c>
      <c r="B233" s="219" t="s">
        <v>26</v>
      </c>
      <c r="C233" s="220" t="s">
        <v>126</v>
      </c>
      <c r="D233" s="221"/>
      <c r="E233" s="251" t="str">
        <f t="shared" ref="E233:E249" si="532">IF(D233="","",IF(N(D233)=0,"*",ROUND(100*E$232/(100*D233-40*INT(D233)),2)))</f>
        <v/>
      </c>
      <c r="F233" s="221">
        <v>29.2</v>
      </c>
      <c r="G233" s="223">
        <f t="shared" ref="G233:G249" ca="1" si="533">IF(F233="","",IF(N(F233)=0,"*",ROUND(100*G$232/(100*F233-40*INT(F233)),2)))</f>
        <v>100</v>
      </c>
      <c r="H233" s="221">
        <v>38.090000000000003</v>
      </c>
      <c r="I233" s="223">
        <f t="shared" ref="I233:I249" ca="1" si="534">IF(H233="","",IF(N(H233)=0,"*",ROUND(100*I$232/(100*H233-40*INT(H233)),2)))</f>
        <v>100</v>
      </c>
      <c r="J233" s="221">
        <v>26.09</v>
      </c>
      <c r="K233" s="223">
        <f t="shared" ref="K233:K249" ca="1" si="535">IF(J233="","",IF(N(J233)=0,"*",ROUND(100*K$232/(100*J233-40*INT(J233)),2)))</f>
        <v>100</v>
      </c>
      <c r="L233" s="221">
        <v>23.19</v>
      </c>
      <c r="M233" s="223">
        <f t="shared" ref="M233:M249" ca="1" si="536">IF(L233="","",IF(N(L233)=0,"*",ROUND(100*M$232/(100*L233-40*INT(L233)),2)))</f>
        <v>100</v>
      </c>
      <c r="N233" s="221">
        <v>30.17</v>
      </c>
      <c r="O233" s="223">
        <f t="shared" ref="O233:O249" ca="1" si="537">IF(N233="","",IF(N(N233)=0,"*",ROUND(100*O$232/(100*N233-40*INT(N233)),2)))</f>
        <v>100</v>
      </c>
      <c r="P233" s="221">
        <v>33.1</v>
      </c>
      <c r="Q233" s="222">
        <f t="shared" ref="Q233:Q249" ca="1" si="538">IF(P233="","",IF(N(P233)=0,"*",ROUND(100*Q$232/(100*P233-40*INT(P233)),2)))</f>
        <v>100</v>
      </c>
      <c r="R233" s="221">
        <v>101.41</v>
      </c>
      <c r="S233" s="222">
        <f t="shared" ref="S233:S249" ca="1" si="539">IF(R233="","",IF(N(R233)=0,"*",ROUND(100*S$232/(100*R233-40*INT(R233)),2)))</f>
        <v>83.45</v>
      </c>
      <c r="T233" s="221">
        <v>29.42</v>
      </c>
      <c r="U233" s="222">
        <f t="shared" ref="U233:U249" ca="1" si="540">IF(T233="","",IF(N(T233)=0,"*",ROUND(100*U$232/(100*T233-40*INT(T233)),2)))</f>
        <v>100</v>
      </c>
      <c r="V233" s="223">
        <f t="shared" ref="V233:V249" ca="1" si="541">SUM(Y233:AC233)</f>
        <v>500</v>
      </c>
      <c r="W233" s="264"/>
      <c r="X233" s="226">
        <v>0.7</v>
      </c>
      <c r="Y233" s="158">
        <f t="shared" ref="Y233:AC242" ca="1" si="542">LARGE($AE233:$AM233,Y$34)</f>
        <v>100</v>
      </c>
      <c r="Z233" s="158">
        <f t="shared" ca="1" si="542"/>
        <v>100</v>
      </c>
      <c r="AA233" s="158">
        <f t="shared" ca="1" si="542"/>
        <v>100</v>
      </c>
      <c r="AB233" s="158">
        <f t="shared" ca="1" si="542"/>
        <v>100</v>
      </c>
      <c r="AC233" s="158">
        <f t="shared" ca="1" si="542"/>
        <v>100</v>
      </c>
      <c r="AE233" s="158">
        <f t="shared" ref="AE233:AE249" si="543">N(E233)</f>
        <v>0</v>
      </c>
      <c r="AF233" s="158">
        <f t="shared" ref="AF233:AF249" ca="1" si="544">N(G233)</f>
        <v>100</v>
      </c>
      <c r="AG233" s="158">
        <f t="shared" ref="AG233:AG249" ca="1" si="545">N(I233)</f>
        <v>100</v>
      </c>
      <c r="AH233" s="158">
        <f t="shared" ref="AH233:AH249" ca="1" si="546">N(K233)</f>
        <v>100</v>
      </c>
      <c r="AI233" s="158">
        <f t="shared" ref="AI233:AI249" ca="1" si="547">N(M233)</f>
        <v>100</v>
      </c>
      <c r="AJ233" s="158">
        <f t="shared" ref="AJ233:AJ249" ca="1" si="548">N(O233)</f>
        <v>100</v>
      </c>
      <c r="AK233" s="158">
        <f t="shared" ref="AK233:AK249" ca="1" si="549">N(Q233)</f>
        <v>100</v>
      </c>
      <c r="AL233" s="158">
        <f t="shared" ref="AL233:AL249" ca="1" si="550">N(S233)</f>
        <v>83.45</v>
      </c>
      <c r="AM233" s="158">
        <f t="shared" ref="AM233:AM249" ca="1" si="551">N(U233)</f>
        <v>100</v>
      </c>
      <c r="AN233" s="159">
        <f t="shared" ref="AN233:AN249" ca="1" si="552">ROUND(X233*SUM(E233,G233,I233,K233,M233,O233,Q233,S233,U233),2)</f>
        <v>548.41999999999996</v>
      </c>
      <c r="AP233" s="227">
        <f t="shared" ref="AP233:AP249" ca="1" si="553">IF(C233="Vihor",1,0)*AN233</f>
        <v>0</v>
      </c>
      <c r="AQ233" s="227">
        <f t="shared" ref="AQ233:AQ249" ca="1" si="554">IF(C233="Maksimir",1,0)*AN233</f>
        <v>0</v>
      </c>
      <c r="AR233" s="227">
        <f t="shared" ref="AR233:AR249" ca="1" si="555">IF(C233="Japetić",1,0)*AN233</f>
        <v>0</v>
      </c>
      <c r="AS233" s="227">
        <f t="shared" ref="AS233:AS249" ca="1" si="556">IF(C233="Bjelovar",1,0)*AN233</f>
        <v>0</v>
      </c>
      <c r="AT233" s="227">
        <f t="shared" ref="AT233:AT249" ca="1" si="557">IF(C233="Međimurje",1,0)*AN233</f>
        <v>0</v>
      </c>
      <c r="AU233" s="227">
        <f t="shared" ref="AU233:AU249" ca="1" si="558">IF(C233="Sova",1,0)*AN233</f>
        <v>0</v>
      </c>
      <c r="AV233" s="227">
        <f t="shared" ref="AV233:AV249" ca="1" si="559">IF(C233="Orion",1,0)*AN233</f>
        <v>0</v>
      </c>
      <c r="AW233" s="227">
        <f t="shared" ref="AW233:AW249" ca="1" si="560">IF(C233="Kapela",1,0)*AN233</f>
        <v>0</v>
      </c>
      <c r="AX233" s="227">
        <f t="shared" ref="AX233:AX249" ca="1" si="561">IF(C233="Jelen",1,0)*AN233</f>
        <v>0</v>
      </c>
      <c r="AY233" s="227">
        <f t="shared" ref="AY233:AY249" ca="1" si="562">IF(C233="Varaždin",1,0)*AN233</f>
        <v>0</v>
      </c>
      <c r="AZ233" s="227">
        <f t="shared" ref="AZ233:AZ249" ca="1" si="563">IF(C233="Ivan Merz",1,0)*AN233</f>
        <v>548.41999999999996</v>
      </c>
      <c r="BB233" s="227">
        <f t="shared" ref="BB233:BB249" si="564">ROUND(N(E233)*$X233,2)</f>
        <v>0</v>
      </c>
      <c r="BC233" s="227">
        <f t="shared" ref="BC233:BC249" ca="1" si="565">ROUND(N(G233)*$X233,2)</f>
        <v>70</v>
      </c>
      <c r="BD233" s="227">
        <f t="shared" ref="BD233:BD249" ca="1" si="566">ROUND(N(I233)*$X233,2)</f>
        <v>70</v>
      </c>
      <c r="BE233" s="227">
        <f t="shared" ref="BE233:BE249" ca="1" si="567">ROUND(N(K233)*$X233,2)</f>
        <v>70</v>
      </c>
      <c r="BF233" s="227">
        <f t="shared" ref="BF233:BF249" ca="1" si="568">ROUND(N(M233)*$X233,2)</f>
        <v>70</v>
      </c>
      <c r="BG233" s="227">
        <f t="shared" ref="BG233:BG249" ca="1" si="569">ROUND(N(O233)*$X233,2)</f>
        <v>70</v>
      </c>
      <c r="BH233" s="227">
        <f t="shared" ref="BH233:BH249" ca="1" si="570">ROUND(N(Q233)*$X233,2)</f>
        <v>70</v>
      </c>
      <c r="BI233" s="227">
        <f t="shared" ref="BI233:BI249" ca="1" si="571">ROUND(N(S233)*$X233,2)</f>
        <v>58.42</v>
      </c>
      <c r="BJ233" s="227">
        <f t="shared" ref="BJ233:BJ249" ca="1" si="572">ROUND(N(U233)*$X233,2)</f>
        <v>70</v>
      </c>
    </row>
    <row r="234" spans="1:62" ht="12.75" customHeight="1" x14ac:dyDescent="0.2">
      <c r="A234" s="228" t="s">
        <v>4</v>
      </c>
      <c r="B234" s="238" t="s">
        <v>216</v>
      </c>
      <c r="C234" s="230" t="s">
        <v>80</v>
      </c>
      <c r="D234" s="231">
        <v>49.11</v>
      </c>
      <c r="E234" s="236">
        <f t="shared" ca="1" si="532"/>
        <v>92.65</v>
      </c>
      <c r="F234" s="231">
        <v>36.53</v>
      </c>
      <c r="G234" s="236">
        <f t="shared" ca="1" si="533"/>
        <v>79.53</v>
      </c>
      <c r="H234" s="231">
        <v>80.13</v>
      </c>
      <c r="I234" s="232">
        <f t="shared" ca="1" si="534"/>
        <v>47.56</v>
      </c>
      <c r="J234" s="231">
        <v>30.29</v>
      </c>
      <c r="K234" s="236">
        <f t="shared" ca="1" si="535"/>
        <v>85.78</v>
      </c>
      <c r="L234" s="231"/>
      <c r="M234" s="236" t="str">
        <f t="shared" si="536"/>
        <v/>
      </c>
      <c r="N234" s="231">
        <v>34.24</v>
      </c>
      <c r="O234" s="236">
        <f t="shared" ca="1" si="537"/>
        <v>88.03</v>
      </c>
      <c r="P234" s="231">
        <v>51.56</v>
      </c>
      <c r="Q234" s="232">
        <f t="shared" ca="1" si="538"/>
        <v>63.86</v>
      </c>
      <c r="R234" s="231">
        <v>84.51</v>
      </c>
      <c r="S234" s="236">
        <f t="shared" ca="1" si="539"/>
        <v>100</v>
      </c>
      <c r="T234" s="231"/>
      <c r="U234" s="236" t="str">
        <f t="shared" si="540"/>
        <v/>
      </c>
      <c r="V234" s="236">
        <f t="shared" ca="1" si="541"/>
        <v>445.99</v>
      </c>
      <c r="W234" s="264"/>
      <c r="X234" s="226">
        <v>0.7</v>
      </c>
      <c r="Y234" s="158">
        <f t="shared" ca="1" si="542"/>
        <v>100</v>
      </c>
      <c r="Z234" s="158">
        <f t="shared" ca="1" si="542"/>
        <v>92.65</v>
      </c>
      <c r="AA234" s="158">
        <f t="shared" ca="1" si="542"/>
        <v>88.03</v>
      </c>
      <c r="AB234" s="158">
        <f t="shared" ca="1" si="542"/>
        <v>85.78</v>
      </c>
      <c r="AC234" s="158">
        <f t="shared" ca="1" si="542"/>
        <v>79.53</v>
      </c>
      <c r="AE234" s="158">
        <f t="shared" ca="1" si="543"/>
        <v>92.65</v>
      </c>
      <c r="AF234" s="158">
        <f t="shared" ca="1" si="544"/>
        <v>79.53</v>
      </c>
      <c r="AG234" s="158">
        <f t="shared" ca="1" si="545"/>
        <v>47.56</v>
      </c>
      <c r="AH234" s="158">
        <f t="shared" ca="1" si="546"/>
        <v>85.78</v>
      </c>
      <c r="AI234" s="158">
        <f t="shared" si="547"/>
        <v>0</v>
      </c>
      <c r="AJ234" s="158">
        <f t="shared" ca="1" si="548"/>
        <v>88.03</v>
      </c>
      <c r="AK234" s="158">
        <f t="shared" ca="1" si="549"/>
        <v>63.86</v>
      </c>
      <c r="AL234" s="158">
        <f t="shared" ca="1" si="550"/>
        <v>100</v>
      </c>
      <c r="AM234" s="158">
        <f t="shared" si="551"/>
        <v>0</v>
      </c>
      <c r="AN234" s="159">
        <f t="shared" ca="1" si="552"/>
        <v>390.19</v>
      </c>
      <c r="AP234" s="227">
        <f t="shared" ca="1" si="553"/>
        <v>0</v>
      </c>
      <c r="AQ234" s="227">
        <f t="shared" ca="1" si="554"/>
        <v>390.19</v>
      </c>
      <c r="AR234" s="227">
        <f t="shared" ca="1" si="555"/>
        <v>0</v>
      </c>
      <c r="AS234" s="227">
        <f t="shared" ca="1" si="556"/>
        <v>0</v>
      </c>
      <c r="AT234" s="227">
        <f t="shared" ca="1" si="557"/>
        <v>0</v>
      </c>
      <c r="AU234" s="227">
        <f t="shared" ca="1" si="558"/>
        <v>0</v>
      </c>
      <c r="AV234" s="227">
        <f t="shared" ca="1" si="559"/>
        <v>0</v>
      </c>
      <c r="AW234" s="227">
        <f t="shared" ca="1" si="560"/>
        <v>0</v>
      </c>
      <c r="AX234" s="227">
        <f t="shared" ca="1" si="561"/>
        <v>0</v>
      </c>
      <c r="AY234" s="227">
        <f t="shared" ca="1" si="562"/>
        <v>0</v>
      </c>
      <c r="AZ234" s="227">
        <f t="shared" ca="1" si="563"/>
        <v>0</v>
      </c>
      <c r="BB234" s="227">
        <f t="shared" ca="1" si="564"/>
        <v>64.86</v>
      </c>
      <c r="BC234" s="227">
        <f t="shared" ca="1" si="565"/>
        <v>55.67</v>
      </c>
      <c r="BD234" s="227">
        <f t="shared" ca="1" si="566"/>
        <v>33.29</v>
      </c>
      <c r="BE234" s="227">
        <f t="shared" ca="1" si="567"/>
        <v>60.05</v>
      </c>
      <c r="BF234" s="227">
        <f t="shared" si="568"/>
        <v>0</v>
      </c>
      <c r="BG234" s="227">
        <f t="shared" ca="1" si="569"/>
        <v>61.62</v>
      </c>
      <c r="BH234" s="227">
        <f t="shared" ca="1" si="570"/>
        <v>44.7</v>
      </c>
      <c r="BI234" s="227">
        <f t="shared" ca="1" si="571"/>
        <v>70</v>
      </c>
      <c r="BJ234" s="227">
        <f t="shared" si="572"/>
        <v>0</v>
      </c>
    </row>
    <row r="235" spans="1:62" ht="12.75" customHeight="1" x14ac:dyDescent="0.2">
      <c r="A235" s="228" t="s">
        <v>5</v>
      </c>
      <c r="B235" s="229" t="s">
        <v>219</v>
      </c>
      <c r="C235" s="230" t="s">
        <v>84</v>
      </c>
      <c r="D235" s="231">
        <v>84.55</v>
      </c>
      <c r="E235" s="232">
        <f t="shared" ca="1" si="532"/>
        <v>53.66</v>
      </c>
      <c r="F235" s="231">
        <v>46.51</v>
      </c>
      <c r="G235" s="232">
        <f t="shared" ca="1" si="533"/>
        <v>62.61</v>
      </c>
      <c r="H235" s="231">
        <v>52.26</v>
      </c>
      <c r="I235" s="232">
        <f t="shared" ca="1" si="534"/>
        <v>72.760000000000005</v>
      </c>
      <c r="J235" s="231">
        <v>34.14</v>
      </c>
      <c r="K235" s="236">
        <f t="shared" ca="1" si="535"/>
        <v>76.39</v>
      </c>
      <c r="L235" s="231">
        <v>25.18</v>
      </c>
      <c r="M235" s="236">
        <f t="shared" ca="1" si="536"/>
        <v>92.16</v>
      </c>
      <c r="N235" s="231">
        <v>41.25</v>
      </c>
      <c r="O235" s="236">
        <f t="shared" ca="1" si="537"/>
        <v>73.12</v>
      </c>
      <c r="P235" s="231">
        <v>45.3</v>
      </c>
      <c r="Q235" s="236">
        <f t="shared" ca="1" si="538"/>
        <v>72.89</v>
      </c>
      <c r="R235" s="231">
        <v>85.27</v>
      </c>
      <c r="S235" s="236">
        <f t="shared" ca="1" si="539"/>
        <v>99.3</v>
      </c>
      <c r="T235" s="231">
        <v>32.4</v>
      </c>
      <c r="U235" s="236">
        <f t="shared" ca="1" si="540"/>
        <v>90.92</v>
      </c>
      <c r="V235" s="236">
        <f t="shared" ca="1" si="541"/>
        <v>431.89</v>
      </c>
      <c r="W235" s="264"/>
      <c r="X235" s="226">
        <v>0.7</v>
      </c>
      <c r="Y235" s="158">
        <f t="shared" ca="1" si="542"/>
        <v>99.3</v>
      </c>
      <c r="Z235" s="158">
        <f t="shared" ca="1" si="542"/>
        <v>92.16</v>
      </c>
      <c r="AA235" s="158">
        <f t="shared" ca="1" si="542"/>
        <v>90.92</v>
      </c>
      <c r="AB235" s="158">
        <f t="shared" ca="1" si="542"/>
        <v>76.39</v>
      </c>
      <c r="AC235" s="158">
        <f t="shared" ca="1" si="542"/>
        <v>73.12</v>
      </c>
      <c r="AE235" s="158">
        <f t="shared" ca="1" si="543"/>
        <v>53.66</v>
      </c>
      <c r="AF235" s="158">
        <f t="shared" ca="1" si="544"/>
        <v>62.61</v>
      </c>
      <c r="AG235" s="158">
        <f t="shared" ca="1" si="545"/>
        <v>72.760000000000005</v>
      </c>
      <c r="AH235" s="158">
        <f t="shared" ca="1" si="546"/>
        <v>76.39</v>
      </c>
      <c r="AI235" s="158">
        <f t="shared" ca="1" si="547"/>
        <v>92.16</v>
      </c>
      <c r="AJ235" s="158">
        <f t="shared" ca="1" si="548"/>
        <v>73.12</v>
      </c>
      <c r="AK235" s="158">
        <f t="shared" ca="1" si="549"/>
        <v>72.89</v>
      </c>
      <c r="AL235" s="158">
        <f t="shared" ca="1" si="550"/>
        <v>99.3</v>
      </c>
      <c r="AM235" s="158">
        <f t="shared" ca="1" si="551"/>
        <v>90.92</v>
      </c>
      <c r="AN235" s="159">
        <f t="shared" ca="1" si="552"/>
        <v>485.67</v>
      </c>
      <c r="AP235" s="227">
        <f t="shared" ca="1" si="553"/>
        <v>0</v>
      </c>
      <c r="AQ235" s="227">
        <f t="shared" ca="1" si="554"/>
        <v>0</v>
      </c>
      <c r="AR235" s="227">
        <f t="shared" ca="1" si="555"/>
        <v>0</v>
      </c>
      <c r="AS235" s="227">
        <f t="shared" ca="1" si="556"/>
        <v>0</v>
      </c>
      <c r="AT235" s="227">
        <f t="shared" ca="1" si="557"/>
        <v>0</v>
      </c>
      <c r="AU235" s="227">
        <f t="shared" ca="1" si="558"/>
        <v>0</v>
      </c>
      <c r="AV235" s="227">
        <f t="shared" ca="1" si="559"/>
        <v>0</v>
      </c>
      <c r="AW235" s="227">
        <f t="shared" ca="1" si="560"/>
        <v>485.67</v>
      </c>
      <c r="AX235" s="227">
        <f t="shared" ca="1" si="561"/>
        <v>0</v>
      </c>
      <c r="AY235" s="227">
        <f t="shared" ca="1" si="562"/>
        <v>0</v>
      </c>
      <c r="AZ235" s="227">
        <f t="shared" ca="1" si="563"/>
        <v>0</v>
      </c>
      <c r="BB235" s="227">
        <f t="shared" ca="1" si="564"/>
        <v>37.56</v>
      </c>
      <c r="BC235" s="227">
        <f t="shared" ca="1" si="565"/>
        <v>43.83</v>
      </c>
      <c r="BD235" s="227">
        <f t="shared" ca="1" si="566"/>
        <v>50.93</v>
      </c>
      <c r="BE235" s="227">
        <f t="shared" ca="1" si="567"/>
        <v>53.47</v>
      </c>
      <c r="BF235" s="227">
        <f t="shared" ca="1" si="568"/>
        <v>64.510000000000005</v>
      </c>
      <c r="BG235" s="227">
        <f t="shared" ca="1" si="569"/>
        <v>51.18</v>
      </c>
      <c r="BH235" s="227">
        <f t="shared" ca="1" si="570"/>
        <v>51.02</v>
      </c>
      <c r="BI235" s="227">
        <f t="shared" ca="1" si="571"/>
        <v>69.510000000000005</v>
      </c>
      <c r="BJ235" s="227">
        <f t="shared" ca="1" si="572"/>
        <v>63.64</v>
      </c>
    </row>
    <row r="236" spans="1:62" ht="12.75" customHeight="1" x14ac:dyDescent="0.2">
      <c r="A236" s="228" t="s">
        <v>6</v>
      </c>
      <c r="B236" s="229" t="s">
        <v>27</v>
      </c>
      <c r="C236" s="230" t="s">
        <v>84</v>
      </c>
      <c r="D236" s="231">
        <v>94.47</v>
      </c>
      <c r="E236" s="232">
        <f t="shared" ca="1" si="532"/>
        <v>48.07</v>
      </c>
      <c r="F236" s="231">
        <v>39.270000000000003</v>
      </c>
      <c r="G236" s="236">
        <f t="shared" ca="1" si="533"/>
        <v>74.36</v>
      </c>
      <c r="H236" s="231">
        <v>47.36</v>
      </c>
      <c r="I236" s="236">
        <f t="shared" ca="1" si="534"/>
        <v>80.150000000000006</v>
      </c>
      <c r="J236" s="231">
        <v>30.19</v>
      </c>
      <c r="K236" s="236">
        <f t="shared" ca="1" si="535"/>
        <v>86.26</v>
      </c>
      <c r="L236" s="231">
        <v>32.22</v>
      </c>
      <c r="M236" s="232">
        <f t="shared" ca="1" si="536"/>
        <v>72.040000000000006</v>
      </c>
      <c r="N236" s="231">
        <v>38.31</v>
      </c>
      <c r="O236" s="236">
        <f t="shared" ca="1" si="537"/>
        <v>78.62</v>
      </c>
      <c r="P236" s="231">
        <v>57.41</v>
      </c>
      <c r="Q236" s="232">
        <f t="shared" ca="1" si="538"/>
        <v>57.5</v>
      </c>
      <c r="R236" s="231">
        <v>88.47</v>
      </c>
      <c r="S236" s="236">
        <f t="shared" ca="1" si="539"/>
        <v>95.57</v>
      </c>
      <c r="T236" s="231">
        <v>33.1</v>
      </c>
      <c r="U236" s="236">
        <f t="shared" ca="1" si="540"/>
        <v>89.55</v>
      </c>
      <c r="V236" s="236">
        <f t="shared" ca="1" si="541"/>
        <v>430.15</v>
      </c>
      <c r="W236" s="264"/>
      <c r="X236" s="226">
        <v>0.7</v>
      </c>
      <c r="Y236" s="158">
        <f t="shared" ca="1" si="542"/>
        <v>95.57</v>
      </c>
      <c r="Z236" s="158">
        <f t="shared" ca="1" si="542"/>
        <v>89.55</v>
      </c>
      <c r="AA236" s="158">
        <f t="shared" ca="1" si="542"/>
        <v>86.26</v>
      </c>
      <c r="AB236" s="158">
        <f t="shared" ca="1" si="542"/>
        <v>80.150000000000006</v>
      </c>
      <c r="AC236" s="158">
        <f t="shared" ca="1" si="542"/>
        <v>78.62</v>
      </c>
      <c r="AE236" s="158">
        <f t="shared" ca="1" si="543"/>
        <v>48.07</v>
      </c>
      <c r="AF236" s="158">
        <f t="shared" ca="1" si="544"/>
        <v>74.36</v>
      </c>
      <c r="AG236" s="158">
        <f t="shared" ca="1" si="545"/>
        <v>80.150000000000006</v>
      </c>
      <c r="AH236" s="158">
        <f t="shared" ca="1" si="546"/>
        <v>86.26</v>
      </c>
      <c r="AI236" s="158">
        <f t="shared" ca="1" si="547"/>
        <v>72.040000000000006</v>
      </c>
      <c r="AJ236" s="158">
        <f t="shared" ca="1" si="548"/>
        <v>78.62</v>
      </c>
      <c r="AK236" s="158">
        <f t="shared" ca="1" si="549"/>
        <v>57.5</v>
      </c>
      <c r="AL236" s="158">
        <f t="shared" ca="1" si="550"/>
        <v>95.57</v>
      </c>
      <c r="AM236" s="158">
        <f t="shared" ca="1" si="551"/>
        <v>89.55</v>
      </c>
      <c r="AN236" s="159">
        <f t="shared" ca="1" si="552"/>
        <v>477.48</v>
      </c>
      <c r="AP236" s="227">
        <f t="shared" ca="1" si="553"/>
        <v>0</v>
      </c>
      <c r="AQ236" s="227">
        <f t="shared" ca="1" si="554"/>
        <v>0</v>
      </c>
      <c r="AR236" s="227">
        <f t="shared" ca="1" si="555"/>
        <v>0</v>
      </c>
      <c r="AS236" s="227">
        <f t="shared" ca="1" si="556"/>
        <v>0</v>
      </c>
      <c r="AT236" s="227">
        <f t="shared" ca="1" si="557"/>
        <v>0</v>
      </c>
      <c r="AU236" s="227">
        <f t="shared" ca="1" si="558"/>
        <v>0</v>
      </c>
      <c r="AV236" s="227">
        <f t="shared" ca="1" si="559"/>
        <v>0</v>
      </c>
      <c r="AW236" s="227">
        <f t="shared" ca="1" si="560"/>
        <v>477.48</v>
      </c>
      <c r="AX236" s="227">
        <f t="shared" ca="1" si="561"/>
        <v>0</v>
      </c>
      <c r="AY236" s="227">
        <f t="shared" ca="1" si="562"/>
        <v>0</v>
      </c>
      <c r="AZ236" s="227">
        <f t="shared" ca="1" si="563"/>
        <v>0</v>
      </c>
      <c r="BB236" s="227">
        <f t="shared" ca="1" si="564"/>
        <v>33.65</v>
      </c>
      <c r="BC236" s="227">
        <f t="shared" ca="1" si="565"/>
        <v>52.05</v>
      </c>
      <c r="BD236" s="227">
        <f t="shared" ca="1" si="566"/>
        <v>56.11</v>
      </c>
      <c r="BE236" s="227">
        <f t="shared" ca="1" si="567"/>
        <v>60.38</v>
      </c>
      <c r="BF236" s="227">
        <f t="shared" ca="1" si="568"/>
        <v>50.43</v>
      </c>
      <c r="BG236" s="227">
        <f t="shared" ca="1" si="569"/>
        <v>55.03</v>
      </c>
      <c r="BH236" s="227">
        <f t="shared" ca="1" si="570"/>
        <v>40.25</v>
      </c>
      <c r="BI236" s="227">
        <f t="shared" ca="1" si="571"/>
        <v>66.900000000000006</v>
      </c>
      <c r="BJ236" s="227">
        <f t="shared" ca="1" si="572"/>
        <v>62.69</v>
      </c>
    </row>
    <row r="237" spans="1:62" ht="12.75" customHeight="1" x14ac:dyDescent="0.2">
      <c r="A237" s="228" t="s">
        <v>7</v>
      </c>
      <c r="B237" s="229" t="s">
        <v>18</v>
      </c>
      <c r="C237" s="230" t="s">
        <v>73</v>
      </c>
      <c r="D237" s="231">
        <v>54.41</v>
      </c>
      <c r="E237" s="236">
        <f t="shared" ca="1" si="532"/>
        <v>83.33</v>
      </c>
      <c r="F237" s="231">
        <v>38.51</v>
      </c>
      <c r="G237" s="236">
        <f t="shared" ca="1" si="533"/>
        <v>75.5</v>
      </c>
      <c r="H237" s="231">
        <v>42.08</v>
      </c>
      <c r="I237" s="236">
        <f t="shared" ca="1" si="534"/>
        <v>90.55</v>
      </c>
      <c r="J237" s="231"/>
      <c r="K237" s="236" t="str">
        <f t="shared" si="535"/>
        <v/>
      </c>
      <c r="L237" s="231">
        <v>30.46</v>
      </c>
      <c r="M237" s="236">
        <f t="shared" ca="1" si="536"/>
        <v>75.790000000000006</v>
      </c>
      <c r="N237" s="231"/>
      <c r="O237" s="236" t="str">
        <f t="shared" si="537"/>
        <v/>
      </c>
      <c r="P237" s="231"/>
      <c r="Q237" s="236" t="str">
        <f t="shared" si="538"/>
        <v/>
      </c>
      <c r="R237" s="231"/>
      <c r="S237" s="236" t="str">
        <f t="shared" si="539"/>
        <v/>
      </c>
      <c r="T237" s="231">
        <v>36.51</v>
      </c>
      <c r="U237" s="236">
        <f t="shared" ca="1" si="540"/>
        <v>80.599999999999994</v>
      </c>
      <c r="V237" s="236">
        <f t="shared" ca="1" si="541"/>
        <v>405.77</v>
      </c>
      <c r="W237" s="264"/>
      <c r="X237" s="226">
        <v>0.7</v>
      </c>
      <c r="Y237" s="158">
        <f t="shared" ca="1" si="542"/>
        <v>90.55</v>
      </c>
      <c r="Z237" s="158">
        <f t="shared" ca="1" si="542"/>
        <v>83.33</v>
      </c>
      <c r="AA237" s="158">
        <f t="shared" ca="1" si="542"/>
        <v>80.599999999999994</v>
      </c>
      <c r="AB237" s="158">
        <f t="shared" ca="1" si="542"/>
        <v>75.790000000000006</v>
      </c>
      <c r="AC237" s="158">
        <f t="shared" ca="1" si="542"/>
        <v>75.5</v>
      </c>
      <c r="AE237" s="158">
        <f t="shared" ca="1" si="543"/>
        <v>83.33</v>
      </c>
      <c r="AF237" s="158">
        <f t="shared" ca="1" si="544"/>
        <v>75.5</v>
      </c>
      <c r="AG237" s="158">
        <f t="shared" ca="1" si="545"/>
        <v>90.55</v>
      </c>
      <c r="AH237" s="158">
        <f t="shared" si="546"/>
        <v>0</v>
      </c>
      <c r="AI237" s="158">
        <f t="shared" ca="1" si="547"/>
        <v>75.790000000000006</v>
      </c>
      <c r="AJ237" s="158">
        <f t="shared" si="548"/>
        <v>0</v>
      </c>
      <c r="AK237" s="158">
        <f t="shared" si="549"/>
        <v>0</v>
      </c>
      <c r="AL237" s="158">
        <f t="shared" si="550"/>
        <v>0</v>
      </c>
      <c r="AM237" s="158">
        <f t="shared" ca="1" si="551"/>
        <v>80.599999999999994</v>
      </c>
      <c r="AN237" s="159">
        <f t="shared" ca="1" si="552"/>
        <v>284.04000000000002</v>
      </c>
      <c r="AP237" s="227">
        <f t="shared" ca="1" si="553"/>
        <v>284.04000000000002</v>
      </c>
      <c r="AQ237" s="227">
        <f t="shared" ca="1" si="554"/>
        <v>0</v>
      </c>
      <c r="AR237" s="227">
        <f t="shared" ca="1" si="555"/>
        <v>0</v>
      </c>
      <c r="AS237" s="227">
        <f t="shared" ca="1" si="556"/>
        <v>0</v>
      </c>
      <c r="AT237" s="227">
        <f t="shared" ca="1" si="557"/>
        <v>0</v>
      </c>
      <c r="AU237" s="227">
        <f t="shared" ca="1" si="558"/>
        <v>0</v>
      </c>
      <c r="AV237" s="227">
        <f t="shared" ca="1" si="559"/>
        <v>0</v>
      </c>
      <c r="AW237" s="227">
        <f t="shared" ca="1" si="560"/>
        <v>0</v>
      </c>
      <c r="AX237" s="227">
        <f t="shared" ca="1" si="561"/>
        <v>0</v>
      </c>
      <c r="AY237" s="227">
        <f t="shared" ca="1" si="562"/>
        <v>0</v>
      </c>
      <c r="AZ237" s="227">
        <f t="shared" ca="1" si="563"/>
        <v>0</v>
      </c>
      <c r="BB237" s="227">
        <f t="shared" ca="1" si="564"/>
        <v>58.33</v>
      </c>
      <c r="BC237" s="227">
        <f t="shared" ca="1" si="565"/>
        <v>52.85</v>
      </c>
      <c r="BD237" s="227">
        <f t="shared" ca="1" si="566"/>
        <v>63.39</v>
      </c>
      <c r="BE237" s="227">
        <f t="shared" si="567"/>
        <v>0</v>
      </c>
      <c r="BF237" s="227">
        <f t="shared" ca="1" si="568"/>
        <v>53.05</v>
      </c>
      <c r="BG237" s="227">
        <f t="shared" si="569"/>
        <v>0</v>
      </c>
      <c r="BH237" s="227">
        <f t="shared" si="570"/>
        <v>0</v>
      </c>
      <c r="BI237" s="227">
        <f t="shared" si="571"/>
        <v>0</v>
      </c>
      <c r="BJ237" s="227">
        <f t="shared" ca="1" si="572"/>
        <v>56.42</v>
      </c>
    </row>
    <row r="238" spans="1:62" ht="12.75" customHeight="1" x14ac:dyDescent="0.2">
      <c r="A238" s="228" t="s">
        <v>8</v>
      </c>
      <c r="B238" s="229" t="s">
        <v>331</v>
      </c>
      <c r="C238" s="230" t="s">
        <v>84</v>
      </c>
      <c r="D238" s="231"/>
      <c r="E238" s="236" t="str">
        <f t="shared" si="532"/>
        <v/>
      </c>
      <c r="F238" s="231"/>
      <c r="G238" s="236" t="str">
        <f t="shared" si="533"/>
        <v/>
      </c>
      <c r="H238" s="231"/>
      <c r="I238" s="236" t="str">
        <f t="shared" si="534"/>
        <v/>
      </c>
      <c r="J238" s="231">
        <v>41.57</v>
      </c>
      <c r="K238" s="236">
        <f t="shared" ca="1" si="535"/>
        <v>62.34</v>
      </c>
      <c r="L238" s="231">
        <v>31.11</v>
      </c>
      <c r="M238" s="236">
        <f t="shared" ca="1" si="536"/>
        <v>74.77</v>
      </c>
      <c r="N238" s="231">
        <v>64.010000000000005</v>
      </c>
      <c r="O238" s="236">
        <f t="shared" ca="1" si="537"/>
        <v>47.31</v>
      </c>
      <c r="P238" s="231">
        <v>69.56</v>
      </c>
      <c r="Q238" s="236">
        <f t="shared" ca="1" si="538"/>
        <v>47.43</v>
      </c>
      <c r="R238" s="231">
        <v>155.16</v>
      </c>
      <c r="S238" s="236">
        <f t="shared" ca="1" si="539"/>
        <v>54.65</v>
      </c>
      <c r="T238" s="231">
        <v>39.270000000000003</v>
      </c>
      <c r="U238" s="236">
        <f t="shared" ca="1" si="540"/>
        <v>75.290000000000006</v>
      </c>
      <c r="V238" s="236">
        <f t="shared" ca="1" si="541"/>
        <v>314.48</v>
      </c>
      <c r="W238" s="264"/>
      <c r="X238" s="226">
        <v>0.7</v>
      </c>
      <c r="Y238" s="158">
        <f t="shared" ca="1" si="542"/>
        <v>75.290000000000006</v>
      </c>
      <c r="Z238" s="158">
        <f t="shared" ca="1" si="542"/>
        <v>74.77</v>
      </c>
      <c r="AA238" s="158">
        <f t="shared" ca="1" si="542"/>
        <v>62.34</v>
      </c>
      <c r="AB238" s="158">
        <f t="shared" ca="1" si="542"/>
        <v>54.65</v>
      </c>
      <c r="AC238" s="158">
        <f t="shared" ca="1" si="542"/>
        <v>47.43</v>
      </c>
      <c r="AE238" s="158">
        <f t="shared" si="543"/>
        <v>0</v>
      </c>
      <c r="AF238" s="158">
        <f t="shared" si="544"/>
        <v>0</v>
      </c>
      <c r="AG238" s="158">
        <f t="shared" si="545"/>
        <v>0</v>
      </c>
      <c r="AH238" s="158">
        <f t="shared" ca="1" si="546"/>
        <v>62.34</v>
      </c>
      <c r="AI238" s="158">
        <f t="shared" ca="1" si="547"/>
        <v>74.77</v>
      </c>
      <c r="AJ238" s="158">
        <f t="shared" ca="1" si="548"/>
        <v>47.31</v>
      </c>
      <c r="AK238" s="158">
        <f t="shared" ca="1" si="549"/>
        <v>47.43</v>
      </c>
      <c r="AL238" s="158">
        <f t="shared" ca="1" si="550"/>
        <v>54.65</v>
      </c>
      <c r="AM238" s="158">
        <f t="shared" ca="1" si="551"/>
        <v>75.290000000000006</v>
      </c>
      <c r="AN238" s="159">
        <f t="shared" ca="1" si="552"/>
        <v>253.25</v>
      </c>
      <c r="AP238" s="227">
        <f t="shared" ca="1" si="553"/>
        <v>0</v>
      </c>
      <c r="AQ238" s="227">
        <f t="shared" ca="1" si="554"/>
        <v>0</v>
      </c>
      <c r="AR238" s="227">
        <f t="shared" ca="1" si="555"/>
        <v>0</v>
      </c>
      <c r="AS238" s="227">
        <f t="shared" ca="1" si="556"/>
        <v>0</v>
      </c>
      <c r="AT238" s="227">
        <f t="shared" ca="1" si="557"/>
        <v>0</v>
      </c>
      <c r="AU238" s="227">
        <f t="shared" ca="1" si="558"/>
        <v>0</v>
      </c>
      <c r="AV238" s="227">
        <f t="shared" ca="1" si="559"/>
        <v>0</v>
      </c>
      <c r="AW238" s="227">
        <f t="shared" ca="1" si="560"/>
        <v>253.25</v>
      </c>
      <c r="AX238" s="227">
        <f t="shared" ca="1" si="561"/>
        <v>0</v>
      </c>
      <c r="AY238" s="227">
        <f t="shared" ca="1" si="562"/>
        <v>0</v>
      </c>
      <c r="AZ238" s="227">
        <f t="shared" ca="1" si="563"/>
        <v>0</v>
      </c>
      <c r="BB238" s="227">
        <f t="shared" si="564"/>
        <v>0</v>
      </c>
      <c r="BC238" s="227">
        <f t="shared" si="565"/>
        <v>0</v>
      </c>
      <c r="BD238" s="227">
        <f t="shared" si="566"/>
        <v>0</v>
      </c>
      <c r="BE238" s="227">
        <f t="shared" ca="1" si="567"/>
        <v>43.64</v>
      </c>
      <c r="BF238" s="227">
        <f t="shared" ca="1" si="568"/>
        <v>52.34</v>
      </c>
      <c r="BG238" s="227">
        <f t="shared" ca="1" si="569"/>
        <v>33.119999999999997</v>
      </c>
      <c r="BH238" s="227">
        <f t="shared" ca="1" si="570"/>
        <v>33.200000000000003</v>
      </c>
      <c r="BI238" s="227">
        <f t="shared" ca="1" si="571"/>
        <v>38.26</v>
      </c>
      <c r="BJ238" s="227">
        <f t="shared" ca="1" si="572"/>
        <v>52.7</v>
      </c>
    </row>
    <row r="239" spans="1:62" ht="12.75" customHeight="1" x14ac:dyDescent="0.2">
      <c r="A239" s="228" t="s">
        <v>9</v>
      </c>
      <c r="B239" s="229" t="s">
        <v>102</v>
      </c>
      <c r="C239" s="230" t="s">
        <v>73</v>
      </c>
      <c r="D239" s="231"/>
      <c r="E239" s="236" t="str">
        <f t="shared" si="532"/>
        <v/>
      </c>
      <c r="F239" s="231">
        <v>54.5</v>
      </c>
      <c r="G239" s="236">
        <f t="shared" ca="1" si="533"/>
        <v>53.5</v>
      </c>
      <c r="H239" s="231">
        <v>69.2</v>
      </c>
      <c r="I239" s="236">
        <f t="shared" ca="1" si="534"/>
        <v>55.02</v>
      </c>
      <c r="J239" s="231">
        <v>43.28</v>
      </c>
      <c r="K239" s="236">
        <f t="shared" ca="1" si="535"/>
        <v>60.16</v>
      </c>
      <c r="L239" s="231">
        <v>42.15</v>
      </c>
      <c r="M239" s="236">
        <f t="shared" ca="1" si="536"/>
        <v>55.19</v>
      </c>
      <c r="N239" s="231"/>
      <c r="O239" s="236" t="str">
        <f t="shared" si="537"/>
        <v/>
      </c>
      <c r="P239" s="231"/>
      <c r="Q239" s="236" t="str">
        <f t="shared" si="538"/>
        <v/>
      </c>
      <c r="R239" s="231">
        <v>146.55000000000001</v>
      </c>
      <c r="S239" s="236">
        <f t="shared" ca="1" si="539"/>
        <v>57.75</v>
      </c>
      <c r="T239" s="231"/>
      <c r="U239" s="236" t="str">
        <f t="shared" si="540"/>
        <v/>
      </c>
      <c r="V239" s="236">
        <f t="shared" ca="1" si="541"/>
        <v>281.62</v>
      </c>
      <c r="W239" s="264"/>
      <c r="X239" s="226">
        <v>0.7</v>
      </c>
      <c r="Y239" s="158">
        <f t="shared" ca="1" si="542"/>
        <v>60.16</v>
      </c>
      <c r="Z239" s="158">
        <f t="shared" ca="1" si="542"/>
        <v>57.75</v>
      </c>
      <c r="AA239" s="158">
        <f t="shared" ca="1" si="542"/>
        <v>55.19</v>
      </c>
      <c r="AB239" s="158">
        <f t="shared" ca="1" si="542"/>
        <v>55.02</v>
      </c>
      <c r="AC239" s="158">
        <f t="shared" ca="1" si="542"/>
        <v>53.5</v>
      </c>
      <c r="AE239" s="158">
        <f t="shared" si="543"/>
        <v>0</v>
      </c>
      <c r="AF239" s="158">
        <f t="shared" ca="1" si="544"/>
        <v>53.5</v>
      </c>
      <c r="AG239" s="158">
        <f t="shared" ca="1" si="545"/>
        <v>55.02</v>
      </c>
      <c r="AH239" s="158">
        <f t="shared" ca="1" si="546"/>
        <v>60.16</v>
      </c>
      <c r="AI239" s="158">
        <f t="shared" ca="1" si="547"/>
        <v>55.19</v>
      </c>
      <c r="AJ239" s="158">
        <f t="shared" si="548"/>
        <v>0</v>
      </c>
      <c r="AK239" s="158">
        <f t="shared" si="549"/>
        <v>0</v>
      </c>
      <c r="AL239" s="158">
        <f t="shared" ca="1" si="550"/>
        <v>57.75</v>
      </c>
      <c r="AM239" s="158">
        <f t="shared" si="551"/>
        <v>0</v>
      </c>
      <c r="AN239" s="159">
        <f t="shared" ca="1" si="552"/>
        <v>197.13</v>
      </c>
      <c r="AP239" s="227">
        <f t="shared" ca="1" si="553"/>
        <v>197.13</v>
      </c>
      <c r="AQ239" s="227">
        <f t="shared" ca="1" si="554"/>
        <v>0</v>
      </c>
      <c r="AR239" s="227">
        <f t="shared" ca="1" si="555"/>
        <v>0</v>
      </c>
      <c r="AS239" s="227">
        <f t="shared" ca="1" si="556"/>
        <v>0</v>
      </c>
      <c r="AT239" s="227">
        <f t="shared" ca="1" si="557"/>
        <v>0</v>
      </c>
      <c r="AU239" s="227">
        <f t="shared" ca="1" si="558"/>
        <v>0</v>
      </c>
      <c r="AV239" s="227">
        <f t="shared" ca="1" si="559"/>
        <v>0</v>
      </c>
      <c r="AW239" s="227">
        <f t="shared" ca="1" si="560"/>
        <v>0</v>
      </c>
      <c r="AX239" s="227">
        <f t="shared" ca="1" si="561"/>
        <v>0</v>
      </c>
      <c r="AY239" s="227">
        <f t="shared" ca="1" si="562"/>
        <v>0</v>
      </c>
      <c r="AZ239" s="227">
        <f t="shared" ca="1" si="563"/>
        <v>0</v>
      </c>
      <c r="BB239" s="227">
        <f t="shared" si="564"/>
        <v>0</v>
      </c>
      <c r="BC239" s="227">
        <f t="shared" ca="1" si="565"/>
        <v>37.450000000000003</v>
      </c>
      <c r="BD239" s="227">
        <f t="shared" ca="1" si="566"/>
        <v>38.51</v>
      </c>
      <c r="BE239" s="227">
        <f t="shared" ca="1" si="567"/>
        <v>42.11</v>
      </c>
      <c r="BF239" s="227">
        <f t="shared" ca="1" si="568"/>
        <v>38.630000000000003</v>
      </c>
      <c r="BG239" s="227">
        <f t="shared" si="569"/>
        <v>0</v>
      </c>
      <c r="BH239" s="227">
        <f t="shared" si="570"/>
        <v>0</v>
      </c>
      <c r="BI239" s="227">
        <f t="shared" ca="1" si="571"/>
        <v>40.43</v>
      </c>
      <c r="BJ239" s="227">
        <f t="shared" si="572"/>
        <v>0</v>
      </c>
    </row>
    <row r="240" spans="1:62" s="157" customFormat="1" ht="12.75" customHeight="1" x14ac:dyDescent="0.2">
      <c r="A240" s="228" t="s">
        <v>10</v>
      </c>
      <c r="B240" s="229" t="s">
        <v>218</v>
      </c>
      <c r="C240" s="230" t="s">
        <v>84</v>
      </c>
      <c r="D240" s="231">
        <v>80.34</v>
      </c>
      <c r="E240" s="236">
        <f t="shared" ca="1" si="532"/>
        <v>56.56</v>
      </c>
      <c r="F240" s="231">
        <v>52.24</v>
      </c>
      <c r="G240" s="236">
        <f t="shared" ca="1" si="533"/>
        <v>55.98</v>
      </c>
      <c r="H240" s="231">
        <v>68.27</v>
      </c>
      <c r="I240" s="236">
        <f t="shared" ca="1" si="534"/>
        <v>55.73</v>
      </c>
      <c r="J240" s="231"/>
      <c r="K240" s="236" t="str">
        <f t="shared" si="535"/>
        <v/>
      </c>
      <c r="L240" s="231">
        <v>60.03</v>
      </c>
      <c r="M240" s="236">
        <f t="shared" ca="1" si="536"/>
        <v>38.83</v>
      </c>
      <c r="N240" s="231" t="s">
        <v>88</v>
      </c>
      <c r="O240" s="245" t="str">
        <f t="shared" si="537"/>
        <v>*</v>
      </c>
      <c r="P240" s="231">
        <v>59.15</v>
      </c>
      <c r="Q240" s="236">
        <f t="shared" ca="1" si="538"/>
        <v>55.98</v>
      </c>
      <c r="R240" s="231"/>
      <c r="S240" s="236" t="str">
        <f t="shared" si="539"/>
        <v/>
      </c>
      <c r="T240" s="231">
        <v>72.03</v>
      </c>
      <c r="U240" s="236">
        <f t="shared" ca="1" si="540"/>
        <v>41.22</v>
      </c>
      <c r="V240" s="236">
        <f t="shared" ca="1" si="541"/>
        <v>265.46999999999997</v>
      </c>
      <c r="W240" s="264"/>
      <c r="X240" s="226">
        <v>0.7</v>
      </c>
      <c r="Y240" s="157">
        <f t="shared" ca="1" si="542"/>
        <v>56.56</v>
      </c>
      <c r="Z240" s="157">
        <f t="shared" ca="1" si="542"/>
        <v>55.98</v>
      </c>
      <c r="AA240" s="157">
        <f t="shared" ca="1" si="542"/>
        <v>55.98</v>
      </c>
      <c r="AB240" s="157">
        <f t="shared" ca="1" si="542"/>
        <v>55.73</v>
      </c>
      <c r="AC240" s="157">
        <f t="shared" ca="1" si="542"/>
        <v>41.22</v>
      </c>
      <c r="AE240" s="157">
        <f t="shared" ca="1" si="543"/>
        <v>56.56</v>
      </c>
      <c r="AF240" s="157">
        <f t="shared" ca="1" si="544"/>
        <v>55.98</v>
      </c>
      <c r="AG240" s="157">
        <f t="shared" ca="1" si="545"/>
        <v>55.73</v>
      </c>
      <c r="AH240" s="157">
        <f t="shared" si="546"/>
        <v>0</v>
      </c>
      <c r="AI240" s="157">
        <f t="shared" ca="1" si="547"/>
        <v>38.83</v>
      </c>
      <c r="AJ240" s="157">
        <f t="shared" si="548"/>
        <v>0</v>
      </c>
      <c r="AK240" s="157">
        <f t="shared" ca="1" si="549"/>
        <v>55.98</v>
      </c>
      <c r="AL240" s="157">
        <f t="shared" si="550"/>
        <v>0</v>
      </c>
      <c r="AM240" s="157">
        <f t="shared" ca="1" si="551"/>
        <v>41.22</v>
      </c>
      <c r="AN240" s="159">
        <f t="shared" ca="1" si="552"/>
        <v>213.01</v>
      </c>
      <c r="AP240" s="227">
        <f t="shared" ca="1" si="553"/>
        <v>0</v>
      </c>
      <c r="AQ240" s="227">
        <f t="shared" ca="1" si="554"/>
        <v>0</v>
      </c>
      <c r="AR240" s="227">
        <f t="shared" ca="1" si="555"/>
        <v>0</v>
      </c>
      <c r="AS240" s="227">
        <f t="shared" ca="1" si="556"/>
        <v>0</v>
      </c>
      <c r="AT240" s="227">
        <f t="shared" ca="1" si="557"/>
        <v>0</v>
      </c>
      <c r="AU240" s="227">
        <f t="shared" ca="1" si="558"/>
        <v>0</v>
      </c>
      <c r="AV240" s="227">
        <f t="shared" ca="1" si="559"/>
        <v>0</v>
      </c>
      <c r="AW240" s="227">
        <f t="shared" ca="1" si="560"/>
        <v>213.01</v>
      </c>
      <c r="AX240" s="227">
        <f t="shared" ca="1" si="561"/>
        <v>0</v>
      </c>
      <c r="AY240" s="227">
        <f t="shared" ca="1" si="562"/>
        <v>0</v>
      </c>
      <c r="AZ240" s="227">
        <f t="shared" ca="1" si="563"/>
        <v>0</v>
      </c>
      <c r="BB240" s="227">
        <f t="shared" ca="1" si="564"/>
        <v>39.590000000000003</v>
      </c>
      <c r="BC240" s="227">
        <f t="shared" ca="1" si="565"/>
        <v>39.19</v>
      </c>
      <c r="BD240" s="227">
        <f t="shared" ca="1" si="566"/>
        <v>39.01</v>
      </c>
      <c r="BE240" s="227">
        <f t="shared" si="567"/>
        <v>0</v>
      </c>
      <c r="BF240" s="227">
        <f t="shared" ca="1" si="568"/>
        <v>27.18</v>
      </c>
      <c r="BG240" s="227">
        <f t="shared" si="569"/>
        <v>0</v>
      </c>
      <c r="BH240" s="227">
        <f t="shared" ca="1" si="570"/>
        <v>39.19</v>
      </c>
      <c r="BI240" s="227">
        <f t="shared" si="571"/>
        <v>0</v>
      </c>
      <c r="BJ240" s="227">
        <f t="shared" ca="1" si="572"/>
        <v>28.85</v>
      </c>
    </row>
    <row r="241" spans="1:62" ht="12.75" customHeight="1" x14ac:dyDescent="0.2">
      <c r="A241" s="228" t="s">
        <v>11</v>
      </c>
      <c r="B241" s="229" t="s">
        <v>215</v>
      </c>
      <c r="C241" s="230" t="s">
        <v>73</v>
      </c>
      <c r="D241" s="231">
        <v>45.34</v>
      </c>
      <c r="E241" s="236">
        <f t="shared" ca="1" si="532"/>
        <v>100</v>
      </c>
      <c r="F241" s="231"/>
      <c r="G241" s="236" t="str">
        <f t="shared" si="533"/>
        <v/>
      </c>
      <c r="H241" s="231"/>
      <c r="I241" s="236" t="str">
        <f t="shared" si="534"/>
        <v/>
      </c>
      <c r="J241" s="231">
        <v>50.27</v>
      </c>
      <c r="K241" s="236">
        <f t="shared" ca="1" si="535"/>
        <v>51.83</v>
      </c>
      <c r="L241" s="231"/>
      <c r="M241" s="236" t="str">
        <f t="shared" si="536"/>
        <v/>
      </c>
      <c r="N241" s="231"/>
      <c r="O241" s="236" t="str">
        <f t="shared" si="537"/>
        <v/>
      </c>
      <c r="P241" s="231">
        <v>45.16</v>
      </c>
      <c r="Q241" s="236">
        <f t="shared" ca="1" si="538"/>
        <v>73.27</v>
      </c>
      <c r="R241" s="231"/>
      <c r="S241" s="236" t="str">
        <f t="shared" si="539"/>
        <v/>
      </c>
      <c r="T241" s="231"/>
      <c r="U241" s="236" t="str">
        <f t="shared" si="540"/>
        <v/>
      </c>
      <c r="V241" s="236">
        <f t="shared" ca="1" si="541"/>
        <v>225.09999999999997</v>
      </c>
      <c r="W241" s="264"/>
      <c r="X241" s="226">
        <v>0.7</v>
      </c>
      <c r="Y241" s="158">
        <f t="shared" ca="1" si="542"/>
        <v>100</v>
      </c>
      <c r="Z241" s="158">
        <f t="shared" ca="1" si="542"/>
        <v>73.27</v>
      </c>
      <c r="AA241" s="158">
        <f t="shared" ca="1" si="542"/>
        <v>51.83</v>
      </c>
      <c r="AB241" s="158">
        <f t="shared" ca="1" si="542"/>
        <v>0</v>
      </c>
      <c r="AC241" s="158">
        <f t="shared" ca="1" si="542"/>
        <v>0</v>
      </c>
      <c r="AE241" s="158">
        <f t="shared" ca="1" si="543"/>
        <v>100</v>
      </c>
      <c r="AF241" s="158">
        <f t="shared" si="544"/>
        <v>0</v>
      </c>
      <c r="AG241" s="158">
        <f t="shared" si="545"/>
        <v>0</v>
      </c>
      <c r="AH241" s="158">
        <f t="shared" ca="1" si="546"/>
        <v>51.83</v>
      </c>
      <c r="AI241" s="158">
        <f t="shared" si="547"/>
        <v>0</v>
      </c>
      <c r="AJ241" s="158">
        <f t="shared" si="548"/>
        <v>0</v>
      </c>
      <c r="AK241" s="158">
        <f t="shared" ca="1" si="549"/>
        <v>73.27</v>
      </c>
      <c r="AL241" s="158">
        <f t="shared" si="550"/>
        <v>0</v>
      </c>
      <c r="AM241" s="158">
        <f t="shared" si="551"/>
        <v>0</v>
      </c>
      <c r="AN241" s="159">
        <f t="shared" ca="1" si="552"/>
        <v>157.57</v>
      </c>
      <c r="AP241" s="227">
        <f t="shared" ca="1" si="553"/>
        <v>157.57</v>
      </c>
      <c r="AQ241" s="227">
        <f t="shared" ca="1" si="554"/>
        <v>0</v>
      </c>
      <c r="AR241" s="227">
        <f t="shared" ca="1" si="555"/>
        <v>0</v>
      </c>
      <c r="AS241" s="227">
        <f t="shared" ca="1" si="556"/>
        <v>0</v>
      </c>
      <c r="AT241" s="227">
        <f t="shared" ca="1" si="557"/>
        <v>0</v>
      </c>
      <c r="AU241" s="227">
        <f t="shared" ca="1" si="558"/>
        <v>0</v>
      </c>
      <c r="AV241" s="227">
        <f t="shared" ca="1" si="559"/>
        <v>0</v>
      </c>
      <c r="AW241" s="227">
        <f t="shared" ca="1" si="560"/>
        <v>0</v>
      </c>
      <c r="AX241" s="227">
        <f t="shared" ca="1" si="561"/>
        <v>0</v>
      </c>
      <c r="AY241" s="227">
        <f t="shared" ca="1" si="562"/>
        <v>0</v>
      </c>
      <c r="AZ241" s="227">
        <f t="shared" ca="1" si="563"/>
        <v>0</v>
      </c>
      <c r="BB241" s="227">
        <f t="shared" ca="1" si="564"/>
        <v>70</v>
      </c>
      <c r="BC241" s="227">
        <f t="shared" si="565"/>
        <v>0</v>
      </c>
      <c r="BD241" s="227">
        <f t="shared" si="566"/>
        <v>0</v>
      </c>
      <c r="BE241" s="227">
        <f t="shared" ca="1" si="567"/>
        <v>36.28</v>
      </c>
      <c r="BF241" s="227">
        <f t="shared" si="568"/>
        <v>0</v>
      </c>
      <c r="BG241" s="227">
        <f t="shared" si="569"/>
        <v>0</v>
      </c>
      <c r="BH241" s="227">
        <f t="shared" ca="1" si="570"/>
        <v>51.29</v>
      </c>
      <c r="BI241" s="227">
        <f t="shared" si="571"/>
        <v>0</v>
      </c>
      <c r="BJ241" s="227">
        <f t="shared" si="572"/>
        <v>0</v>
      </c>
    </row>
    <row r="242" spans="1:62" ht="12.75" customHeight="1" x14ac:dyDescent="0.2">
      <c r="A242" s="241" t="s">
        <v>12</v>
      </c>
      <c r="B242" s="229" t="s">
        <v>220</v>
      </c>
      <c r="C242" s="230" t="s">
        <v>156</v>
      </c>
      <c r="D242" s="231">
        <v>144.09</v>
      </c>
      <c r="E242" s="236">
        <f t="shared" ca="1" si="532"/>
        <v>31.61</v>
      </c>
      <c r="F242" s="231"/>
      <c r="G242" s="236" t="str">
        <f t="shared" si="533"/>
        <v/>
      </c>
      <c r="H242" s="231">
        <v>65.400000000000006</v>
      </c>
      <c r="I242" s="236">
        <f t="shared" ca="1" si="534"/>
        <v>58.1</v>
      </c>
      <c r="J242" s="231">
        <v>61.32</v>
      </c>
      <c r="K242" s="236">
        <f t="shared" ca="1" si="535"/>
        <v>42.5</v>
      </c>
      <c r="L242" s="231"/>
      <c r="M242" s="236" t="str">
        <f t="shared" si="536"/>
        <v/>
      </c>
      <c r="N242" s="231">
        <v>82.27</v>
      </c>
      <c r="O242" s="236">
        <f t="shared" ca="1" si="537"/>
        <v>36.729999999999997</v>
      </c>
      <c r="P242" s="231">
        <v>76.400000000000006</v>
      </c>
      <c r="Q242" s="236">
        <f t="shared" ca="1" si="538"/>
        <v>43.26</v>
      </c>
      <c r="R242" s="231"/>
      <c r="S242" s="236" t="str">
        <f t="shared" si="539"/>
        <v/>
      </c>
      <c r="T242" s="231"/>
      <c r="U242" s="236" t="str">
        <f t="shared" si="540"/>
        <v/>
      </c>
      <c r="V242" s="236">
        <f t="shared" ca="1" si="541"/>
        <v>212.2</v>
      </c>
      <c r="W242" s="264"/>
      <c r="X242" s="226">
        <v>0.7</v>
      </c>
      <c r="Y242" s="158">
        <f t="shared" ca="1" si="542"/>
        <v>58.1</v>
      </c>
      <c r="Z242" s="158">
        <f t="shared" ca="1" si="542"/>
        <v>43.26</v>
      </c>
      <c r="AA242" s="158">
        <f t="shared" ca="1" si="542"/>
        <v>42.5</v>
      </c>
      <c r="AB242" s="158">
        <f t="shared" ca="1" si="542"/>
        <v>36.729999999999997</v>
      </c>
      <c r="AC242" s="158">
        <f t="shared" ca="1" si="542"/>
        <v>31.61</v>
      </c>
      <c r="AE242" s="158">
        <f t="shared" ca="1" si="543"/>
        <v>31.61</v>
      </c>
      <c r="AF242" s="158">
        <f t="shared" si="544"/>
        <v>0</v>
      </c>
      <c r="AG242" s="158">
        <f t="shared" ca="1" si="545"/>
        <v>58.1</v>
      </c>
      <c r="AH242" s="158">
        <f t="shared" ca="1" si="546"/>
        <v>42.5</v>
      </c>
      <c r="AI242" s="158">
        <f t="shared" si="547"/>
        <v>0</v>
      </c>
      <c r="AJ242" s="158">
        <f t="shared" ca="1" si="548"/>
        <v>36.729999999999997</v>
      </c>
      <c r="AK242" s="158">
        <f t="shared" ca="1" si="549"/>
        <v>43.26</v>
      </c>
      <c r="AL242" s="158">
        <f t="shared" si="550"/>
        <v>0</v>
      </c>
      <c r="AM242" s="158">
        <f t="shared" si="551"/>
        <v>0</v>
      </c>
      <c r="AN242" s="159">
        <f t="shared" ca="1" si="552"/>
        <v>148.54</v>
      </c>
      <c r="AP242" s="227">
        <f t="shared" ca="1" si="553"/>
        <v>0</v>
      </c>
      <c r="AQ242" s="227">
        <f t="shared" ca="1" si="554"/>
        <v>0</v>
      </c>
      <c r="AR242" s="227">
        <f t="shared" ca="1" si="555"/>
        <v>0</v>
      </c>
      <c r="AS242" s="227">
        <f t="shared" ca="1" si="556"/>
        <v>0</v>
      </c>
      <c r="AT242" s="227">
        <f t="shared" ca="1" si="557"/>
        <v>0</v>
      </c>
      <c r="AU242" s="227">
        <f t="shared" ca="1" si="558"/>
        <v>0</v>
      </c>
      <c r="AV242" s="227">
        <f t="shared" ca="1" si="559"/>
        <v>0</v>
      </c>
      <c r="AW242" s="227">
        <f t="shared" ca="1" si="560"/>
        <v>0</v>
      </c>
      <c r="AX242" s="227">
        <f t="shared" ca="1" si="561"/>
        <v>148.54</v>
      </c>
      <c r="AY242" s="227">
        <f t="shared" ca="1" si="562"/>
        <v>0</v>
      </c>
      <c r="AZ242" s="227">
        <f t="shared" ca="1" si="563"/>
        <v>0</v>
      </c>
      <c r="BB242" s="227">
        <f t="shared" ca="1" si="564"/>
        <v>22.13</v>
      </c>
      <c r="BC242" s="227">
        <f t="shared" si="565"/>
        <v>0</v>
      </c>
      <c r="BD242" s="227">
        <f t="shared" ca="1" si="566"/>
        <v>40.67</v>
      </c>
      <c r="BE242" s="227">
        <f t="shared" ca="1" si="567"/>
        <v>29.75</v>
      </c>
      <c r="BF242" s="227">
        <f t="shared" si="568"/>
        <v>0</v>
      </c>
      <c r="BG242" s="227">
        <f t="shared" ca="1" si="569"/>
        <v>25.71</v>
      </c>
      <c r="BH242" s="227">
        <f t="shared" ca="1" si="570"/>
        <v>30.28</v>
      </c>
      <c r="BI242" s="227">
        <f t="shared" si="571"/>
        <v>0</v>
      </c>
      <c r="BJ242" s="227">
        <f t="shared" si="572"/>
        <v>0</v>
      </c>
    </row>
    <row r="243" spans="1:62" ht="12.75" customHeight="1" x14ac:dyDescent="0.2">
      <c r="A243" s="228" t="s">
        <v>13</v>
      </c>
      <c r="B243" s="229" t="s">
        <v>374</v>
      </c>
      <c r="C243" s="230" t="s">
        <v>73</v>
      </c>
      <c r="D243" s="231"/>
      <c r="E243" s="236" t="str">
        <f t="shared" si="532"/>
        <v/>
      </c>
      <c r="F243" s="231"/>
      <c r="G243" s="236" t="str">
        <f t="shared" si="533"/>
        <v/>
      </c>
      <c r="H243" s="231"/>
      <c r="I243" s="236" t="str">
        <f t="shared" si="534"/>
        <v/>
      </c>
      <c r="J243" s="231"/>
      <c r="K243" s="236" t="str">
        <f t="shared" si="535"/>
        <v/>
      </c>
      <c r="L243" s="231"/>
      <c r="M243" s="236" t="str">
        <f t="shared" si="536"/>
        <v/>
      </c>
      <c r="N243" s="231"/>
      <c r="O243" s="236" t="str">
        <f t="shared" si="537"/>
        <v/>
      </c>
      <c r="P243" s="231">
        <v>59.59</v>
      </c>
      <c r="Q243" s="236">
        <f t="shared" ca="1" si="538"/>
        <v>55.29</v>
      </c>
      <c r="R243" s="231">
        <v>88.37</v>
      </c>
      <c r="S243" s="236">
        <f t="shared" ca="1" si="539"/>
        <v>95.75</v>
      </c>
      <c r="T243" s="231"/>
      <c r="U243" s="236" t="str">
        <f t="shared" si="540"/>
        <v/>
      </c>
      <c r="V243" s="236">
        <f t="shared" ca="1" si="541"/>
        <v>151.04</v>
      </c>
      <c r="W243" s="264"/>
      <c r="X243" s="226">
        <v>0.7</v>
      </c>
      <c r="Y243" s="158">
        <f t="shared" ref="Y243:AC249" ca="1" si="573">LARGE($AE243:$AM243,Y$34)</f>
        <v>95.75</v>
      </c>
      <c r="Z243" s="158">
        <f t="shared" ca="1" si="573"/>
        <v>55.29</v>
      </c>
      <c r="AA243" s="158">
        <f t="shared" ca="1" si="573"/>
        <v>0</v>
      </c>
      <c r="AB243" s="158">
        <f t="shared" ca="1" si="573"/>
        <v>0</v>
      </c>
      <c r="AC243" s="158">
        <f t="shared" ca="1" si="573"/>
        <v>0</v>
      </c>
      <c r="AE243" s="158">
        <f t="shared" si="543"/>
        <v>0</v>
      </c>
      <c r="AF243" s="158">
        <f t="shared" si="544"/>
        <v>0</v>
      </c>
      <c r="AG243" s="158">
        <f t="shared" si="545"/>
        <v>0</v>
      </c>
      <c r="AH243" s="158">
        <f t="shared" si="546"/>
        <v>0</v>
      </c>
      <c r="AI243" s="158">
        <f t="shared" si="547"/>
        <v>0</v>
      </c>
      <c r="AJ243" s="158">
        <f t="shared" si="548"/>
        <v>0</v>
      </c>
      <c r="AK243" s="158">
        <f t="shared" ca="1" si="549"/>
        <v>55.29</v>
      </c>
      <c r="AL243" s="158">
        <f t="shared" ca="1" si="550"/>
        <v>95.75</v>
      </c>
      <c r="AM243" s="158">
        <f t="shared" si="551"/>
        <v>0</v>
      </c>
      <c r="AN243" s="159">
        <f t="shared" ca="1" si="552"/>
        <v>105.73</v>
      </c>
      <c r="AP243" s="227">
        <f t="shared" ca="1" si="553"/>
        <v>105.73</v>
      </c>
      <c r="AQ243" s="227">
        <f t="shared" ca="1" si="554"/>
        <v>0</v>
      </c>
      <c r="AR243" s="227">
        <f t="shared" ca="1" si="555"/>
        <v>0</v>
      </c>
      <c r="AS243" s="227">
        <f t="shared" ca="1" si="556"/>
        <v>0</v>
      </c>
      <c r="AT243" s="227">
        <f t="shared" ca="1" si="557"/>
        <v>0</v>
      </c>
      <c r="AU243" s="227">
        <f t="shared" ca="1" si="558"/>
        <v>0</v>
      </c>
      <c r="AV243" s="227">
        <f t="shared" ca="1" si="559"/>
        <v>0</v>
      </c>
      <c r="AW243" s="227">
        <f t="shared" ca="1" si="560"/>
        <v>0</v>
      </c>
      <c r="AX243" s="227">
        <f t="shared" ca="1" si="561"/>
        <v>0</v>
      </c>
      <c r="AY243" s="227">
        <f t="shared" ca="1" si="562"/>
        <v>0</v>
      </c>
      <c r="AZ243" s="227">
        <f t="shared" ca="1" si="563"/>
        <v>0</v>
      </c>
      <c r="BB243" s="227">
        <f t="shared" si="564"/>
        <v>0</v>
      </c>
      <c r="BC243" s="227">
        <f t="shared" si="565"/>
        <v>0</v>
      </c>
      <c r="BD243" s="227">
        <f t="shared" si="566"/>
        <v>0</v>
      </c>
      <c r="BE243" s="227">
        <f t="shared" si="567"/>
        <v>0</v>
      </c>
      <c r="BF243" s="227">
        <f t="shared" si="568"/>
        <v>0</v>
      </c>
      <c r="BG243" s="227">
        <f t="shared" si="569"/>
        <v>0</v>
      </c>
      <c r="BH243" s="227">
        <f t="shared" ca="1" si="570"/>
        <v>38.700000000000003</v>
      </c>
      <c r="BI243" s="227">
        <f t="shared" ca="1" si="571"/>
        <v>67.03</v>
      </c>
      <c r="BJ243" s="227">
        <f t="shared" si="572"/>
        <v>0</v>
      </c>
    </row>
    <row r="244" spans="1:62" ht="12.75" customHeight="1" x14ac:dyDescent="0.2">
      <c r="A244" s="228" t="s">
        <v>14</v>
      </c>
      <c r="B244" s="229" t="s">
        <v>217</v>
      </c>
      <c r="C244" s="230" t="s">
        <v>84</v>
      </c>
      <c r="D244" s="231">
        <v>70.38</v>
      </c>
      <c r="E244" s="236">
        <f t="shared" ca="1" si="532"/>
        <v>64.510000000000005</v>
      </c>
      <c r="F244" s="231">
        <v>48.05</v>
      </c>
      <c r="G244" s="236">
        <f t="shared" ca="1" si="533"/>
        <v>61.01</v>
      </c>
      <c r="H244" s="231"/>
      <c r="I244" s="236" t="str">
        <f t="shared" si="534"/>
        <v/>
      </c>
      <c r="J244" s="261"/>
      <c r="K244" s="236" t="str">
        <f t="shared" si="535"/>
        <v/>
      </c>
      <c r="L244" s="231"/>
      <c r="M244" s="236" t="str">
        <f t="shared" si="536"/>
        <v/>
      </c>
      <c r="N244" s="231"/>
      <c r="O244" s="236" t="str">
        <f t="shared" si="537"/>
        <v/>
      </c>
      <c r="P244" s="231"/>
      <c r="Q244" s="236" t="str">
        <f t="shared" si="538"/>
        <v/>
      </c>
      <c r="R244" s="231"/>
      <c r="S244" s="236" t="str">
        <f t="shared" si="539"/>
        <v/>
      </c>
      <c r="T244" s="231"/>
      <c r="U244" s="236" t="str">
        <f t="shared" si="540"/>
        <v/>
      </c>
      <c r="V244" s="236">
        <f t="shared" ca="1" si="541"/>
        <v>125.52000000000001</v>
      </c>
      <c r="W244" s="264"/>
      <c r="X244" s="226">
        <v>0.7</v>
      </c>
      <c r="Y244" s="158">
        <f t="shared" ca="1" si="573"/>
        <v>64.510000000000005</v>
      </c>
      <c r="Z244" s="158">
        <f t="shared" ca="1" si="573"/>
        <v>61.01</v>
      </c>
      <c r="AA244" s="158">
        <f t="shared" ca="1" si="573"/>
        <v>0</v>
      </c>
      <c r="AB244" s="158">
        <f t="shared" ca="1" si="573"/>
        <v>0</v>
      </c>
      <c r="AC244" s="158">
        <f t="shared" ca="1" si="573"/>
        <v>0</v>
      </c>
      <c r="AE244" s="158">
        <f t="shared" ca="1" si="543"/>
        <v>64.510000000000005</v>
      </c>
      <c r="AF244" s="158">
        <f t="shared" ca="1" si="544"/>
        <v>61.01</v>
      </c>
      <c r="AG244" s="158">
        <f t="shared" si="545"/>
        <v>0</v>
      </c>
      <c r="AH244" s="158">
        <f t="shared" si="546"/>
        <v>0</v>
      </c>
      <c r="AI244" s="158">
        <f t="shared" si="547"/>
        <v>0</v>
      </c>
      <c r="AJ244" s="158">
        <f t="shared" si="548"/>
        <v>0</v>
      </c>
      <c r="AK244" s="158">
        <f t="shared" si="549"/>
        <v>0</v>
      </c>
      <c r="AL244" s="158">
        <f t="shared" si="550"/>
        <v>0</v>
      </c>
      <c r="AM244" s="158">
        <f t="shared" si="551"/>
        <v>0</v>
      </c>
      <c r="AN244" s="159">
        <f t="shared" ca="1" si="552"/>
        <v>87.86</v>
      </c>
      <c r="AP244" s="227">
        <f t="shared" ca="1" si="553"/>
        <v>0</v>
      </c>
      <c r="AQ244" s="227">
        <f t="shared" ca="1" si="554"/>
        <v>0</v>
      </c>
      <c r="AR244" s="227">
        <f t="shared" ca="1" si="555"/>
        <v>0</v>
      </c>
      <c r="AS244" s="227">
        <f t="shared" ca="1" si="556"/>
        <v>0</v>
      </c>
      <c r="AT244" s="227">
        <f t="shared" ca="1" si="557"/>
        <v>0</v>
      </c>
      <c r="AU244" s="227">
        <f t="shared" ca="1" si="558"/>
        <v>0</v>
      </c>
      <c r="AV244" s="227">
        <f t="shared" ca="1" si="559"/>
        <v>0</v>
      </c>
      <c r="AW244" s="227">
        <f t="shared" ca="1" si="560"/>
        <v>87.86</v>
      </c>
      <c r="AX244" s="227">
        <f t="shared" ca="1" si="561"/>
        <v>0</v>
      </c>
      <c r="AY244" s="227">
        <f t="shared" ca="1" si="562"/>
        <v>0</v>
      </c>
      <c r="AZ244" s="227">
        <f t="shared" ca="1" si="563"/>
        <v>0</v>
      </c>
      <c r="BB244" s="227">
        <f t="shared" ca="1" si="564"/>
        <v>45.16</v>
      </c>
      <c r="BC244" s="227">
        <f t="shared" ca="1" si="565"/>
        <v>42.71</v>
      </c>
      <c r="BD244" s="227">
        <f t="shared" si="566"/>
        <v>0</v>
      </c>
      <c r="BE244" s="227">
        <f t="shared" si="567"/>
        <v>0</v>
      </c>
      <c r="BF244" s="227">
        <f t="shared" si="568"/>
        <v>0</v>
      </c>
      <c r="BG244" s="227">
        <f t="shared" si="569"/>
        <v>0</v>
      </c>
      <c r="BH244" s="227">
        <f t="shared" si="570"/>
        <v>0</v>
      </c>
      <c r="BI244" s="227">
        <f t="shared" si="571"/>
        <v>0</v>
      </c>
      <c r="BJ244" s="227">
        <f t="shared" si="572"/>
        <v>0</v>
      </c>
    </row>
    <row r="245" spans="1:62" ht="12.75" customHeight="1" x14ac:dyDescent="0.2">
      <c r="A245" s="228" t="s">
        <v>15</v>
      </c>
      <c r="B245" s="229" t="s">
        <v>375</v>
      </c>
      <c r="C245" s="230" t="s">
        <v>126</v>
      </c>
      <c r="D245" s="231"/>
      <c r="E245" s="236" t="str">
        <f t="shared" si="532"/>
        <v/>
      </c>
      <c r="F245" s="231"/>
      <c r="G245" s="236" t="str">
        <f t="shared" si="533"/>
        <v/>
      </c>
      <c r="H245" s="231"/>
      <c r="I245" s="236" t="str">
        <f t="shared" si="534"/>
        <v/>
      </c>
      <c r="J245" s="231"/>
      <c r="K245" s="236" t="str">
        <f t="shared" si="535"/>
        <v/>
      </c>
      <c r="L245" s="231"/>
      <c r="M245" s="236" t="str">
        <f t="shared" si="536"/>
        <v/>
      </c>
      <c r="N245" s="231"/>
      <c r="O245" s="236" t="str">
        <f t="shared" si="537"/>
        <v/>
      </c>
      <c r="P245" s="231">
        <v>61.36</v>
      </c>
      <c r="Q245" s="236">
        <f t="shared" ca="1" si="538"/>
        <v>53.84</v>
      </c>
      <c r="R245" s="231">
        <v>132.31</v>
      </c>
      <c r="S245" s="236">
        <f t="shared" ca="1" si="539"/>
        <v>64.03</v>
      </c>
      <c r="T245" s="231"/>
      <c r="U245" s="236" t="str">
        <f t="shared" si="540"/>
        <v/>
      </c>
      <c r="V245" s="236">
        <f t="shared" ca="1" si="541"/>
        <v>117.87</v>
      </c>
      <c r="W245" s="264"/>
      <c r="X245" s="226">
        <v>0.7</v>
      </c>
      <c r="Y245" s="158">
        <f t="shared" ca="1" si="573"/>
        <v>64.03</v>
      </c>
      <c r="Z245" s="158">
        <f t="shared" ca="1" si="573"/>
        <v>53.84</v>
      </c>
      <c r="AA245" s="158">
        <f t="shared" ca="1" si="573"/>
        <v>0</v>
      </c>
      <c r="AB245" s="158">
        <f t="shared" ca="1" si="573"/>
        <v>0</v>
      </c>
      <c r="AC245" s="158">
        <f t="shared" ca="1" si="573"/>
        <v>0</v>
      </c>
      <c r="AE245" s="158">
        <f t="shared" si="543"/>
        <v>0</v>
      </c>
      <c r="AF245" s="158">
        <f t="shared" si="544"/>
        <v>0</v>
      </c>
      <c r="AG245" s="158">
        <f t="shared" si="545"/>
        <v>0</v>
      </c>
      <c r="AH245" s="158">
        <f t="shared" si="546"/>
        <v>0</v>
      </c>
      <c r="AI245" s="158">
        <f t="shared" si="547"/>
        <v>0</v>
      </c>
      <c r="AJ245" s="158">
        <f t="shared" si="548"/>
        <v>0</v>
      </c>
      <c r="AK245" s="158">
        <f t="shared" ca="1" si="549"/>
        <v>53.84</v>
      </c>
      <c r="AL245" s="158">
        <f t="shared" ca="1" si="550"/>
        <v>64.03</v>
      </c>
      <c r="AM245" s="158">
        <f t="shared" si="551"/>
        <v>0</v>
      </c>
      <c r="AN245" s="159">
        <f t="shared" ca="1" si="552"/>
        <v>82.51</v>
      </c>
      <c r="AP245" s="227">
        <f t="shared" ca="1" si="553"/>
        <v>0</v>
      </c>
      <c r="AQ245" s="227">
        <f t="shared" ca="1" si="554"/>
        <v>0</v>
      </c>
      <c r="AR245" s="227">
        <f t="shared" ca="1" si="555"/>
        <v>0</v>
      </c>
      <c r="AS245" s="227">
        <f t="shared" ca="1" si="556"/>
        <v>0</v>
      </c>
      <c r="AT245" s="227">
        <f t="shared" ca="1" si="557"/>
        <v>0</v>
      </c>
      <c r="AU245" s="227">
        <f t="shared" ca="1" si="558"/>
        <v>0</v>
      </c>
      <c r="AV245" s="227">
        <f t="shared" ca="1" si="559"/>
        <v>0</v>
      </c>
      <c r="AW245" s="227">
        <f t="shared" ca="1" si="560"/>
        <v>0</v>
      </c>
      <c r="AX245" s="227">
        <f t="shared" ca="1" si="561"/>
        <v>0</v>
      </c>
      <c r="AY245" s="227">
        <f t="shared" ca="1" si="562"/>
        <v>0</v>
      </c>
      <c r="AZ245" s="227">
        <f t="shared" ca="1" si="563"/>
        <v>82.51</v>
      </c>
      <c r="BB245" s="227">
        <f t="shared" si="564"/>
        <v>0</v>
      </c>
      <c r="BC245" s="227">
        <f t="shared" si="565"/>
        <v>0</v>
      </c>
      <c r="BD245" s="227">
        <f t="shared" si="566"/>
        <v>0</v>
      </c>
      <c r="BE245" s="227">
        <f t="shared" si="567"/>
        <v>0</v>
      </c>
      <c r="BF245" s="227">
        <f t="shared" si="568"/>
        <v>0</v>
      </c>
      <c r="BG245" s="227">
        <f t="shared" si="569"/>
        <v>0</v>
      </c>
      <c r="BH245" s="227">
        <f t="shared" ca="1" si="570"/>
        <v>37.69</v>
      </c>
      <c r="BI245" s="227">
        <f t="shared" ca="1" si="571"/>
        <v>44.82</v>
      </c>
      <c r="BJ245" s="227">
        <f t="shared" si="572"/>
        <v>0</v>
      </c>
    </row>
    <row r="246" spans="1:62" ht="12.75" customHeight="1" x14ac:dyDescent="0.2">
      <c r="A246" s="228" t="s">
        <v>44</v>
      </c>
      <c r="B246" s="229" t="s">
        <v>124</v>
      </c>
      <c r="C246" s="230" t="s">
        <v>82</v>
      </c>
      <c r="D246" s="231"/>
      <c r="E246" s="236" t="str">
        <f t="shared" si="532"/>
        <v/>
      </c>
      <c r="F246" s="231">
        <v>105.51</v>
      </c>
      <c r="G246" s="236">
        <f t="shared" ca="1" si="533"/>
        <v>27.71</v>
      </c>
      <c r="H246" s="231">
        <v>54.05</v>
      </c>
      <c r="I246" s="236">
        <f t="shared" ca="1" si="534"/>
        <v>70.540000000000006</v>
      </c>
      <c r="J246" s="231"/>
      <c r="K246" s="236" t="str">
        <f t="shared" si="535"/>
        <v/>
      </c>
      <c r="L246" s="231"/>
      <c r="M246" s="236" t="str">
        <f t="shared" si="536"/>
        <v/>
      </c>
      <c r="N246" s="231"/>
      <c r="O246" s="236" t="str">
        <f t="shared" si="537"/>
        <v/>
      </c>
      <c r="P246" s="231"/>
      <c r="Q246" s="236" t="str">
        <f t="shared" si="538"/>
        <v/>
      </c>
      <c r="R246" s="231"/>
      <c r="S246" s="236" t="str">
        <f t="shared" si="539"/>
        <v/>
      </c>
      <c r="T246" s="231"/>
      <c r="U246" s="236" t="str">
        <f t="shared" si="540"/>
        <v/>
      </c>
      <c r="V246" s="236">
        <f t="shared" ca="1" si="541"/>
        <v>98.25</v>
      </c>
      <c r="W246" s="264"/>
      <c r="X246" s="226">
        <v>0.7</v>
      </c>
      <c r="Y246" s="158">
        <f t="shared" ca="1" si="573"/>
        <v>70.540000000000006</v>
      </c>
      <c r="Z246" s="158">
        <f t="shared" ca="1" si="573"/>
        <v>27.71</v>
      </c>
      <c r="AA246" s="158">
        <f t="shared" ca="1" si="573"/>
        <v>0</v>
      </c>
      <c r="AB246" s="158">
        <f t="shared" ca="1" si="573"/>
        <v>0</v>
      </c>
      <c r="AC246" s="158">
        <f t="shared" ca="1" si="573"/>
        <v>0</v>
      </c>
      <c r="AE246" s="158">
        <f t="shared" si="543"/>
        <v>0</v>
      </c>
      <c r="AF246" s="158">
        <f t="shared" ca="1" si="544"/>
        <v>27.71</v>
      </c>
      <c r="AG246" s="158">
        <f t="shared" ca="1" si="545"/>
        <v>70.540000000000006</v>
      </c>
      <c r="AH246" s="158">
        <f t="shared" si="546"/>
        <v>0</v>
      </c>
      <c r="AI246" s="158">
        <f t="shared" si="547"/>
        <v>0</v>
      </c>
      <c r="AJ246" s="158">
        <f t="shared" si="548"/>
        <v>0</v>
      </c>
      <c r="AK246" s="158">
        <f t="shared" si="549"/>
        <v>0</v>
      </c>
      <c r="AL246" s="158">
        <f t="shared" si="550"/>
        <v>0</v>
      </c>
      <c r="AM246" s="158">
        <f t="shared" si="551"/>
        <v>0</v>
      </c>
      <c r="AN246" s="159">
        <f t="shared" ca="1" si="552"/>
        <v>68.78</v>
      </c>
      <c r="AP246" s="227">
        <f t="shared" ca="1" si="553"/>
        <v>0</v>
      </c>
      <c r="AQ246" s="227">
        <f t="shared" ca="1" si="554"/>
        <v>0</v>
      </c>
      <c r="AR246" s="227">
        <f t="shared" ca="1" si="555"/>
        <v>0</v>
      </c>
      <c r="AS246" s="227">
        <f t="shared" ca="1" si="556"/>
        <v>68.78</v>
      </c>
      <c r="AT246" s="227">
        <f t="shared" ca="1" si="557"/>
        <v>0</v>
      </c>
      <c r="AU246" s="227">
        <f t="shared" ca="1" si="558"/>
        <v>0</v>
      </c>
      <c r="AV246" s="227">
        <f t="shared" ca="1" si="559"/>
        <v>0</v>
      </c>
      <c r="AW246" s="227">
        <f t="shared" ca="1" si="560"/>
        <v>0</v>
      </c>
      <c r="AX246" s="227">
        <f t="shared" ca="1" si="561"/>
        <v>0</v>
      </c>
      <c r="AY246" s="227">
        <f t="shared" ca="1" si="562"/>
        <v>0</v>
      </c>
      <c r="AZ246" s="227">
        <f t="shared" ca="1" si="563"/>
        <v>0</v>
      </c>
      <c r="BB246" s="227">
        <f t="shared" si="564"/>
        <v>0</v>
      </c>
      <c r="BC246" s="227">
        <f t="shared" ca="1" si="565"/>
        <v>19.399999999999999</v>
      </c>
      <c r="BD246" s="227">
        <f t="shared" ca="1" si="566"/>
        <v>49.38</v>
      </c>
      <c r="BE246" s="227">
        <f t="shared" si="567"/>
        <v>0</v>
      </c>
      <c r="BF246" s="227">
        <f t="shared" si="568"/>
        <v>0</v>
      </c>
      <c r="BG246" s="227">
        <f t="shared" si="569"/>
        <v>0</v>
      </c>
      <c r="BH246" s="227">
        <f t="shared" si="570"/>
        <v>0</v>
      </c>
      <c r="BI246" s="227">
        <f t="shared" si="571"/>
        <v>0</v>
      </c>
      <c r="BJ246" s="227">
        <f t="shared" si="572"/>
        <v>0</v>
      </c>
    </row>
    <row r="247" spans="1:62" ht="12.75" customHeight="1" x14ac:dyDescent="0.2">
      <c r="A247" s="228" t="s">
        <v>45</v>
      </c>
      <c r="B247" s="229" t="s">
        <v>367</v>
      </c>
      <c r="C247" s="230" t="s">
        <v>82</v>
      </c>
      <c r="D247" s="231"/>
      <c r="E247" s="236" t="str">
        <f t="shared" si="532"/>
        <v/>
      </c>
      <c r="F247" s="231"/>
      <c r="G247" s="236" t="str">
        <f t="shared" si="533"/>
        <v/>
      </c>
      <c r="H247" s="231"/>
      <c r="I247" s="236" t="str">
        <f t="shared" si="534"/>
        <v/>
      </c>
      <c r="J247" s="231"/>
      <c r="K247" s="236" t="str">
        <f t="shared" si="535"/>
        <v/>
      </c>
      <c r="L247" s="231"/>
      <c r="M247" s="236" t="str">
        <f t="shared" si="536"/>
        <v/>
      </c>
      <c r="N247" s="231">
        <v>51.19</v>
      </c>
      <c r="O247" s="236">
        <f t="shared" ca="1" si="537"/>
        <v>59.01</v>
      </c>
      <c r="P247" s="231"/>
      <c r="Q247" s="236" t="str">
        <f t="shared" si="538"/>
        <v/>
      </c>
      <c r="R247" s="231"/>
      <c r="S247" s="236" t="str">
        <f t="shared" si="539"/>
        <v/>
      </c>
      <c r="T247" s="231"/>
      <c r="U247" s="236" t="str">
        <f t="shared" si="540"/>
        <v/>
      </c>
      <c r="V247" s="236">
        <f t="shared" ca="1" si="541"/>
        <v>59.01</v>
      </c>
      <c r="W247" s="264"/>
      <c r="X247" s="226">
        <v>0.7</v>
      </c>
      <c r="Y247" s="158">
        <f t="shared" ca="1" si="573"/>
        <v>59.01</v>
      </c>
      <c r="Z247" s="158">
        <f t="shared" ca="1" si="573"/>
        <v>0</v>
      </c>
      <c r="AA247" s="158">
        <f t="shared" ca="1" si="573"/>
        <v>0</v>
      </c>
      <c r="AB247" s="158">
        <f t="shared" ca="1" si="573"/>
        <v>0</v>
      </c>
      <c r="AC247" s="158">
        <f t="shared" ca="1" si="573"/>
        <v>0</v>
      </c>
      <c r="AE247" s="158">
        <f t="shared" si="543"/>
        <v>0</v>
      </c>
      <c r="AF247" s="158">
        <f t="shared" si="544"/>
        <v>0</v>
      </c>
      <c r="AG247" s="158">
        <f t="shared" si="545"/>
        <v>0</v>
      </c>
      <c r="AH247" s="158">
        <f t="shared" si="546"/>
        <v>0</v>
      </c>
      <c r="AI247" s="158">
        <f t="shared" si="547"/>
        <v>0</v>
      </c>
      <c r="AJ247" s="158">
        <f t="shared" ca="1" si="548"/>
        <v>59.01</v>
      </c>
      <c r="AK247" s="158">
        <f t="shared" si="549"/>
        <v>0</v>
      </c>
      <c r="AL247" s="158">
        <f t="shared" si="550"/>
        <v>0</v>
      </c>
      <c r="AM247" s="158">
        <f t="shared" si="551"/>
        <v>0</v>
      </c>
      <c r="AN247" s="159">
        <f t="shared" ca="1" si="552"/>
        <v>41.31</v>
      </c>
      <c r="AP247" s="227">
        <f t="shared" ca="1" si="553"/>
        <v>0</v>
      </c>
      <c r="AQ247" s="227">
        <f t="shared" ca="1" si="554"/>
        <v>0</v>
      </c>
      <c r="AR247" s="227">
        <f t="shared" ca="1" si="555"/>
        <v>0</v>
      </c>
      <c r="AS247" s="227">
        <f t="shared" ca="1" si="556"/>
        <v>41.31</v>
      </c>
      <c r="AT247" s="227">
        <f t="shared" ca="1" si="557"/>
        <v>0</v>
      </c>
      <c r="AU247" s="227">
        <f t="shared" ca="1" si="558"/>
        <v>0</v>
      </c>
      <c r="AV247" s="227">
        <f t="shared" ca="1" si="559"/>
        <v>0</v>
      </c>
      <c r="AW247" s="227">
        <f t="shared" ca="1" si="560"/>
        <v>0</v>
      </c>
      <c r="AX247" s="227">
        <f t="shared" ca="1" si="561"/>
        <v>0</v>
      </c>
      <c r="AY247" s="227">
        <f t="shared" ca="1" si="562"/>
        <v>0</v>
      </c>
      <c r="AZ247" s="227">
        <f t="shared" ca="1" si="563"/>
        <v>0</v>
      </c>
      <c r="BB247" s="227">
        <f t="shared" si="564"/>
        <v>0</v>
      </c>
      <c r="BC247" s="227">
        <f t="shared" si="565"/>
        <v>0</v>
      </c>
      <c r="BD247" s="227">
        <f t="shared" si="566"/>
        <v>0</v>
      </c>
      <c r="BE247" s="227">
        <f t="shared" si="567"/>
        <v>0</v>
      </c>
      <c r="BF247" s="227">
        <f t="shared" si="568"/>
        <v>0</v>
      </c>
      <c r="BG247" s="227">
        <f t="shared" ca="1" si="569"/>
        <v>41.31</v>
      </c>
      <c r="BH247" s="227">
        <f t="shared" si="570"/>
        <v>0</v>
      </c>
      <c r="BI247" s="227">
        <f t="shared" si="571"/>
        <v>0</v>
      </c>
      <c r="BJ247" s="227">
        <f t="shared" si="572"/>
        <v>0</v>
      </c>
    </row>
    <row r="248" spans="1:62" ht="12.75" customHeight="1" x14ac:dyDescent="0.2">
      <c r="A248" s="228" t="s">
        <v>46</v>
      </c>
      <c r="B248" s="229" t="s">
        <v>373</v>
      </c>
      <c r="C248" s="230" t="s">
        <v>84</v>
      </c>
      <c r="D248" s="231"/>
      <c r="E248" s="236" t="str">
        <f t="shared" si="532"/>
        <v/>
      </c>
      <c r="F248" s="231"/>
      <c r="G248" s="236" t="str">
        <f t="shared" si="533"/>
        <v/>
      </c>
      <c r="H248" s="231"/>
      <c r="I248" s="236" t="str">
        <f t="shared" si="534"/>
        <v/>
      </c>
      <c r="J248" s="231"/>
      <c r="K248" s="236" t="str">
        <f t="shared" si="535"/>
        <v/>
      </c>
      <c r="L248" s="231"/>
      <c r="M248" s="236" t="str">
        <f t="shared" si="536"/>
        <v/>
      </c>
      <c r="N248" s="231"/>
      <c r="O248" s="236" t="str">
        <f t="shared" si="537"/>
        <v/>
      </c>
      <c r="P248" s="231">
        <v>58.09</v>
      </c>
      <c r="Q248" s="236">
        <f t="shared" ca="1" si="538"/>
        <v>57.04</v>
      </c>
      <c r="R248" s="231"/>
      <c r="S248" s="236" t="str">
        <f t="shared" si="539"/>
        <v/>
      </c>
      <c r="T248" s="231"/>
      <c r="U248" s="236" t="str">
        <f t="shared" si="540"/>
        <v/>
      </c>
      <c r="V248" s="236">
        <f t="shared" ca="1" si="541"/>
        <v>57.04</v>
      </c>
      <c r="W248" s="264"/>
      <c r="X248" s="226">
        <v>0.7</v>
      </c>
      <c r="Y248" s="158">
        <f t="shared" ca="1" si="573"/>
        <v>57.04</v>
      </c>
      <c r="Z248" s="158">
        <f t="shared" ca="1" si="573"/>
        <v>0</v>
      </c>
      <c r="AA248" s="158">
        <f t="shared" ca="1" si="573"/>
        <v>0</v>
      </c>
      <c r="AB248" s="158">
        <f t="shared" ca="1" si="573"/>
        <v>0</v>
      </c>
      <c r="AC248" s="158">
        <f t="shared" ca="1" si="573"/>
        <v>0</v>
      </c>
      <c r="AE248" s="158">
        <f t="shared" si="543"/>
        <v>0</v>
      </c>
      <c r="AF248" s="158">
        <f t="shared" si="544"/>
        <v>0</v>
      </c>
      <c r="AG248" s="158">
        <f t="shared" si="545"/>
        <v>0</v>
      </c>
      <c r="AH248" s="158">
        <f t="shared" si="546"/>
        <v>0</v>
      </c>
      <c r="AI248" s="158">
        <f t="shared" si="547"/>
        <v>0</v>
      </c>
      <c r="AJ248" s="158">
        <f t="shared" si="548"/>
        <v>0</v>
      </c>
      <c r="AK248" s="158">
        <f t="shared" ca="1" si="549"/>
        <v>57.04</v>
      </c>
      <c r="AL248" s="158">
        <f t="shared" si="550"/>
        <v>0</v>
      </c>
      <c r="AM248" s="158">
        <f t="shared" si="551"/>
        <v>0</v>
      </c>
      <c r="AN248" s="159">
        <f t="shared" ca="1" si="552"/>
        <v>39.93</v>
      </c>
      <c r="AP248" s="227">
        <f t="shared" ca="1" si="553"/>
        <v>0</v>
      </c>
      <c r="AQ248" s="227">
        <f t="shared" ca="1" si="554"/>
        <v>0</v>
      </c>
      <c r="AR248" s="227">
        <f t="shared" ca="1" si="555"/>
        <v>0</v>
      </c>
      <c r="AS248" s="227">
        <f t="shared" ca="1" si="556"/>
        <v>0</v>
      </c>
      <c r="AT248" s="227">
        <f t="shared" ca="1" si="557"/>
        <v>0</v>
      </c>
      <c r="AU248" s="227">
        <f t="shared" ca="1" si="558"/>
        <v>0</v>
      </c>
      <c r="AV248" s="227">
        <f t="shared" ca="1" si="559"/>
        <v>0</v>
      </c>
      <c r="AW248" s="227">
        <f t="shared" ca="1" si="560"/>
        <v>39.93</v>
      </c>
      <c r="AX248" s="227">
        <f t="shared" ca="1" si="561"/>
        <v>0</v>
      </c>
      <c r="AY248" s="227">
        <f t="shared" ca="1" si="562"/>
        <v>0</v>
      </c>
      <c r="AZ248" s="227">
        <f t="shared" ca="1" si="563"/>
        <v>0</v>
      </c>
      <c r="BB248" s="227">
        <f t="shared" si="564"/>
        <v>0</v>
      </c>
      <c r="BC248" s="227">
        <f t="shared" si="565"/>
        <v>0</v>
      </c>
      <c r="BD248" s="227">
        <f t="shared" si="566"/>
        <v>0</v>
      </c>
      <c r="BE248" s="227">
        <f t="shared" si="567"/>
        <v>0</v>
      </c>
      <c r="BF248" s="227">
        <f t="shared" si="568"/>
        <v>0</v>
      </c>
      <c r="BG248" s="227">
        <f t="shared" si="569"/>
        <v>0</v>
      </c>
      <c r="BH248" s="227">
        <f t="shared" ca="1" si="570"/>
        <v>39.93</v>
      </c>
      <c r="BI248" s="227">
        <f t="shared" si="571"/>
        <v>0</v>
      </c>
      <c r="BJ248" s="227">
        <f t="shared" si="572"/>
        <v>0</v>
      </c>
    </row>
    <row r="249" spans="1:62" ht="12.75" customHeight="1" thickBot="1" x14ac:dyDescent="0.25">
      <c r="A249" s="247" t="s">
        <v>47</v>
      </c>
      <c r="B249" s="248" t="s">
        <v>221</v>
      </c>
      <c r="C249" s="249" t="s">
        <v>73</v>
      </c>
      <c r="D249" s="250" t="s">
        <v>112</v>
      </c>
      <c r="E249" s="266" t="str">
        <f t="shared" si="532"/>
        <v>*</v>
      </c>
      <c r="F249" s="250"/>
      <c r="G249" s="251" t="str">
        <f t="shared" si="533"/>
        <v/>
      </c>
      <c r="H249" s="250"/>
      <c r="I249" s="251" t="str">
        <f t="shared" si="534"/>
        <v/>
      </c>
      <c r="J249" s="250"/>
      <c r="K249" s="251" t="str">
        <f t="shared" si="535"/>
        <v/>
      </c>
      <c r="L249" s="250"/>
      <c r="M249" s="251" t="str">
        <f t="shared" si="536"/>
        <v/>
      </c>
      <c r="N249" s="250"/>
      <c r="O249" s="251" t="str">
        <f t="shared" si="537"/>
        <v/>
      </c>
      <c r="P249" s="250"/>
      <c r="Q249" s="251" t="str">
        <f t="shared" si="538"/>
        <v/>
      </c>
      <c r="R249" s="250"/>
      <c r="S249" s="251" t="str">
        <f t="shared" si="539"/>
        <v/>
      </c>
      <c r="T249" s="250"/>
      <c r="U249" s="251" t="str">
        <f t="shared" si="540"/>
        <v/>
      </c>
      <c r="V249" s="251">
        <f t="shared" si="541"/>
        <v>0</v>
      </c>
      <c r="W249" s="264"/>
      <c r="X249" s="226">
        <v>0.7</v>
      </c>
      <c r="Y249" s="158">
        <f t="shared" si="573"/>
        <v>0</v>
      </c>
      <c r="Z249" s="158">
        <f t="shared" si="573"/>
        <v>0</v>
      </c>
      <c r="AA249" s="158">
        <f t="shared" si="573"/>
        <v>0</v>
      </c>
      <c r="AB249" s="158">
        <f t="shared" si="573"/>
        <v>0</v>
      </c>
      <c r="AC249" s="158">
        <f t="shared" si="573"/>
        <v>0</v>
      </c>
      <c r="AE249" s="158">
        <f t="shared" si="543"/>
        <v>0</v>
      </c>
      <c r="AF249" s="158">
        <f t="shared" si="544"/>
        <v>0</v>
      </c>
      <c r="AG249" s="158">
        <f t="shared" si="545"/>
        <v>0</v>
      </c>
      <c r="AH249" s="158">
        <f t="shared" si="546"/>
        <v>0</v>
      </c>
      <c r="AI249" s="158">
        <f t="shared" si="547"/>
        <v>0</v>
      </c>
      <c r="AJ249" s="158">
        <f t="shared" si="548"/>
        <v>0</v>
      </c>
      <c r="AK249" s="158">
        <f t="shared" si="549"/>
        <v>0</v>
      </c>
      <c r="AL249" s="158">
        <f t="shared" si="550"/>
        <v>0</v>
      </c>
      <c r="AM249" s="158">
        <f t="shared" si="551"/>
        <v>0</v>
      </c>
      <c r="AN249" s="159">
        <f t="shared" si="552"/>
        <v>0</v>
      </c>
      <c r="AP249" s="227">
        <f t="shared" si="553"/>
        <v>0</v>
      </c>
      <c r="AQ249" s="227">
        <f t="shared" si="554"/>
        <v>0</v>
      </c>
      <c r="AR249" s="227">
        <f t="shared" si="555"/>
        <v>0</v>
      </c>
      <c r="AS249" s="227">
        <f t="shared" si="556"/>
        <v>0</v>
      </c>
      <c r="AT249" s="227">
        <f t="shared" si="557"/>
        <v>0</v>
      </c>
      <c r="AU249" s="227">
        <f t="shared" si="558"/>
        <v>0</v>
      </c>
      <c r="AV249" s="227">
        <f t="shared" si="559"/>
        <v>0</v>
      </c>
      <c r="AW249" s="227">
        <f t="shared" si="560"/>
        <v>0</v>
      </c>
      <c r="AX249" s="227">
        <f t="shared" si="561"/>
        <v>0</v>
      </c>
      <c r="AY249" s="227">
        <f t="shared" si="562"/>
        <v>0</v>
      </c>
      <c r="AZ249" s="227">
        <f t="shared" si="563"/>
        <v>0</v>
      </c>
      <c r="BB249" s="227">
        <f t="shared" si="564"/>
        <v>0</v>
      </c>
      <c r="BC249" s="227">
        <f t="shared" si="565"/>
        <v>0</v>
      </c>
      <c r="BD249" s="227">
        <f t="shared" si="566"/>
        <v>0</v>
      </c>
      <c r="BE249" s="227">
        <f t="shared" si="567"/>
        <v>0</v>
      </c>
      <c r="BF249" s="227">
        <f t="shared" si="568"/>
        <v>0</v>
      </c>
      <c r="BG249" s="227">
        <f t="shared" si="569"/>
        <v>0</v>
      </c>
      <c r="BH249" s="227">
        <f t="shared" si="570"/>
        <v>0</v>
      </c>
      <c r="BI249" s="227">
        <f t="shared" si="571"/>
        <v>0</v>
      </c>
      <c r="BJ249" s="227">
        <f t="shared" si="572"/>
        <v>0</v>
      </c>
    </row>
    <row r="250" spans="1:62" ht="13.5" thickBot="1" x14ac:dyDescent="0.25">
      <c r="A250" s="179"/>
      <c r="R250" s="271"/>
      <c r="AP250" s="227"/>
      <c r="AQ250" s="227"/>
      <c r="AR250" s="227"/>
      <c r="AS250" s="227"/>
      <c r="AT250" s="227"/>
      <c r="AU250" s="227"/>
      <c r="AV250" s="227"/>
      <c r="AW250" s="227"/>
      <c r="AX250" s="227"/>
      <c r="AY250" s="227"/>
      <c r="AZ250" s="227"/>
    </row>
    <row r="251" spans="1:62" ht="13.5" customHeight="1" x14ac:dyDescent="0.25">
      <c r="A251" s="355"/>
      <c r="B251" s="358" t="s">
        <v>96</v>
      </c>
      <c r="C251" s="361" t="s">
        <v>2</v>
      </c>
      <c r="D251" s="349" t="s">
        <v>95</v>
      </c>
      <c r="E251" s="349"/>
      <c r="F251" s="349" t="s">
        <v>145</v>
      </c>
      <c r="G251" s="349"/>
      <c r="H251" s="349" t="s">
        <v>133</v>
      </c>
      <c r="I251" s="349"/>
      <c r="J251" s="349" t="s">
        <v>135</v>
      </c>
      <c r="K251" s="349"/>
      <c r="L251" s="349" t="s">
        <v>136</v>
      </c>
      <c r="M251" s="350"/>
      <c r="N251" s="349" t="s">
        <v>149</v>
      </c>
      <c r="O251" s="349"/>
      <c r="P251" s="349" t="s">
        <v>20</v>
      </c>
      <c r="Q251" s="349"/>
      <c r="R251" s="349" t="s">
        <v>153</v>
      </c>
      <c r="S251" s="350"/>
      <c r="T251" s="349" t="s">
        <v>381</v>
      </c>
      <c r="U251" s="350"/>
      <c r="V251" s="351" t="s">
        <v>93</v>
      </c>
      <c r="W251" s="364"/>
      <c r="X251" s="364"/>
      <c r="AP251" s="227"/>
      <c r="AQ251" s="227"/>
      <c r="AR251" s="227"/>
      <c r="AS251" s="227"/>
      <c r="AT251" s="227"/>
      <c r="AU251" s="227"/>
      <c r="AV251" s="227"/>
      <c r="AW251" s="227"/>
      <c r="AX251" s="227"/>
      <c r="AY251" s="227"/>
      <c r="AZ251" s="227"/>
    </row>
    <row r="252" spans="1:62" ht="13.5" x14ac:dyDescent="0.25">
      <c r="A252" s="356"/>
      <c r="B252" s="359"/>
      <c r="C252" s="362"/>
      <c r="D252" s="348" t="s">
        <v>144</v>
      </c>
      <c r="E252" s="348"/>
      <c r="F252" s="348" t="s">
        <v>146</v>
      </c>
      <c r="G252" s="348"/>
      <c r="H252" s="348" t="s">
        <v>146</v>
      </c>
      <c r="I252" s="348"/>
      <c r="J252" s="348" t="s">
        <v>147</v>
      </c>
      <c r="K252" s="348"/>
      <c r="L252" s="348" t="s">
        <v>148</v>
      </c>
      <c r="M252" s="348"/>
      <c r="N252" s="348" t="s">
        <v>151</v>
      </c>
      <c r="O252" s="348"/>
      <c r="P252" s="348" t="s">
        <v>152</v>
      </c>
      <c r="Q252" s="348"/>
      <c r="R252" s="348" t="s">
        <v>91</v>
      </c>
      <c r="S252" s="348"/>
      <c r="T252" s="348" t="s">
        <v>382</v>
      </c>
      <c r="U252" s="348"/>
      <c r="V252" s="352"/>
      <c r="W252" s="364"/>
      <c r="X252" s="364"/>
      <c r="AP252" s="227"/>
      <c r="AQ252" s="227"/>
      <c r="AR252" s="227"/>
      <c r="AS252" s="227"/>
      <c r="AT252" s="227"/>
      <c r="AU252" s="227"/>
      <c r="AV252" s="227"/>
      <c r="AW252" s="227"/>
      <c r="AX252" s="227"/>
      <c r="AY252" s="227"/>
      <c r="AZ252" s="227"/>
    </row>
    <row r="253" spans="1:62" ht="13.5" customHeight="1" thickBot="1" x14ac:dyDescent="0.25">
      <c r="A253" s="357"/>
      <c r="B253" s="360"/>
      <c r="C253" s="363"/>
      <c r="D253" s="203" t="s">
        <v>0</v>
      </c>
      <c r="E253" s="204" t="s">
        <v>1</v>
      </c>
      <c r="F253" s="203" t="s">
        <v>0</v>
      </c>
      <c r="G253" s="204" t="s">
        <v>1</v>
      </c>
      <c r="H253" s="203" t="s">
        <v>0</v>
      </c>
      <c r="I253" s="204" t="s">
        <v>1</v>
      </c>
      <c r="J253" s="203" t="s">
        <v>0</v>
      </c>
      <c r="K253" s="204" t="s">
        <v>1</v>
      </c>
      <c r="L253" s="203" t="s">
        <v>0</v>
      </c>
      <c r="M253" s="204" t="s">
        <v>1</v>
      </c>
      <c r="N253" s="203" t="s">
        <v>0</v>
      </c>
      <c r="O253" s="204" t="s">
        <v>1</v>
      </c>
      <c r="P253" s="203" t="s">
        <v>0</v>
      </c>
      <c r="Q253" s="204" t="s">
        <v>1</v>
      </c>
      <c r="R253" s="203" t="s">
        <v>0</v>
      </c>
      <c r="S253" s="204" t="s">
        <v>1</v>
      </c>
      <c r="T253" s="203" t="s">
        <v>0</v>
      </c>
      <c r="U253" s="204" t="s">
        <v>1</v>
      </c>
      <c r="V253" s="353"/>
      <c r="W253" s="205"/>
      <c r="X253" s="206"/>
      <c r="AP253" s="227"/>
      <c r="AQ253" s="227"/>
      <c r="AR253" s="227"/>
      <c r="AS253" s="227"/>
      <c r="AT253" s="227"/>
      <c r="AU253" s="227"/>
      <c r="AV253" s="227"/>
      <c r="AW253" s="227"/>
      <c r="AX253" s="227"/>
      <c r="AY253" s="227"/>
      <c r="AZ253" s="227"/>
    </row>
    <row r="254" spans="1:62" s="215" customFormat="1" ht="13.5" hidden="1" outlineLevel="1" thickBot="1" x14ac:dyDescent="0.25">
      <c r="A254" s="209"/>
      <c r="B254" s="210">
        <f>ROW()+1</f>
        <v>255</v>
      </c>
      <c r="C254" s="211" cm="1">
        <f t="array" ref="C254">MATCH(TRUE,ISBLANK(C255:C474),0)+ROW()-1</f>
        <v>260</v>
      </c>
      <c r="D254" s="212">
        <f ca="1">MIN(INDIRECT(ADDRESS($B254,COLUMN())&amp;":"&amp;ADDRESS($C254,COLUMN())))</f>
        <v>51.38</v>
      </c>
      <c r="E254" s="213">
        <f ca="1">100*D254-40*INT(D254)</f>
        <v>3098</v>
      </c>
      <c r="F254" s="212">
        <f ca="1">MIN(INDIRECT(ADDRESS($B254,COLUMN())&amp;":"&amp;ADDRESS($C254,COLUMN())))</f>
        <v>54.19</v>
      </c>
      <c r="G254" s="213">
        <f t="shared" ref="G254" ca="1" si="574">F254*100-40*INT(F254)</f>
        <v>3259</v>
      </c>
      <c r="H254" s="212">
        <f ca="1">MIN(INDIRECT(ADDRESS($B254,COLUMN())&amp;":"&amp;ADDRESS($C254,COLUMN())))</f>
        <v>50.12</v>
      </c>
      <c r="I254" s="213">
        <f t="shared" ref="I254" ca="1" si="575">H254*100-40*INT(H254)</f>
        <v>3012</v>
      </c>
      <c r="J254" s="212">
        <f ca="1">MIN(INDIRECT(ADDRESS($B254,COLUMN())&amp;":"&amp;ADDRESS($C254,COLUMN())))</f>
        <v>43.58</v>
      </c>
      <c r="K254" s="213">
        <f t="shared" ref="K254" ca="1" si="576">J254*100-40*INT(J254)</f>
        <v>2638</v>
      </c>
      <c r="L254" s="212">
        <f ca="1">MIN(INDIRECT(ADDRESS($B254,COLUMN())&amp;":"&amp;ADDRESS($C254,COLUMN())))</f>
        <v>27.06</v>
      </c>
      <c r="M254" s="213">
        <f t="shared" ref="M254" ca="1" si="577">L254*100-40*INT(L254)</f>
        <v>1626</v>
      </c>
      <c r="N254" s="212">
        <f ca="1">MIN(INDIRECT(ADDRESS($B254,COLUMN())&amp;":"&amp;ADDRESS($C254,COLUMN())))</f>
        <v>31.39</v>
      </c>
      <c r="O254" s="213">
        <f t="shared" ref="O254" ca="1" si="578">N254*100-40*INT(N254)</f>
        <v>1899</v>
      </c>
      <c r="P254" s="212">
        <f ca="1">MIN(INDIRECT(ADDRESS($B254,COLUMN())&amp;":"&amp;ADDRESS($C254,COLUMN())))</f>
        <v>32.229999999999997</v>
      </c>
      <c r="Q254" s="213">
        <f t="shared" ref="Q254" ca="1" si="579">P254*100-40*INT(P254)</f>
        <v>1942.9999999999995</v>
      </c>
      <c r="R254" s="212">
        <f ca="1">MIN(INDIRECT(ADDRESS($B254,COLUMN())&amp;":"&amp;ADDRESS($C254,COLUMN())))</f>
        <v>75.53</v>
      </c>
      <c r="S254" s="213">
        <f t="shared" ref="S254" ca="1" si="580">R254*100-40*INT(R254)</f>
        <v>4553</v>
      </c>
      <c r="T254" s="212">
        <f ca="1">MIN(INDIRECT(ADDRESS($B254,COLUMN())&amp;":"&amp;ADDRESS($C254,COLUMN())))</f>
        <v>37.43</v>
      </c>
      <c r="U254" s="213">
        <f t="shared" ref="U254" ca="1" si="581">T254*100-40*INT(T254)</f>
        <v>2263</v>
      </c>
      <c r="V254" s="212"/>
      <c r="W254" s="214"/>
      <c r="X254" s="214"/>
      <c r="AN254" s="216"/>
      <c r="AP254" s="217"/>
      <c r="AQ254" s="217"/>
      <c r="AR254" s="217"/>
      <c r="AS254" s="217"/>
      <c r="AT254" s="217"/>
      <c r="AU254" s="217"/>
      <c r="AV254" s="217"/>
      <c r="AW254" s="217"/>
      <c r="AX254" s="217"/>
      <c r="AY254" s="217"/>
      <c r="AZ254" s="217"/>
    </row>
    <row r="255" spans="1:62" collapsed="1" x14ac:dyDescent="0.2">
      <c r="A255" s="218" t="s">
        <v>3</v>
      </c>
      <c r="B255" s="219" t="s">
        <v>24</v>
      </c>
      <c r="C255" s="220" t="s">
        <v>81</v>
      </c>
      <c r="D255" s="221">
        <v>51.38</v>
      </c>
      <c r="E255" s="223">
        <f t="shared" ref="E255:E260" ca="1" si="582">IF(D255="","",IF(N(D255)=0,"*",ROUND(100*E$254/(100*D255-40*INT(D255)),2)))</f>
        <v>100</v>
      </c>
      <c r="F255" s="221">
        <v>71.44</v>
      </c>
      <c r="G255" s="222">
        <f t="shared" ref="G255:G260" ca="1" si="583">IF(F255="","",IF(N(F255)=0,"*",ROUND(100*G$254/(100*F255-40*INT(F255)),2)))</f>
        <v>75.72</v>
      </c>
      <c r="H255" s="221">
        <v>50.12</v>
      </c>
      <c r="I255" s="223">
        <f t="shared" ref="I255:I260" ca="1" si="584">IF(H255="","",IF(N(H255)=0,"*",ROUND(100*I$254/(100*H255-40*INT(H255)),2)))</f>
        <v>100</v>
      </c>
      <c r="J255" s="221"/>
      <c r="K255" s="223" t="str">
        <f t="shared" ref="K255:K260" si="585">IF(J255="","",IF(N(J255)=0,"*",ROUND(100*K$254/(100*J255-40*INT(J255)),2)))</f>
        <v/>
      </c>
      <c r="L255" s="221"/>
      <c r="M255" s="223" t="str">
        <f t="shared" ref="M255:M260" si="586">IF(L255="","",IF(N(L255)=0,"*",ROUND(100*M$254/(100*L255-40*INT(L255)),2)))</f>
        <v/>
      </c>
      <c r="N255" s="221">
        <v>31.39</v>
      </c>
      <c r="O255" s="223">
        <f t="shared" ref="O255:O260" ca="1" si="587">IF(N255="","",IF(N(N255)=0,"*",ROUND(100*O$254/(100*N255-40*INT(N255)),2)))</f>
        <v>100</v>
      </c>
      <c r="P255" s="221">
        <v>32.229999999999997</v>
      </c>
      <c r="Q255" s="223">
        <f t="shared" ref="Q255:Q260" ca="1" si="588">IF(P255="","",IF(N(P255)=0,"*",ROUND(100*Q$254/(100*P255-40*INT(P255)),2)))</f>
        <v>100</v>
      </c>
      <c r="R255" s="221">
        <v>75.53</v>
      </c>
      <c r="S255" s="223">
        <f t="shared" ref="S255:S260" ca="1" si="589">IF(R255="","",IF(N(R255)=0,"*",ROUND(100*S$254/(100*R255-40*INT(R255)),2)))</f>
        <v>100</v>
      </c>
      <c r="T255" s="221"/>
      <c r="U255" s="223" t="str">
        <f t="shared" ref="U255:U260" si="590">IF(T255="","",IF(N(T255)=0,"*",ROUND(100*U$254/(100*T255-40*INT(T255)),2)))</f>
        <v/>
      </c>
      <c r="V255" s="223">
        <f t="shared" ref="V255:V260" ca="1" si="591">SUM(Y255:AC255)</f>
        <v>500</v>
      </c>
      <c r="W255" s="264"/>
      <c r="X255" s="226">
        <v>0.7</v>
      </c>
      <c r="Y255" s="158">
        <f t="shared" ref="Y255:AC260" ca="1" si="592">LARGE($AE255:$AM255,Y$34)</f>
        <v>100</v>
      </c>
      <c r="Z255" s="158">
        <f t="shared" ca="1" si="592"/>
        <v>100</v>
      </c>
      <c r="AA255" s="158">
        <f t="shared" ca="1" si="592"/>
        <v>100</v>
      </c>
      <c r="AB255" s="158">
        <f t="shared" ca="1" si="592"/>
        <v>100</v>
      </c>
      <c r="AC255" s="158">
        <f t="shared" ca="1" si="592"/>
        <v>100</v>
      </c>
      <c r="AE255" s="158">
        <f t="shared" ref="AE255:AE260" ca="1" si="593">N(E255)</f>
        <v>100</v>
      </c>
      <c r="AF255" s="158">
        <f t="shared" ref="AF255:AF260" ca="1" si="594">N(G255)</f>
        <v>75.72</v>
      </c>
      <c r="AG255" s="158">
        <f t="shared" ref="AG255:AG260" ca="1" si="595">N(I255)</f>
        <v>100</v>
      </c>
      <c r="AH255" s="158">
        <f t="shared" ref="AH255:AH260" si="596">N(K255)</f>
        <v>0</v>
      </c>
      <c r="AI255" s="158">
        <f t="shared" ref="AI255:AI260" si="597">N(M255)</f>
        <v>0</v>
      </c>
      <c r="AJ255" s="158">
        <f t="shared" ref="AJ255:AJ260" ca="1" si="598">N(O255)</f>
        <v>100</v>
      </c>
      <c r="AK255" s="158">
        <f t="shared" ref="AK255:AK260" ca="1" si="599">N(Q255)</f>
        <v>100</v>
      </c>
      <c r="AL255" s="158">
        <f t="shared" ref="AL255:AL260" ca="1" si="600">N(S255)</f>
        <v>100</v>
      </c>
      <c r="AM255" s="158">
        <f t="shared" ref="AM255:AM260" si="601">N(U255)</f>
        <v>0</v>
      </c>
      <c r="AN255" s="159">
        <f t="shared" ref="AN255:AN260" ca="1" si="602">ROUND(X255*SUM(E255,G255,I255,K255,M255,O255,Q255,S255,U255),2)</f>
        <v>403</v>
      </c>
      <c r="AP255" s="227">
        <f t="shared" ref="AP255:AP260" ca="1" si="603">IF(C255="Vihor",1,0)*AN255</f>
        <v>0</v>
      </c>
      <c r="AQ255" s="227">
        <f t="shared" ref="AQ255:AQ260" ca="1" si="604">IF(C255="Maksimir",1,0)*AN255</f>
        <v>0</v>
      </c>
      <c r="AR255" s="227">
        <f t="shared" ref="AR255:AR260" ca="1" si="605">IF(C255="Japetić",1,0)*AN255</f>
        <v>403</v>
      </c>
      <c r="AS255" s="227">
        <f t="shared" ref="AS255:AS260" ca="1" si="606">IF(C255="Bjelovar",1,0)*AN255</f>
        <v>0</v>
      </c>
      <c r="AT255" s="227">
        <f t="shared" ref="AT255:AT260" ca="1" si="607">IF(C255="Međimurje",1,0)*AN255</f>
        <v>0</v>
      </c>
      <c r="AU255" s="227">
        <f t="shared" ref="AU255:AU260" ca="1" si="608">IF(C255="Sova",1,0)*AN255</f>
        <v>0</v>
      </c>
      <c r="AV255" s="227">
        <f t="shared" ref="AV255:AV260" ca="1" si="609">IF(C255="Orion",1,0)*AN255</f>
        <v>0</v>
      </c>
      <c r="AW255" s="227">
        <f t="shared" ref="AW255:AW260" ca="1" si="610">IF(C255="Kapela",1,0)*AN255</f>
        <v>0</v>
      </c>
      <c r="AX255" s="227">
        <f t="shared" ref="AX255:AX260" ca="1" si="611">IF(C255="Jelen",1,0)*AN255</f>
        <v>0</v>
      </c>
      <c r="AY255" s="227">
        <f t="shared" ref="AY255:AY260" ca="1" si="612">IF(C255="Varaždin",1,0)*AN255</f>
        <v>0</v>
      </c>
      <c r="AZ255" s="227">
        <f t="shared" ref="AZ255:AZ260" ca="1" si="613">IF(C255="Ivan Merz",1,0)*AN255</f>
        <v>0</v>
      </c>
      <c r="BB255" s="227">
        <f t="shared" ref="BB255:BB260" ca="1" si="614">ROUND(N(E255)*$X255,2)</f>
        <v>70</v>
      </c>
      <c r="BC255" s="227">
        <f t="shared" ref="BC255:BC260" ca="1" si="615">ROUND(N(G255)*$X255,2)</f>
        <v>53</v>
      </c>
      <c r="BD255" s="227">
        <f t="shared" ref="BD255:BD260" ca="1" si="616">ROUND(N(I255)*$X255,2)</f>
        <v>70</v>
      </c>
      <c r="BE255" s="227">
        <f t="shared" ref="BE255:BE260" si="617">ROUND(N(K255)*$X255,2)</f>
        <v>0</v>
      </c>
      <c r="BF255" s="227">
        <f t="shared" ref="BF255:BF260" si="618">ROUND(N(M255)*$X255,2)</f>
        <v>0</v>
      </c>
      <c r="BG255" s="227">
        <f t="shared" ref="BG255:BG260" ca="1" si="619">ROUND(N(O255)*$X255,2)</f>
        <v>70</v>
      </c>
      <c r="BH255" s="227">
        <f t="shared" ref="BH255:BH260" ca="1" si="620">ROUND(N(Q255)*$X255,2)</f>
        <v>70</v>
      </c>
      <c r="BI255" s="227">
        <f t="shared" ref="BI255:BI260" ca="1" si="621">ROUND(N(S255)*$X255,2)</f>
        <v>70</v>
      </c>
      <c r="BJ255" s="227">
        <f t="shared" ref="BJ255:BJ260" si="622">ROUND(N(U255)*$X255,2)</f>
        <v>0</v>
      </c>
    </row>
    <row r="256" spans="1:62" x14ac:dyDescent="0.2">
      <c r="A256" s="228" t="s">
        <v>4</v>
      </c>
      <c r="B256" s="229" t="s">
        <v>222</v>
      </c>
      <c r="C256" s="230" t="s">
        <v>73</v>
      </c>
      <c r="D256" s="231">
        <v>62.35</v>
      </c>
      <c r="E256" s="236">
        <f t="shared" ca="1" si="582"/>
        <v>82.5</v>
      </c>
      <c r="F256" s="231"/>
      <c r="G256" s="236" t="str">
        <f t="shared" si="583"/>
        <v/>
      </c>
      <c r="H256" s="231"/>
      <c r="I256" s="236" t="str">
        <f t="shared" si="584"/>
        <v/>
      </c>
      <c r="J256" s="231">
        <v>43.58</v>
      </c>
      <c r="K256" s="236">
        <f t="shared" ca="1" si="585"/>
        <v>100</v>
      </c>
      <c r="L256" s="231">
        <v>27.06</v>
      </c>
      <c r="M256" s="236">
        <f t="shared" ca="1" si="586"/>
        <v>100</v>
      </c>
      <c r="N256" s="231">
        <v>47.38</v>
      </c>
      <c r="O256" s="232">
        <f t="shared" ca="1" si="587"/>
        <v>66.45</v>
      </c>
      <c r="P256" s="231">
        <v>42.27</v>
      </c>
      <c r="Q256" s="232">
        <f t="shared" ca="1" si="588"/>
        <v>76.290000000000006</v>
      </c>
      <c r="R256" s="231">
        <v>81.33</v>
      </c>
      <c r="S256" s="236">
        <f t="shared" ca="1" si="589"/>
        <v>93.05</v>
      </c>
      <c r="T256" s="231">
        <v>37.43</v>
      </c>
      <c r="U256" s="236">
        <f t="shared" ca="1" si="590"/>
        <v>100</v>
      </c>
      <c r="V256" s="236">
        <f t="shared" ca="1" si="591"/>
        <v>475.55</v>
      </c>
      <c r="W256" s="264"/>
      <c r="X256" s="226">
        <v>0.7</v>
      </c>
      <c r="Y256" s="158">
        <f t="shared" ca="1" si="592"/>
        <v>100</v>
      </c>
      <c r="Z256" s="158">
        <f t="shared" ca="1" si="592"/>
        <v>100</v>
      </c>
      <c r="AA256" s="158">
        <f t="shared" ca="1" si="592"/>
        <v>100</v>
      </c>
      <c r="AB256" s="158">
        <f t="shared" ca="1" si="592"/>
        <v>93.05</v>
      </c>
      <c r="AC256" s="158">
        <f t="shared" ca="1" si="592"/>
        <v>82.5</v>
      </c>
      <c r="AE256" s="158">
        <f t="shared" ca="1" si="593"/>
        <v>82.5</v>
      </c>
      <c r="AF256" s="158">
        <f t="shared" si="594"/>
        <v>0</v>
      </c>
      <c r="AG256" s="158">
        <f t="shared" si="595"/>
        <v>0</v>
      </c>
      <c r="AH256" s="158">
        <f t="shared" ca="1" si="596"/>
        <v>100</v>
      </c>
      <c r="AI256" s="158">
        <f t="shared" ca="1" si="597"/>
        <v>100</v>
      </c>
      <c r="AJ256" s="158">
        <f t="shared" ca="1" si="598"/>
        <v>66.45</v>
      </c>
      <c r="AK256" s="158">
        <f t="shared" ca="1" si="599"/>
        <v>76.290000000000006</v>
      </c>
      <c r="AL256" s="158">
        <f t="shared" ca="1" si="600"/>
        <v>93.05</v>
      </c>
      <c r="AM256" s="158">
        <f t="shared" ca="1" si="601"/>
        <v>100</v>
      </c>
      <c r="AN256" s="159">
        <f t="shared" ca="1" si="602"/>
        <v>432.8</v>
      </c>
      <c r="AP256" s="227">
        <f t="shared" ca="1" si="603"/>
        <v>432.8</v>
      </c>
      <c r="AQ256" s="227">
        <f t="shared" ca="1" si="604"/>
        <v>0</v>
      </c>
      <c r="AR256" s="227">
        <f t="shared" ca="1" si="605"/>
        <v>0</v>
      </c>
      <c r="AS256" s="227">
        <f t="shared" ca="1" si="606"/>
        <v>0</v>
      </c>
      <c r="AT256" s="227">
        <f t="shared" ca="1" si="607"/>
        <v>0</v>
      </c>
      <c r="AU256" s="227">
        <f t="shared" ca="1" si="608"/>
        <v>0</v>
      </c>
      <c r="AV256" s="227">
        <f t="shared" ca="1" si="609"/>
        <v>0</v>
      </c>
      <c r="AW256" s="227">
        <f t="shared" ca="1" si="610"/>
        <v>0</v>
      </c>
      <c r="AX256" s="227">
        <f t="shared" ca="1" si="611"/>
        <v>0</v>
      </c>
      <c r="AY256" s="227">
        <f t="shared" ca="1" si="612"/>
        <v>0</v>
      </c>
      <c r="AZ256" s="227">
        <f t="shared" ca="1" si="613"/>
        <v>0</v>
      </c>
      <c r="BB256" s="227">
        <f t="shared" ca="1" si="614"/>
        <v>57.75</v>
      </c>
      <c r="BC256" s="227">
        <f t="shared" si="615"/>
        <v>0</v>
      </c>
      <c r="BD256" s="227">
        <f t="shared" si="616"/>
        <v>0</v>
      </c>
      <c r="BE256" s="227">
        <f t="shared" ca="1" si="617"/>
        <v>70</v>
      </c>
      <c r="BF256" s="227">
        <f t="shared" ca="1" si="618"/>
        <v>70</v>
      </c>
      <c r="BG256" s="227">
        <f t="shared" ca="1" si="619"/>
        <v>46.52</v>
      </c>
      <c r="BH256" s="227">
        <f t="shared" ca="1" si="620"/>
        <v>53.4</v>
      </c>
      <c r="BI256" s="227">
        <f t="shared" ca="1" si="621"/>
        <v>65.14</v>
      </c>
      <c r="BJ256" s="227">
        <f t="shared" ca="1" si="622"/>
        <v>70</v>
      </c>
    </row>
    <row r="257" spans="1:62" x14ac:dyDescent="0.2">
      <c r="A257" s="228" t="s">
        <v>5</v>
      </c>
      <c r="B257" s="238" t="s">
        <v>103</v>
      </c>
      <c r="C257" s="230" t="s">
        <v>285</v>
      </c>
      <c r="D257" s="231">
        <v>128.5</v>
      </c>
      <c r="E257" s="232">
        <f t="shared" ca="1" si="582"/>
        <v>40.08</v>
      </c>
      <c r="F257" s="231">
        <v>96.44</v>
      </c>
      <c r="G257" s="236">
        <f t="shared" ca="1" si="583"/>
        <v>56.15</v>
      </c>
      <c r="H257" s="231">
        <v>93.34</v>
      </c>
      <c r="I257" s="232">
        <f t="shared" ca="1" si="584"/>
        <v>53.65</v>
      </c>
      <c r="J257" s="231">
        <v>44.32</v>
      </c>
      <c r="K257" s="236">
        <f t="shared" ca="1" si="585"/>
        <v>98.73</v>
      </c>
      <c r="L257" s="231">
        <v>39.19</v>
      </c>
      <c r="M257" s="236">
        <f t="shared" ca="1" si="586"/>
        <v>68.930000000000007</v>
      </c>
      <c r="N257" s="231">
        <v>100.43</v>
      </c>
      <c r="O257" s="232">
        <f t="shared" ca="1" si="587"/>
        <v>31.42</v>
      </c>
      <c r="P257" s="231">
        <v>46.25</v>
      </c>
      <c r="Q257" s="236">
        <f t="shared" ca="1" si="588"/>
        <v>69.77</v>
      </c>
      <c r="R257" s="231">
        <v>103.22</v>
      </c>
      <c r="S257" s="236">
        <f t="shared" ca="1" si="589"/>
        <v>73.41</v>
      </c>
      <c r="T257" s="231"/>
      <c r="U257" s="236" t="str">
        <f t="shared" si="590"/>
        <v/>
      </c>
      <c r="V257" s="236">
        <f t="shared" ca="1" si="591"/>
        <v>366.98999999999995</v>
      </c>
      <c r="W257" s="264"/>
      <c r="X257" s="226">
        <v>0.7</v>
      </c>
      <c r="Y257" s="158">
        <f t="shared" ca="1" si="592"/>
        <v>98.73</v>
      </c>
      <c r="Z257" s="158">
        <f t="shared" ca="1" si="592"/>
        <v>73.41</v>
      </c>
      <c r="AA257" s="158">
        <f t="shared" ca="1" si="592"/>
        <v>69.77</v>
      </c>
      <c r="AB257" s="158">
        <f t="shared" ca="1" si="592"/>
        <v>68.930000000000007</v>
      </c>
      <c r="AC257" s="158">
        <f t="shared" ca="1" si="592"/>
        <v>56.15</v>
      </c>
      <c r="AE257" s="158">
        <f t="shared" ca="1" si="593"/>
        <v>40.08</v>
      </c>
      <c r="AF257" s="158">
        <f t="shared" ca="1" si="594"/>
        <v>56.15</v>
      </c>
      <c r="AG257" s="158">
        <f t="shared" ca="1" si="595"/>
        <v>53.65</v>
      </c>
      <c r="AH257" s="158">
        <f t="shared" ca="1" si="596"/>
        <v>98.73</v>
      </c>
      <c r="AI257" s="158">
        <f t="shared" ca="1" si="597"/>
        <v>68.930000000000007</v>
      </c>
      <c r="AJ257" s="158">
        <f t="shared" ca="1" si="598"/>
        <v>31.42</v>
      </c>
      <c r="AK257" s="158">
        <f t="shared" ca="1" si="599"/>
        <v>69.77</v>
      </c>
      <c r="AL257" s="158">
        <f t="shared" ca="1" si="600"/>
        <v>73.41</v>
      </c>
      <c r="AM257" s="158">
        <f t="shared" si="601"/>
        <v>0</v>
      </c>
      <c r="AN257" s="159">
        <f t="shared" ca="1" si="602"/>
        <v>344.5</v>
      </c>
      <c r="AP257" s="227">
        <f t="shared" ca="1" si="603"/>
        <v>0</v>
      </c>
      <c r="AQ257" s="227">
        <f t="shared" ca="1" si="604"/>
        <v>0</v>
      </c>
      <c r="AR257" s="227">
        <f t="shared" ca="1" si="605"/>
        <v>0</v>
      </c>
      <c r="AS257" s="227">
        <f t="shared" ca="1" si="606"/>
        <v>0</v>
      </c>
      <c r="AT257" s="227">
        <f t="shared" ca="1" si="607"/>
        <v>0</v>
      </c>
      <c r="AU257" s="227">
        <f t="shared" ca="1" si="608"/>
        <v>0</v>
      </c>
      <c r="AV257" s="227">
        <f t="shared" ca="1" si="609"/>
        <v>0</v>
      </c>
      <c r="AW257" s="227">
        <f t="shared" ca="1" si="610"/>
        <v>0</v>
      </c>
      <c r="AX257" s="227">
        <f t="shared" ca="1" si="611"/>
        <v>0</v>
      </c>
      <c r="AY257" s="227">
        <f t="shared" ca="1" si="612"/>
        <v>344.5</v>
      </c>
      <c r="AZ257" s="227">
        <f t="shared" ca="1" si="613"/>
        <v>0</v>
      </c>
      <c r="BB257" s="227">
        <f t="shared" ca="1" si="614"/>
        <v>28.06</v>
      </c>
      <c r="BC257" s="227">
        <f t="shared" ca="1" si="615"/>
        <v>39.31</v>
      </c>
      <c r="BD257" s="227">
        <f t="shared" ca="1" si="616"/>
        <v>37.56</v>
      </c>
      <c r="BE257" s="227">
        <f t="shared" ca="1" si="617"/>
        <v>69.11</v>
      </c>
      <c r="BF257" s="227">
        <f t="shared" ca="1" si="618"/>
        <v>48.25</v>
      </c>
      <c r="BG257" s="227">
        <f t="shared" ca="1" si="619"/>
        <v>21.99</v>
      </c>
      <c r="BH257" s="227">
        <f t="shared" ca="1" si="620"/>
        <v>48.84</v>
      </c>
      <c r="BI257" s="227">
        <f t="shared" ca="1" si="621"/>
        <v>51.39</v>
      </c>
      <c r="BJ257" s="227">
        <f t="shared" si="622"/>
        <v>0</v>
      </c>
    </row>
    <row r="258" spans="1:62" x14ac:dyDescent="0.2">
      <c r="A258" s="228" t="s">
        <v>6</v>
      </c>
      <c r="B258" s="229" t="s">
        <v>332</v>
      </c>
      <c r="C258" s="230" t="s">
        <v>73</v>
      </c>
      <c r="D258" s="231"/>
      <c r="E258" s="236" t="str">
        <f t="shared" si="582"/>
        <v/>
      </c>
      <c r="F258" s="231"/>
      <c r="G258" s="236" t="str">
        <f t="shared" si="583"/>
        <v/>
      </c>
      <c r="H258" s="231"/>
      <c r="I258" s="236" t="str">
        <f t="shared" si="584"/>
        <v/>
      </c>
      <c r="J258" s="231">
        <v>52.01</v>
      </c>
      <c r="K258" s="236">
        <f t="shared" ca="1" si="585"/>
        <v>84.52</v>
      </c>
      <c r="L258" s="231">
        <v>86.49</v>
      </c>
      <c r="M258" s="236">
        <f t="shared" ca="1" si="586"/>
        <v>31.22</v>
      </c>
      <c r="N258" s="231">
        <v>52.12</v>
      </c>
      <c r="O258" s="236">
        <f t="shared" ca="1" si="587"/>
        <v>60.63</v>
      </c>
      <c r="P258" s="231">
        <v>41.55</v>
      </c>
      <c r="Q258" s="236">
        <f t="shared" ca="1" si="588"/>
        <v>77.260000000000005</v>
      </c>
      <c r="R258" s="231">
        <v>99.33</v>
      </c>
      <c r="S258" s="236">
        <f t="shared" ca="1" si="589"/>
        <v>76.23</v>
      </c>
      <c r="T258" s="231"/>
      <c r="U258" s="236" t="str">
        <f t="shared" si="590"/>
        <v/>
      </c>
      <c r="V258" s="236">
        <f t="shared" ca="1" si="591"/>
        <v>329.86</v>
      </c>
      <c r="W258" s="264"/>
      <c r="X258" s="226">
        <v>0.7</v>
      </c>
      <c r="Y258" s="158">
        <f t="shared" ca="1" si="592"/>
        <v>84.52</v>
      </c>
      <c r="Z258" s="158">
        <f t="shared" ca="1" si="592"/>
        <v>77.260000000000005</v>
      </c>
      <c r="AA258" s="158">
        <f t="shared" ca="1" si="592"/>
        <v>76.23</v>
      </c>
      <c r="AB258" s="158">
        <f t="shared" ca="1" si="592"/>
        <v>60.63</v>
      </c>
      <c r="AC258" s="158">
        <f t="shared" ca="1" si="592"/>
        <v>31.22</v>
      </c>
      <c r="AE258" s="158">
        <f t="shared" si="593"/>
        <v>0</v>
      </c>
      <c r="AF258" s="158">
        <f t="shared" si="594"/>
        <v>0</v>
      </c>
      <c r="AG258" s="158">
        <f t="shared" si="595"/>
        <v>0</v>
      </c>
      <c r="AH258" s="158">
        <f t="shared" ca="1" si="596"/>
        <v>84.52</v>
      </c>
      <c r="AI258" s="158">
        <f t="shared" ca="1" si="597"/>
        <v>31.22</v>
      </c>
      <c r="AJ258" s="158">
        <f t="shared" ca="1" si="598"/>
        <v>60.63</v>
      </c>
      <c r="AK258" s="158">
        <f t="shared" ca="1" si="599"/>
        <v>77.260000000000005</v>
      </c>
      <c r="AL258" s="158">
        <f t="shared" ca="1" si="600"/>
        <v>76.23</v>
      </c>
      <c r="AM258" s="158">
        <f t="shared" si="601"/>
        <v>0</v>
      </c>
      <c r="AN258" s="159">
        <f t="shared" ca="1" si="602"/>
        <v>230.9</v>
      </c>
      <c r="AP258" s="227">
        <f t="shared" ca="1" si="603"/>
        <v>230.9</v>
      </c>
      <c r="AQ258" s="227">
        <f t="shared" ca="1" si="604"/>
        <v>0</v>
      </c>
      <c r="AR258" s="227">
        <f t="shared" ca="1" si="605"/>
        <v>0</v>
      </c>
      <c r="AS258" s="227">
        <f t="shared" ca="1" si="606"/>
        <v>0</v>
      </c>
      <c r="AT258" s="227">
        <f t="shared" ca="1" si="607"/>
        <v>0</v>
      </c>
      <c r="AU258" s="227">
        <f t="shared" ca="1" si="608"/>
        <v>0</v>
      </c>
      <c r="AV258" s="227">
        <f t="shared" ca="1" si="609"/>
        <v>0</v>
      </c>
      <c r="AW258" s="227">
        <f t="shared" ca="1" si="610"/>
        <v>0</v>
      </c>
      <c r="AX258" s="227">
        <f t="shared" ca="1" si="611"/>
        <v>0</v>
      </c>
      <c r="AY258" s="227">
        <f t="shared" ca="1" si="612"/>
        <v>0</v>
      </c>
      <c r="AZ258" s="227">
        <f t="shared" ca="1" si="613"/>
        <v>0</v>
      </c>
      <c r="BB258" s="227">
        <f t="shared" si="614"/>
        <v>0</v>
      </c>
      <c r="BC258" s="227">
        <f t="shared" si="615"/>
        <v>0</v>
      </c>
      <c r="BD258" s="227">
        <f t="shared" si="616"/>
        <v>0</v>
      </c>
      <c r="BE258" s="227">
        <f t="shared" ca="1" si="617"/>
        <v>59.16</v>
      </c>
      <c r="BF258" s="227">
        <f t="shared" ca="1" si="618"/>
        <v>21.85</v>
      </c>
      <c r="BG258" s="227">
        <f t="shared" ca="1" si="619"/>
        <v>42.44</v>
      </c>
      <c r="BH258" s="227">
        <f t="shared" ca="1" si="620"/>
        <v>54.08</v>
      </c>
      <c r="BI258" s="227">
        <f t="shared" ca="1" si="621"/>
        <v>53.36</v>
      </c>
      <c r="BJ258" s="227">
        <f t="shared" si="622"/>
        <v>0</v>
      </c>
    </row>
    <row r="259" spans="1:62" x14ac:dyDescent="0.2">
      <c r="A259" s="228" t="s">
        <v>7</v>
      </c>
      <c r="B259" s="229" t="s">
        <v>22</v>
      </c>
      <c r="C259" s="230" t="s">
        <v>82</v>
      </c>
      <c r="D259" s="231">
        <v>68.11</v>
      </c>
      <c r="E259" s="236">
        <f t="shared" ca="1" si="582"/>
        <v>75.73</v>
      </c>
      <c r="F259" s="231">
        <v>54.19</v>
      </c>
      <c r="G259" s="236">
        <f t="shared" ca="1" si="583"/>
        <v>100</v>
      </c>
      <c r="H259" s="231">
        <v>57.12</v>
      </c>
      <c r="I259" s="236">
        <f t="shared" ca="1" si="584"/>
        <v>87.76</v>
      </c>
      <c r="J259" s="231"/>
      <c r="K259" s="236" t="str">
        <f t="shared" si="585"/>
        <v/>
      </c>
      <c r="L259" s="231"/>
      <c r="M259" s="236" t="str">
        <f t="shared" si="586"/>
        <v/>
      </c>
      <c r="N259" s="231"/>
      <c r="O259" s="236" t="str">
        <f t="shared" si="587"/>
        <v/>
      </c>
      <c r="P259" s="231"/>
      <c r="Q259" s="236" t="str">
        <f t="shared" si="588"/>
        <v/>
      </c>
      <c r="R259" s="231"/>
      <c r="S259" s="236" t="str">
        <f t="shared" si="589"/>
        <v/>
      </c>
      <c r="T259" s="231"/>
      <c r="U259" s="236" t="str">
        <f t="shared" si="590"/>
        <v/>
      </c>
      <c r="V259" s="236">
        <f t="shared" ca="1" si="591"/>
        <v>263.49</v>
      </c>
      <c r="W259" s="264"/>
      <c r="X259" s="226">
        <v>0.7</v>
      </c>
      <c r="Y259" s="158">
        <f t="shared" ca="1" si="592"/>
        <v>100</v>
      </c>
      <c r="Z259" s="158">
        <f t="shared" ca="1" si="592"/>
        <v>87.76</v>
      </c>
      <c r="AA259" s="158">
        <f t="shared" ca="1" si="592"/>
        <v>75.73</v>
      </c>
      <c r="AB259" s="158">
        <f t="shared" ca="1" si="592"/>
        <v>0</v>
      </c>
      <c r="AC259" s="158">
        <f t="shared" ca="1" si="592"/>
        <v>0</v>
      </c>
      <c r="AE259" s="158">
        <f t="shared" ca="1" si="593"/>
        <v>75.73</v>
      </c>
      <c r="AF259" s="158">
        <f t="shared" ca="1" si="594"/>
        <v>100</v>
      </c>
      <c r="AG259" s="158">
        <f t="shared" ca="1" si="595"/>
        <v>87.76</v>
      </c>
      <c r="AH259" s="158">
        <f t="shared" si="596"/>
        <v>0</v>
      </c>
      <c r="AI259" s="158">
        <f t="shared" si="597"/>
        <v>0</v>
      </c>
      <c r="AJ259" s="158">
        <f t="shared" si="598"/>
        <v>0</v>
      </c>
      <c r="AK259" s="158">
        <f t="shared" si="599"/>
        <v>0</v>
      </c>
      <c r="AL259" s="158">
        <f t="shared" si="600"/>
        <v>0</v>
      </c>
      <c r="AM259" s="158">
        <f t="shared" si="601"/>
        <v>0</v>
      </c>
      <c r="AN259" s="159">
        <f t="shared" ca="1" si="602"/>
        <v>184.44</v>
      </c>
      <c r="AP259" s="227">
        <f t="shared" ca="1" si="603"/>
        <v>0</v>
      </c>
      <c r="AQ259" s="227">
        <f t="shared" ca="1" si="604"/>
        <v>0</v>
      </c>
      <c r="AR259" s="227">
        <f t="shared" ca="1" si="605"/>
        <v>0</v>
      </c>
      <c r="AS259" s="227">
        <f t="shared" ca="1" si="606"/>
        <v>184.44</v>
      </c>
      <c r="AT259" s="227">
        <f t="shared" ca="1" si="607"/>
        <v>0</v>
      </c>
      <c r="AU259" s="227">
        <f t="shared" ca="1" si="608"/>
        <v>0</v>
      </c>
      <c r="AV259" s="227">
        <f t="shared" ca="1" si="609"/>
        <v>0</v>
      </c>
      <c r="AW259" s="227">
        <f t="shared" ca="1" si="610"/>
        <v>0</v>
      </c>
      <c r="AX259" s="227">
        <f t="shared" ca="1" si="611"/>
        <v>0</v>
      </c>
      <c r="AY259" s="227">
        <f t="shared" ca="1" si="612"/>
        <v>0</v>
      </c>
      <c r="AZ259" s="227">
        <f t="shared" ca="1" si="613"/>
        <v>0</v>
      </c>
      <c r="BB259" s="227">
        <f t="shared" ca="1" si="614"/>
        <v>53.01</v>
      </c>
      <c r="BC259" s="227">
        <f t="shared" ca="1" si="615"/>
        <v>70</v>
      </c>
      <c r="BD259" s="227">
        <f t="shared" ca="1" si="616"/>
        <v>61.43</v>
      </c>
      <c r="BE259" s="227">
        <f t="shared" si="617"/>
        <v>0</v>
      </c>
      <c r="BF259" s="227">
        <f t="shared" si="618"/>
        <v>0</v>
      </c>
      <c r="BG259" s="227">
        <f t="shared" si="619"/>
        <v>0</v>
      </c>
      <c r="BH259" s="227">
        <f t="shared" si="620"/>
        <v>0</v>
      </c>
      <c r="BI259" s="227">
        <f t="shared" si="621"/>
        <v>0</v>
      </c>
      <c r="BJ259" s="227">
        <f t="shared" si="622"/>
        <v>0</v>
      </c>
    </row>
    <row r="260" spans="1:62" ht="13.5" thickBot="1" x14ac:dyDescent="0.25">
      <c r="A260" s="247" t="s">
        <v>8</v>
      </c>
      <c r="B260" s="248" t="s">
        <v>23</v>
      </c>
      <c r="C260" s="249" t="s">
        <v>80</v>
      </c>
      <c r="D260" s="250">
        <v>133.49</v>
      </c>
      <c r="E260" s="280">
        <f t="shared" ca="1" si="582"/>
        <v>38.590000000000003</v>
      </c>
      <c r="F260" s="250">
        <v>130.15</v>
      </c>
      <c r="G260" s="251">
        <f t="shared" ca="1" si="583"/>
        <v>41.7</v>
      </c>
      <c r="H260" s="250">
        <v>136.44</v>
      </c>
      <c r="I260" s="280">
        <f t="shared" ca="1" si="584"/>
        <v>36.71</v>
      </c>
      <c r="J260" s="250">
        <v>73.33</v>
      </c>
      <c r="K260" s="251">
        <f t="shared" ca="1" si="585"/>
        <v>59.78</v>
      </c>
      <c r="L260" s="250">
        <v>66.03</v>
      </c>
      <c r="M260" s="251">
        <f t="shared" ca="1" si="586"/>
        <v>41.03</v>
      </c>
      <c r="N260" s="250">
        <v>79.45</v>
      </c>
      <c r="O260" s="280">
        <f t="shared" ca="1" si="587"/>
        <v>39.69</v>
      </c>
      <c r="P260" s="250" t="s">
        <v>88</v>
      </c>
      <c r="Q260" s="266" t="str">
        <f t="shared" si="588"/>
        <v>*</v>
      </c>
      <c r="R260" s="250">
        <v>153.05000000000001</v>
      </c>
      <c r="S260" s="251">
        <f t="shared" ca="1" si="589"/>
        <v>49.57</v>
      </c>
      <c r="T260" s="250">
        <v>75.510000000000005</v>
      </c>
      <c r="U260" s="251">
        <f t="shared" ca="1" si="590"/>
        <v>49.73</v>
      </c>
      <c r="V260" s="251">
        <f t="shared" ca="1" si="591"/>
        <v>241.80999999999997</v>
      </c>
      <c r="W260" s="264"/>
      <c r="X260" s="226">
        <v>0.7</v>
      </c>
      <c r="Y260" s="158">
        <f t="shared" ca="1" si="592"/>
        <v>59.78</v>
      </c>
      <c r="Z260" s="158">
        <f t="shared" ca="1" si="592"/>
        <v>49.73</v>
      </c>
      <c r="AA260" s="158">
        <f t="shared" ca="1" si="592"/>
        <v>49.57</v>
      </c>
      <c r="AB260" s="158">
        <f t="shared" ca="1" si="592"/>
        <v>41.7</v>
      </c>
      <c r="AC260" s="158">
        <f t="shared" ca="1" si="592"/>
        <v>41.03</v>
      </c>
      <c r="AE260" s="158">
        <f t="shared" ca="1" si="593"/>
        <v>38.590000000000003</v>
      </c>
      <c r="AF260" s="158">
        <f t="shared" ca="1" si="594"/>
        <v>41.7</v>
      </c>
      <c r="AG260" s="158">
        <f t="shared" ca="1" si="595"/>
        <v>36.71</v>
      </c>
      <c r="AH260" s="158">
        <f t="shared" ca="1" si="596"/>
        <v>59.78</v>
      </c>
      <c r="AI260" s="158">
        <f t="shared" ca="1" si="597"/>
        <v>41.03</v>
      </c>
      <c r="AJ260" s="158">
        <f t="shared" ca="1" si="598"/>
        <v>39.69</v>
      </c>
      <c r="AK260" s="158">
        <f t="shared" si="599"/>
        <v>0</v>
      </c>
      <c r="AL260" s="158">
        <f t="shared" ca="1" si="600"/>
        <v>49.57</v>
      </c>
      <c r="AM260" s="158">
        <f t="shared" ca="1" si="601"/>
        <v>49.73</v>
      </c>
      <c r="AN260" s="159">
        <f t="shared" ca="1" si="602"/>
        <v>249.76</v>
      </c>
      <c r="AP260" s="227">
        <f t="shared" ca="1" si="603"/>
        <v>0</v>
      </c>
      <c r="AQ260" s="227">
        <f t="shared" ca="1" si="604"/>
        <v>249.76</v>
      </c>
      <c r="AR260" s="227">
        <f t="shared" ca="1" si="605"/>
        <v>0</v>
      </c>
      <c r="AS260" s="227">
        <f t="shared" ca="1" si="606"/>
        <v>0</v>
      </c>
      <c r="AT260" s="227">
        <f t="shared" ca="1" si="607"/>
        <v>0</v>
      </c>
      <c r="AU260" s="227">
        <f t="shared" ca="1" si="608"/>
        <v>0</v>
      </c>
      <c r="AV260" s="227">
        <f t="shared" ca="1" si="609"/>
        <v>0</v>
      </c>
      <c r="AW260" s="227">
        <f t="shared" ca="1" si="610"/>
        <v>0</v>
      </c>
      <c r="AX260" s="227">
        <f t="shared" ca="1" si="611"/>
        <v>0</v>
      </c>
      <c r="AY260" s="227">
        <f t="shared" ca="1" si="612"/>
        <v>0</v>
      </c>
      <c r="AZ260" s="227">
        <f t="shared" ca="1" si="613"/>
        <v>0</v>
      </c>
      <c r="BB260" s="227">
        <f t="shared" ca="1" si="614"/>
        <v>27.01</v>
      </c>
      <c r="BC260" s="227">
        <f t="shared" ca="1" si="615"/>
        <v>29.19</v>
      </c>
      <c r="BD260" s="227">
        <f t="shared" ca="1" si="616"/>
        <v>25.7</v>
      </c>
      <c r="BE260" s="227">
        <f t="shared" ca="1" si="617"/>
        <v>41.85</v>
      </c>
      <c r="BF260" s="227">
        <f t="shared" ca="1" si="618"/>
        <v>28.72</v>
      </c>
      <c r="BG260" s="227">
        <f t="shared" ca="1" si="619"/>
        <v>27.78</v>
      </c>
      <c r="BH260" s="227">
        <f t="shared" si="620"/>
        <v>0</v>
      </c>
      <c r="BI260" s="227">
        <f t="shared" ca="1" si="621"/>
        <v>34.700000000000003</v>
      </c>
      <c r="BJ260" s="227">
        <f t="shared" ca="1" si="622"/>
        <v>34.81</v>
      </c>
    </row>
    <row r="261" spans="1:62" ht="13.5" thickBot="1" x14ac:dyDescent="0.25">
      <c r="A261" s="179"/>
      <c r="E261" s="255"/>
      <c r="R261" s="271"/>
      <c r="AP261" s="227"/>
      <c r="AQ261" s="227"/>
      <c r="AR261" s="227"/>
      <c r="AS261" s="227"/>
      <c r="AT261" s="227"/>
      <c r="AU261" s="227"/>
      <c r="AV261" s="227"/>
      <c r="AW261" s="227"/>
      <c r="AX261" s="227"/>
      <c r="AY261" s="227"/>
      <c r="AZ261" s="227"/>
    </row>
    <row r="262" spans="1:62" ht="13.5" x14ac:dyDescent="0.25">
      <c r="A262" s="355"/>
      <c r="B262" s="358" t="s">
        <v>70</v>
      </c>
      <c r="C262" s="361" t="s">
        <v>2</v>
      </c>
      <c r="D262" s="349" t="s">
        <v>95</v>
      </c>
      <c r="E262" s="349"/>
      <c r="F262" s="349" t="s">
        <v>145</v>
      </c>
      <c r="G262" s="349"/>
      <c r="H262" s="349" t="s">
        <v>133</v>
      </c>
      <c r="I262" s="349"/>
      <c r="J262" s="349" t="s">
        <v>135</v>
      </c>
      <c r="K262" s="349"/>
      <c r="L262" s="349" t="s">
        <v>136</v>
      </c>
      <c r="M262" s="350"/>
      <c r="N262" s="349" t="s">
        <v>149</v>
      </c>
      <c r="O262" s="349"/>
      <c r="P262" s="349" t="s">
        <v>20</v>
      </c>
      <c r="Q262" s="349"/>
      <c r="R262" s="349" t="s">
        <v>153</v>
      </c>
      <c r="S262" s="350"/>
      <c r="T262" s="349" t="s">
        <v>381</v>
      </c>
      <c r="U262" s="350"/>
      <c r="V262" s="351" t="s">
        <v>93</v>
      </c>
      <c r="W262" s="354"/>
      <c r="X262" s="354"/>
      <c r="AP262" s="227"/>
      <c r="AQ262" s="227"/>
      <c r="AR262" s="227"/>
      <c r="AS262" s="227"/>
      <c r="AT262" s="227"/>
      <c r="AU262" s="227"/>
      <c r="AV262" s="227"/>
      <c r="AW262" s="227"/>
      <c r="AX262" s="227"/>
      <c r="AY262" s="227"/>
      <c r="AZ262" s="227"/>
    </row>
    <row r="263" spans="1:62" ht="13.5" customHeight="1" x14ac:dyDescent="0.25">
      <c r="A263" s="356"/>
      <c r="B263" s="359"/>
      <c r="C263" s="362"/>
      <c r="D263" s="348" t="s">
        <v>144</v>
      </c>
      <c r="E263" s="348"/>
      <c r="F263" s="348" t="s">
        <v>146</v>
      </c>
      <c r="G263" s="348"/>
      <c r="H263" s="348" t="s">
        <v>146</v>
      </c>
      <c r="I263" s="348"/>
      <c r="J263" s="348" t="s">
        <v>147</v>
      </c>
      <c r="K263" s="348"/>
      <c r="L263" s="348" t="s">
        <v>148</v>
      </c>
      <c r="M263" s="348"/>
      <c r="N263" s="348" t="s">
        <v>151</v>
      </c>
      <c r="O263" s="348"/>
      <c r="P263" s="348" t="s">
        <v>152</v>
      </c>
      <c r="Q263" s="348"/>
      <c r="R263" s="348" t="s">
        <v>91</v>
      </c>
      <c r="S263" s="348"/>
      <c r="T263" s="348" t="s">
        <v>382</v>
      </c>
      <c r="U263" s="348"/>
      <c r="V263" s="352"/>
      <c r="W263" s="259"/>
      <c r="X263" s="206"/>
      <c r="AP263" s="227"/>
      <c r="AQ263" s="227"/>
      <c r="AR263" s="227"/>
      <c r="AS263" s="227"/>
      <c r="AT263" s="227"/>
      <c r="AU263" s="227"/>
      <c r="AV263" s="227"/>
      <c r="AW263" s="227"/>
      <c r="AX263" s="227"/>
      <c r="AY263" s="227"/>
      <c r="AZ263" s="227"/>
    </row>
    <row r="264" spans="1:62" ht="13.5" thickBot="1" x14ac:dyDescent="0.25">
      <c r="A264" s="357"/>
      <c r="B264" s="360"/>
      <c r="C264" s="363"/>
      <c r="D264" s="203" t="s">
        <v>0</v>
      </c>
      <c r="E264" s="204" t="s">
        <v>1</v>
      </c>
      <c r="F264" s="203" t="s">
        <v>0</v>
      </c>
      <c r="G264" s="204" t="s">
        <v>1</v>
      </c>
      <c r="H264" s="203" t="s">
        <v>0</v>
      </c>
      <c r="I264" s="204" t="s">
        <v>1</v>
      </c>
      <c r="J264" s="203" t="s">
        <v>0</v>
      </c>
      <c r="K264" s="204" t="s">
        <v>1</v>
      </c>
      <c r="L264" s="203" t="s">
        <v>0</v>
      </c>
      <c r="M264" s="204" t="s">
        <v>1</v>
      </c>
      <c r="N264" s="203" t="s">
        <v>0</v>
      </c>
      <c r="O264" s="204" t="s">
        <v>1</v>
      </c>
      <c r="P264" s="203" t="s">
        <v>0</v>
      </c>
      <c r="Q264" s="204" t="s">
        <v>1</v>
      </c>
      <c r="R264" s="203" t="s">
        <v>0</v>
      </c>
      <c r="S264" s="204" t="s">
        <v>1</v>
      </c>
      <c r="T264" s="203" t="s">
        <v>0</v>
      </c>
      <c r="U264" s="204" t="s">
        <v>1</v>
      </c>
      <c r="V264" s="353"/>
      <c r="W264" s="225"/>
      <c r="X264" s="226"/>
      <c r="AP264" s="227"/>
      <c r="AQ264" s="227"/>
      <c r="AR264" s="227"/>
      <c r="AS264" s="227"/>
      <c r="AT264" s="227"/>
      <c r="AU264" s="227"/>
      <c r="AV264" s="227"/>
      <c r="AW264" s="227"/>
      <c r="AX264" s="227"/>
      <c r="AY264" s="227"/>
      <c r="AZ264" s="227"/>
    </row>
    <row r="265" spans="1:62" s="215" customFormat="1" ht="13.5" hidden="1" outlineLevel="1" thickBot="1" x14ac:dyDescent="0.25">
      <c r="A265" s="209"/>
      <c r="B265" s="210">
        <f>ROW()+1</f>
        <v>266</v>
      </c>
      <c r="C265" s="211" cm="1">
        <f t="array" ref="C265">MATCH(TRUE,ISBLANK(C266:C485),0)+ROW()-1</f>
        <v>279</v>
      </c>
      <c r="D265" s="212">
        <f ca="1">MIN(INDIRECT(ADDRESS($B265,COLUMN())&amp;":"&amp;ADDRESS($C265,COLUMN())))</f>
        <v>37.229999999999997</v>
      </c>
      <c r="E265" s="213">
        <f ca="1">100*D265-40*INT(D265)</f>
        <v>2242.9999999999995</v>
      </c>
      <c r="F265" s="212">
        <f ca="1">MIN(INDIRECT(ADDRESS($B265,COLUMN())&amp;":"&amp;ADDRESS($C265,COLUMN())))</f>
        <v>31.29</v>
      </c>
      <c r="G265" s="213">
        <f t="shared" ref="G265" ca="1" si="623">F265*100-40*INT(F265)</f>
        <v>1889</v>
      </c>
      <c r="H265" s="212">
        <f ca="1">MIN(INDIRECT(ADDRESS($B265,COLUMN())&amp;":"&amp;ADDRESS($C265,COLUMN())))</f>
        <v>24.24</v>
      </c>
      <c r="I265" s="213">
        <f t="shared" ref="I265" ca="1" si="624">H265*100-40*INT(H265)</f>
        <v>1464</v>
      </c>
      <c r="J265" s="212">
        <f ca="1">MIN(INDIRECT(ADDRESS($B265,COLUMN())&amp;":"&amp;ADDRESS($C265,COLUMN())))</f>
        <v>19.34</v>
      </c>
      <c r="K265" s="213">
        <f t="shared" ref="K265" ca="1" si="625">J265*100-40*INT(J265)</f>
        <v>1174</v>
      </c>
      <c r="L265" s="212">
        <f ca="1">MIN(INDIRECT(ADDRESS($B265,COLUMN())&amp;":"&amp;ADDRESS($C265,COLUMN())))</f>
        <v>15.1</v>
      </c>
      <c r="M265" s="213">
        <f t="shared" ref="M265" ca="1" si="626">L265*100-40*INT(L265)</f>
        <v>910</v>
      </c>
      <c r="N265" s="212">
        <f ca="1">MIN(INDIRECT(ADDRESS($B265,COLUMN())&amp;":"&amp;ADDRESS($C265,COLUMN())))</f>
        <v>12.41</v>
      </c>
      <c r="O265" s="213">
        <f t="shared" ref="O265" ca="1" si="627">N265*100-40*INT(N265)</f>
        <v>761</v>
      </c>
      <c r="P265" s="212">
        <f ca="1">MIN(INDIRECT(ADDRESS($B265,COLUMN())&amp;":"&amp;ADDRESS($C265,COLUMN())))</f>
        <v>14.38</v>
      </c>
      <c r="Q265" s="213">
        <f t="shared" ref="Q265" ca="1" si="628">P265*100-40*INT(P265)</f>
        <v>878</v>
      </c>
      <c r="R265" s="212">
        <f ca="1">MIN(INDIRECT(ADDRESS($B265,COLUMN())&amp;":"&amp;ADDRESS($C265,COLUMN())))</f>
        <v>36.479999999999997</v>
      </c>
      <c r="S265" s="213">
        <f t="shared" ref="S265" ca="1" si="629">R265*100-40*INT(R265)</f>
        <v>2207.9999999999995</v>
      </c>
      <c r="T265" s="212">
        <f ca="1">MIN(INDIRECT(ADDRESS($B265,COLUMN())&amp;":"&amp;ADDRESS($C265,COLUMN())))</f>
        <v>27.26</v>
      </c>
      <c r="U265" s="213">
        <f t="shared" ref="U265" ca="1" si="630">T265*100-40*INT(T265)</f>
        <v>1646</v>
      </c>
      <c r="V265" s="212"/>
      <c r="W265" s="214"/>
      <c r="X265" s="214"/>
      <c r="AN265" s="216"/>
      <c r="AP265" s="217"/>
      <c r="AQ265" s="217"/>
      <c r="AR265" s="217"/>
      <c r="AS265" s="217"/>
      <c r="AT265" s="217"/>
      <c r="AU265" s="217"/>
      <c r="AV265" s="217"/>
      <c r="AW265" s="217"/>
      <c r="AX265" s="217"/>
      <c r="AY265" s="217"/>
      <c r="AZ265" s="217"/>
    </row>
    <row r="266" spans="1:62" collapsed="1" x14ac:dyDescent="0.2">
      <c r="A266" s="218" t="s">
        <v>3</v>
      </c>
      <c r="B266" s="219" t="s">
        <v>223</v>
      </c>
      <c r="C266" s="220" t="s">
        <v>156</v>
      </c>
      <c r="D266" s="221">
        <v>37.229999999999997</v>
      </c>
      <c r="E266" s="223">
        <f t="shared" ref="E266:E279" ca="1" si="631">IF(D266="","",IF(N(D266)=0,"*",ROUND(100*E$265/(100*D266-40*INT(D266)),2)))</f>
        <v>100</v>
      </c>
      <c r="F266" s="221">
        <v>31.29</v>
      </c>
      <c r="G266" s="223">
        <f t="shared" ref="G266:G279" ca="1" si="632">IF(F266="","",IF(N(F266)=0,"*",ROUND(100*G$265/(100*F266-40*INT(F266)),2)))</f>
        <v>100</v>
      </c>
      <c r="H266" s="221" t="s">
        <v>88</v>
      </c>
      <c r="I266" s="281" t="str">
        <f t="shared" ref="I266:I279" si="633">IF(H266="","",IF(N(H266)=0,"*",ROUND(100*I$265/(100*H266-40*INT(H266)),2)))</f>
        <v>*</v>
      </c>
      <c r="J266" s="282">
        <v>27.22</v>
      </c>
      <c r="K266" s="222">
        <f t="shared" ref="K266:K279" ca="1" si="634">IF(J266="","",IF(N(J266)=0,"*",ROUND(100*K$265/(100*J266-40*INT(J266)),2)))</f>
        <v>71.5</v>
      </c>
      <c r="L266" s="221">
        <v>15.1</v>
      </c>
      <c r="M266" s="223">
        <f t="shared" ref="M266:M279" ca="1" si="635">IF(L266="","",IF(N(L266)=0,"*",ROUND(100*M$265/(100*L266-40*INT(L266)),2)))</f>
        <v>100</v>
      </c>
      <c r="N266" s="221">
        <v>12.41</v>
      </c>
      <c r="O266" s="223">
        <f t="shared" ref="O266:O279" ca="1" si="636">IF(N266="","",IF(N(N266)=0,"*",ROUND(100*O$265/(100*N266-40*INT(N266)),2)))</f>
        <v>100</v>
      </c>
      <c r="P266" s="221">
        <v>15.32</v>
      </c>
      <c r="Q266" s="223">
        <f t="shared" ref="Q266:Q279" ca="1" si="637">IF(P266="","",IF(N(P266)=0,"*",ROUND(100*Q$265/(100*P266-40*INT(P266)),2)))</f>
        <v>94.21</v>
      </c>
      <c r="R266" s="221">
        <v>41.42</v>
      </c>
      <c r="S266" s="222">
        <f t="shared" ref="S266:S279" ca="1" si="638">IF(R266="","",IF(N(R266)=0,"*",ROUND(100*S$265/(100*R266-40*INT(R266)),2)))</f>
        <v>88.25</v>
      </c>
      <c r="T266" s="221">
        <v>32.18</v>
      </c>
      <c r="U266" s="222">
        <f t="shared" ref="U266:U279" ca="1" si="639">IF(T266="","",IF(N(T266)=0,"*",ROUND(100*U$265/(100*T266-40*INT(T266)),2)))</f>
        <v>84.93</v>
      </c>
      <c r="V266" s="223">
        <f t="shared" ref="V266:V279" ca="1" si="640">SUM(Y266:AC266)</f>
        <v>494.21</v>
      </c>
      <c r="W266" s="225"/>
      <c r="X266" s="226">
        <v>0.7</v>
      </c>
      <c r="Y266" s="158">
        <f t="shared" ref="Y266:AC279" ca="1" si="641">LARGE($AE266:$AM266,Y$34)</f>
        <v>100</v>
      </c>
      <c r="Z266" s="158">
        <f t="shared" ca="1" si="641"/>
        <v>100</v>
      </c>
      <c r="AA266" s="158">
        <f t="shared" ca="1" si="641"/>
        <v>100</v>
      </c>
      <c r="AB266" s="158">
        <f t="shared" ca="1" si="641"/>
        <v>100</v>
      </c>
      <c r="AC266" s="158">
        <f t="shared" ca="1" si="641"/>
        <v>94.21</v>
      </c>
      <c r="AE266" s="158">
        <f t="shared" ref="AE266:AE279" ca="1" si="642">N(E266)</f>
        <v>100</v>
      </c>
      <c r="AF266" s="158">
        <f t="shared" ref="AF266:AF279" ca="1" si="643">N(G266)</f>
        <v>100</v>
      </c>
      <c r="AG266" s="158">
        <f t="shared" ref="AG266:AG279" si="644">N(I266)</f>
        <v>0</v>
      </c>
      <c r="AH266" s="158">
        <f t="shared" ref="AH266:AH279" ca="1" si="645">N(K266)</f>
        <v>71.5</v>
      </c>
      <c r="AI266" s="158">
        <f t="shared" ref="AI266:AI279" ca="1" si="646">N(M266)</f>
        <v>100</v>
      </c>
      <c r="AJ266" s="158">
        <f t="shared" ref="AJ266:AJ279" ca="1" si="647">N(O266)</f>
        <v>100</v>
      </c>
      <c r="AK266" s="158">
        <f t="shared" ref="AK266:AK279" ca="1" si="648">N(Q266)</f>
        <v>94.21</v>
      </c>
      <c r="AL266" s="158">
        <f t="shared" ref="AL266:AL279" ca="1" si="649">N(S266)</f>
        <v>88.25</v>
      </c>
      <c r="AM266" s="158">
        <f t="shared" ref="AM266:AM279" ca="1" si="650">N(U266)</f>
        <v>84.93</v>
      </c>
      <c r="AN266" s="159">
        <f t="shared" ref="AN266:AN279" ca="1" si="651">ROUND(X266*SUM(E266,G266,I266,K266,M266,O266,Q266,S266,U266),2)</f>
        <v>517.22</v>
      </c>
      <c r="AP266" s="227">
        <f t="shared" ref="AP266:AP279" ca="1" si="652">IF(C266="Vihor",1,0)*AN266</f>
        <v>0</v>
      </c>
      <c r="AQ266" s="227">
        <f t="shared" ref="AQ266:AQ279" ca="1" si="653">IF(C266="Maksimir",1,0)*AN266</f>
        <v>0</v>
      </c>
      <c r="AR266" s="227">
        <f t="shared" ref="AR266:AR279" ca="1" si="654">IF(C266="Japetić",1,0)*AN266</f>
        <v>0</v>
      </c>
      <c r="AS266" s="227">
        <f t="shared" ref="AS266:AS279" ca="1" si="655">IF(C266="Bjelovar",1,0)*AN266</f>
        <v>0</v>
      </c>
      <c r="AT266" s="227">
        <f t="shared" ref="AT266:AT279" ca="1" si="656">IF(C266="Međimurje",1,0)*AN266</f>
        <v>0</v>
      </c>
      <c r="AU266" s="227">
        <f t="shared" ref="AU266:AU279" ca="1" si="657">IF(C266="Sova",1,0)*AN266</f>
        <v>0</v>
      </c>
      <c r="AV266" s="227">
        <f t="shared" ref="AV266:AV279" ca="1" si="658">IF(C266="Orion",1,0)*AN266</f>
        <v>0</v>
      </c>
      <c r="AW266" s="227">
        <f t="shared" ref="AW266:AW279" ca="1" si="659">IF(C266="Kapela",1,0)*AN266</f>
        <v>0</v>
      </c>
      <c r="AX266" s="227">
        <f t="shared" ref="AX266:AX279" ca="1" si="660">IF(C266="Jelen",1,0)*AN266</f>
        <v>517.22</v>
      </c>
      <c r="AY266" s="227">
        <f t="shared" ref="AY266:AY279" ca="1" si="661">IF(C266="Varaždin",1,0)*AN266</f>
        <v>0</v>
      </c>
      <c r="AZ266" s="227">
        <f t="shared" ref="AZ266:AZ279" ca="1" si="662">IF(C266="Ivan Merz",1,0)*AN266</f>
        <v>0</v>
      </c>
      <c r="BB266" s="227">
        <f t="shared" ref="BB266:BB279" ca="1" si="663">ROUND(N(E266)*$X266,2)</f>
        <v>70</v>
      </c>
      <c r="BC266" s="227">
        <f t="shared" ref="BC266:BC279" ca="1" si="664">ROUND(N(G266)*$X266,2)</f>
        <v>70</v>
      </c>
      <c r="BD266" s="227">
        <f t="shared" ref="BD266:BD279" si="665">ROUND(N(I266)*$X266,2)</f>
        <v>0</v>
      </c>
      <c r="BE266" s="227">
        <f t="shared" ref="BE266:BE279" ca="1" si="666">ROUND(N(K266)*$X266,2)</f>
        <v>50.05</v>
      </c>
      <c r="BF266" s="227">
        <f t="shared" ref="BF266:BF279" ca="1" si="667">ROUND(N(M266)*$X266,2)</f>
        <v>70</v>
      </c>
      <c r="BG266" s="227">
        <f t="shared" ref="BG266:BG279" ca="1" si="668">ROUND(N(O266)*$X266,2)</f>
        <v>70</v>
      </c>
      <c r="BH266" s="227">
        <f t="shared" ref="BH266:BH279" ca="1" si="669">ROUND(N(Q266)*$X266,2)</f>
        <v>65.95</v>
      </c>
      <c r="BI266" s="227">
        <f t="shared" ref="BI266:BI279" ca="1" si="670">ROUND(N(S266)*$X266,2)</f>
        <v>61.78</v>
      </c>
      <c r="BJ266" s="227">
        <f t="shared" ref="BJ266:BJ279" ca="1" si="671">ROUND(N(U266)*$X266,2)</f>
        <v>59.45</v>
      </c>
    </row>
    <row r="267" spans="1:62" x14ac:dyDescent="0.2">
      <c r="A267" s="228" t="s">
        <v>4</v>
      </c>
      <c r="B267" s="229" t="s">
        <v>228</v>
      </c>
      <c r="C267" s="230" t="s">
        <v>82</v>
      </c>
      <c r="D267" s="231">
        <v>62.16</v>
      </c>
      <c r="E267" s="232">
        <f t="shared" ca="1" si="631"/>
        <v>60.04</v>
      </c>
      <c r="F267" s="231">
        <v>33.35</v>
      </c>
      <c r="G267" s="236">
        <f t="shared" ca="1" si="632"/>
        <v>93.75</v>
      </c>
      <c r="H267" s="231">
        <v>24.24</v>
      </c>
      <c r="I267" s="236">
        <f t="shared" ca="1" si="633"/>
        <v>100</v>
      </c>
      <c r="J267" s="283">
        <v>30.23</v>
      </c>
      <c r="K267" s="232">
        <f t="shared" ca="1" si="634"/>
        <v>64.400000000000006</v>
      </c>
      <c r="L267" s="231"/>
      <c r="M267" s="232" t="str">
        <f t="shared" si="635"/>
        <v/>
      </c>
      <c r="N267" s="231">
        <v>14.46</v>
      </c>
      <c r="O267" s="236">
        <f t="shared" ca="1" si="636"/>
        <v>85.89</v>
      </c>
      <c r="P267" s="231">
        <v>21.29</v>
      </c>
      <c r="Q267" s="232">
        <f t="shared" ca="1" si="637"/>
        <v>68.11</v>
      </c>
      <c r="R267" s="231">
        <v>36.479999999999997</v>
      </c>
      <c r="S267" s="236">
        <f t="shared" ca="1" si="638"/>
        <v>100</v>
      </c>
      <c r="T267" s="231">
        <v>27.26</v>
      </c>
      <c r="U267" s="236">
        <f t="shared" ca="1" si="639"/>
        <v>100</v>
      </c>
      <c r="V267" s="236">
        <f t="shared" ca="1" si="640"/>
        <v>479.64</v>
      </c>
      <c r="W267" s="225"/>
      <c r="X267" s="226">
        <v>0.7</v>
      </c>
      <c r="Y267" s="158">
        <f t="shared" ca="1" si="641"/>
        <v>100</v>
      </c>
      <c r="Z267" s="158">
        <f t="shared" ca="1" si="641"/>
        <v>100</v>
      </c>
      <c r="AA267" s="158">
        <f t="shared" ca="1" si="641"/>
        <v>100</v>
      </c>
      <c r="AB267" s="158">
        <f t="shared" ca="1" si="641"/>
        <v>93.75</v>
      </c>
      <c r="AC267" s="158">
        <f t="shared" ca="1" si="641"/>
        <v>85.89</v>
      </c>
      <c r="AE267" s="158">
        <f t="shared" ca="1" si="642"/>
        <v>60.04</v>
      </c>
      <c r="AF267" s="158">
        <f t="shared" ca="1" si="643"/>
        <v>93.75</v>
      </c>
      <c r="AG267" s="158">
        <f t="shared" ca="1" si="644"/>
        <v>100</v>
      </c>
      <c r="AH267" s="158">
        <f t="shared" ca="1" si="645"/>
        <v>64.400000000000006</v>
      </c>
      <c r="AI267" s="158">
        <f t="shared" si="646"/>
        <v>0</v>
      </c>
      <c r="AJ267" s="158">
        <f t="shared" ca="1" si="647"/>
        <v>85.89</v>
      </c>
      <c r="AK267" s="158">
        <f t="shared" ca="1" si="648"/>
        <v>68.11</v>
      </c>
      <c r="AL267" s="158">
        <f t="shared" ca="1" si="649"/>
        <v>100</v>
      </c>
      <c r="AM267" s="158">
        <f t="shared" ca="1" si="650"/>
        <v>100</v>
      </c>
      <c r="AN267" s="159">
        <f t="shared" ca="1" si="651"/>
        <v>470.53</v>
      </c>
      <c r="AP267" s="227">
        <f t="shared" ca="1" si="652"/>
        <v>0</v>
      </c>
      <c r="AQ267" s="227">
        <f t="shared" ca="1" si="653"/>
        <v>0</v>
      </c>
      <c r="AR267" s="227">
        <f t="shared" ca="1" si="654"/>
        <v>0</v>
      </c>
      <c r="AS267" s="227">
        <f t="shared" ca="1" si="655"/>
        <v>470.53</v>
      </c>
      <c r="AT267" s="227">
        <f t="shared" ca="1" si="656"/>
        <v>0</v>
      </c>
      <c r="AU267" s="227">
        <f t="shared" ca="1" si="657"/>
        <v>0</v>
      </c>
      <c r="AV267" s="227">
        <f t="shared" ca="1" si="658"/>
        <v>0</v>
      </c>
      <c r="AW267" s="227">
        <f t="shared" ca="1" si="659"/>
        <v>0</v>
      </c>
      <c r="AX267" s="227">
        <f t="shared" ca="1" si="660"/>
        <v>0</v>
      </c>
      <c r="AY267" s="227">
        <f t="shared" ca="1" si="661"/>
        <v>0</v>
      </c>
      <c r="AZ267" s="227">
        <f t="shared" ca="1" si="662"/>
        <v>0</v>
      </c>
      <c r="BB267" s="227">
        <f t="shared" ca="1" si="663"/>
        <v>42.03</v>
      </c>
      <c r="BC267" s="227">
        <f t="shared" ca="1" si="664"/>
        <v>65.63</v>
      </c>
      <c r="BD267" s="227">
        <f t="shared" ca="1" si="665"/>
        <v>70</v>
      </c>
      <c r="BE267" s="227">
        <f t="shared" ca="1" si="666"/>
        <v>45.08</v>
      </c>
      <c r="BF267" s="227">
        <f t="shared" si="667"/>
        <v>0</v>
      </c>
      <c r="BG267" s="227">
        <f t="shared" ca="1" si="668"/>
        <v>60.12</v>
      </c>
      <c r="BH267" s="227">
        <f t="shared" ca="1" si="669"/>
        <v>47.68</v>
      </c>
      <c r="BI267" s="227">
        <f t="shared" ca="1" si="670"/>
        <v>70</v>
      </c>
      <c r="BJ267" s="227">
        <f t="shared" ca="1" si="671"/>
        <v>70</v>
      </c>
    </row>
    <row r="268" spans="1:62" x14ac:dyDescent="0.2">
      <c r="A268" s="228" t="s">
        <v>5</v>
      </c>
      <c r="B268" s="229" t="s">
        <v>225</v>
      </c>
      <c r="C268" s="230" t="s">
        <v>156</v>
      </c>
      <c r="D268" s="231">
        <v>50.2</v>
      </c>
      <c r="E268" s="232">
        <f t="shared" ca="1" si="631"/>
        <v>74.27</v>
      </c>
      <c r="F268" s="231">
        <v>67.23</v>
      </c>
      <c r="G268" s="232">
        <f t="shared" ca="1" si="632"/>
        <v>46.72</v>
      </c>
      <c r="H268" s="231">
        <v>26.21</v>
      </c>
      <c r="I268" s="236">
        <f t="shared" ca="1" si="633"/>
        <v>92.6</v>
      </c>
      <c r="J268" s="283">
        <v>24.29</v>
      </c>
      <c r="K268" s="236">
        <f t="shared" ca="1" si="634"/>
        <v>79.92</v>
      </c>
      <c r="L268" s="231">
        <v>20.14</v>
      </c>
      <c r="M268" s="232">
        <f t="shared" ca="1" si="635"/>
        <v>74.959999999999994</v>
      </c>
      <c r="N268" s="231">
        <v>14.55</v>
      </c>
      <c r="O268" s="236">
        <f t="shared" ca="1" si="636"/>
        <v>85.03</v>
      </c>
      <c r="P268" s="231">
        <v>14.38</v>
      </c>
      <c r="Q268" s="236">
        <f t="shared" ca="1" si="637"/>
        <v>100</v>
      </c>
      <c r="R268" s="231">
        <v>85.11</v>
      </c>
      <c r="S268" s="232">
        <f t="shared" ca="1" si="638"/>
        <v>43.2</v>
      </c>
      <c r="T268" s="231">
        <v>34.49</v>
      </c>
      <c r="U268" s="236">
        <f t="shared" ca="1" si="639"/>
        <v>78.790000000000006</v>
      </c>
      <c r="V268" s="236">
        <f t="shared" ca="1" si="640"/>
        <v>436.34000000000003</v>
      </c>
      <c r="W268" s="225"/>
      <c r="X268" s="226">
        <v>0.7</v>
      </c>
      <c r="Y268" s="158">
        <f t="shared" ca="1" si="641"/>
        <v>100</v>
      </c>
      <c r="Z268" s="158">
        <f t="shared" ca="1" si="641"/>
        <v>92.6</v>
      </c>
      <c r="AA268" s="158">
        <f t="shared" ca="1" si="641"/>
        <v>85.03</v>
      </c>
      <c r="AB268" s="158">
        <f t="shared" ca="1" si="641"/>
        <v>79.92</v>
      </c>
      <c r="AC268" s="158">
        <f t="shared" ca="1" si="641"/>
        <v>78.790000000000006</v>
      </c>
      <c r="AE268" s="158">
        <f t="shared" ca="1" si="642"/>
        <v>74.27</v>
      </c>
      <c r="AF268" s="158">
        <f t="shared" ca="1" si="643"/>
        <v>46.72</v>
      </c>
      <c r="AG268" s="158">
        <f t="shared" ca="1" si="644"/>
        <v>92.6</v>
      </c>
      <c r="AH268" s="158">
        <f t="shared" ca="1" si="645"/>
        <v>79.92</v>
      </c>
      <c r="AI268" s="158">
        <f t="shared" ca="1" si="646"/>
        <v>74.959999999999994</v>
      </c>
      <c r="AJ268" s="158">
        <f t="shared" ca="1" si="647"/>
        <v>85.03</v>
      </c>
      <c r="AK268" s="158">
        <f t="shared" ca="1" si="648"/>
        <v>100</v>
      </c>
      <c r="AL268" s="158">
        <f t="shared" ca="1" si="649"/>
        <v>43.2</v>
      </c>
      <c r="AM268" s="158">
        <f t="shared" ca="1" si="650"/>
        <v>78.790000000000006</v>
      </c>
      <c r="AN268" s="159">
        <f t="shared" ca="1" si="651"/>
        <v>472.84</v>
      </c>
      <c r="AP268" s="227">
        <f t="shared" ca="1" si="652"/>
        <v>0</v>
      </c>
      <c r="AQ268" s="227">
        <f t="shared" ca="1" si="653"/>
        <v>0</v>
      </c>
      <c r="AR268" s="227">
        <f t="shared" ca="1" si="654"/>
        <v>0</v>
      </c>
      <c r="AS268" s="227">
        <f t="shared" ca="1" si="655"/>
        <v>0</v>
      </c>
      <c r="AT268" s="227">
        <f t="shared" ca="1" si="656"/>
        <v>0</v>
      </c>
      <c r="AU268" s="227">
        <f t="shared" ca="1" si="657"/>
        <v>0</v>
      </c>
      <c r="AV268" s="227">
        <f t="shared" ca="1" si="658"/>
        <v>0</v>
      </c>
      <c r="AW268" s="227">
        <f t="shared" ca="1" si="659"/>
        <v>0</v>
      </c>
      <c r="AX268" s="227">
        <f t="shared" ca="1" si="660"/>
        <v>472.84</v>
      </c>
      <c r="AY268" s="227">
        <f t="shared" ca="1" si="661"/>
        <v>0</v>
      </c>
      <c r="AZ268" s="227">
        <f t="shared" ca="1" si="662"/>
        <v>0</v>
      </c>
      <c r="BB268" s="227">
        <f t="shared" ca="1" si="663"/>
        <v>51.99</v>
      </c>
      <c r="BC268" s="227">
        <f t="shared" ca="1" si="664"/>
        <v>32.700000000000003</v>
      </c>
      <c r="BD268" s="227">
        <f t="shared" ca="1" si="665"/>
        <v>64.819999999999993</v>
      </c>
      <c r="BE268" s="227">
        <f t="shared" ca="1" si="666"/>
        <v>55.94</v>
      </c>
      <c r="BF268" s="227">
        <f t="shared" ca="1" si="667"/>
        <v>52.47</v>
      </c>
      <c r="BG268" s="227">
        <f t="shared" ca="1" si="668"/>
        <v>59.52</v>
      </c>
      <c r="BH268" s="227">
        <f t="shared" ca="1" si="669"/>
        <v>70</v>
      </c>
      <c r="BI268" s="227">
        <f t="shared" ca="1" si="670"/>
        <v>30.24</v>
      </c>
      <c r="BJ268" s="227">
        <f t="shared" ca="1" si="671"/>
        <v>55.15</v>
      </c>
    </row>
    <row r="269" spans="1:62" x14ac:dyDescent="0.2">
      <c r="A269" s="228" t="s">
        <v>6</v>
      </c>
      <c r="B269" s="229" t="s">
        <v>226</v>
      </c>
      <c r="C269" s="230" t="s">
        <v>84</v>
      </c>
      <c r="D269" s="231">
        <v>54.27</v>
      </c>
      <c r="E269" s="236">
        <f t="shared" ca="1" si="631"/>
        <v>68.66</v>
      </c>
      <c r="F269" s="231">
        <v>76.010000000000005</v>
      </c>
      <c r="G269" s="232">
        <f t="shared" ca="1" si="632"/>
        <v>41.42</v>
      </c>
      <c r="H269" s="231"/>
      <c r="I269" s="236" t="str">
        <f t="shared" si="633"/>
        <v/>
      </c>
      <c r="J269" s="283">
        <v>19.34</v>
      </c>
      <c r="K269" s="236">
        <f t="shared" ca="1" si="634"/>
        <v>100</v>
      </c>
      <c r="L269" s="231">
        <v>23.55</v>
      </c>
      <c r="M269" s="232">
        <f t="shared" ca="1" si="635"/>
        <v>63.41</v>
      </c>
      <c r="N269" s="231">
        <v>12.51</v>
      </c>
      <c r="O269" s="236">
        <f t="shared" ca="1" si="636"/>
        <v>98.7</v>
      </c>
      <c r="P269" s="231">
        <v>25.41</v>
      </c>
      <c r="Q269" s="232">
        <f t="shared" ca="1" si="637"/>
        <v>56.98</v>
      </c>
      <c r="R269" s="231">
        <v>54.44</v>
      </c>
      <c r="S269" s="236">
        <f t="shared" ca="1" si="638"/>
        <v>67.239999999999995</v>
      </c>
      <c r="T269" s="231">
        <v>42.34</v>
      </c>
      <c r="U269" s="236">
        <f t="shared" ca="1" si="639"/>
        <v>64.45</v>
      </c>
      <c r="V269" s="236">
        <f t="shared" ca="1" si="640"/>
        <v>399.05</v>
      </c>
      <c r="W269" s="225"/>
      <c r="X269" s="226">
        <v>0.7</v>
      </c>
      <c r="Y269" s="158">
        <f t="shared" ca="1" si="641"/>
        <v>100</v>
      </c>
      <c r="Z269" s="158">
        <f t="shared" ca="1" si="641"/>
        <v>98.7</v>
      </c>
      <c r="AA269" s="158">
        <f t="shared" ca="1" si="641"/>
        <v>68.66</v>
      </c>
      <c r="AB269" s="158">
        <f t="shared" ca="1" si="641"/>
        <v>67.239999999999995</v>
      </c>
      <c r="AC269" s="158">
        <f t="shared" ca="1" si="641"/>
        <v>64.45</v>
      </c>
      <c r="AE269" s="158">
        <f t="shared" ca="1" si="642"/>
        <v>68.66</v>
      </c>
      <c r="AF269" s="158">
        <f t="shared" ca="1" si="643"/>
        <v>41.42</v>
      </c>
      <c r="AG269" s="158">
        <f t="shared" si="644"/>
        <v>0</v>
      </c>
      <c r="AH269" s="158">
        <f t="shared" ca="1" si="645"/>
        <v>100</v>
      </c>
      <c r="AI269" s="158">
        <f t="shared" ca="1" si="646"/>
        <v>63.41</v>
      </c>
      <c r="AJ269" s="158">
        <f t="shared" ca="1" si="647"/>
        <v>98.7</v>
      </c>
      <c r="AK269" s="158">
        <f t="shared" ca="1" si="648"/>
        <v>56.98</v>
      </c>
      <c r="AL269" s="158">
        <f t="shared" ca="1" si="649"/>
        <v>67.239999999999995</v>
      </c>
      <c r="AM269" s="158">
        <f t="shared" ca="1" si="650"/>
        <v>64.45</v>
      </c>
      <c r="AN269" s="159">
        <f t="shared" ca="1" si="651"/>
        <v>392.6</v>
      </c>
      <c r="AP269" s="227">
        <f t="shared" ca="1" si="652"/>
        <v>0</v>
      </c>
      <c r="AQ269" s="227">
        <f t="shared" ca="1" si="653"/>
        <v>0</v>
      </c>
      <c r="AR269" s="227">
        <f t="shared" ca="1" si="654"/>
        <v>0</v>
      </c>
      <c r="AS269" s="227">
        <f t="shared" ca="1" si="655"/>
        <v>0</v>
      </c>
      <c r="AT269" s="227">
        <f t="shared" ca="1" si="656"/>
        <v>0</v>
      </c>
      <c r="AU269" s="227">
        <f t="shared" ca="1" si="657"/>
        <v>0</v>
      </c>
      <c r="AV269" s="227">
        <f t="shared" ca="1" si="658"/>
        <v>0</v>
      </c>
      <c r="AW269" s="227">
        <f t="shared" ca="1" si="659"/>
        <v>392.6</v>
      </c>
      <c r="AX269" s="227">
        <f t="shared" ca="1" si="660"/>
        <v>0</v>
      </c>
      <c r="AY269" s="227">
        <f t="shared" ca="1" si="661"/>
        <v>0</v>
      </c>
      <c r="AZ269" s="227">
        <f t="shared" ca="1" si="662"/>
        <v>0</v>
      </c>
      <c r="BB269" s="227">
        <f t="shared" ca="1" si="663"/>
        <v>48.06</v>
      </c>
      <c r="BC269" s="227">
        <f t="shared" ca="1" si="664"/>
        <v>28.99</v>
      </c>
      <c r="BD269" s="227">
        <f t="shared" si="665"/>
        <v>0</v>
      </c>
      <c r="BE269" s="227">
        <f t="shared" ca="1" si="666"/>
        <v>70</v>
      </c>
      <c r="BF269" s="227">
        <f t="shared" ca="1" si="667"/>
        <v>44.39</v>
      </c>
      <c r="BG269" s="227">
        <f t="shared" ca="1" si="668"/>
        <v>69.09</v>
      </c>
      <c r="BH269" s="227">
        <f t="shared" ca="1" si="669"/>
        <v>39.89</v>
      </c>
      <c r="BI269" s="227">
        <f t="shared" ca="1" si="670"/>
        <v>47.07</v>
      </c>
      <c r="BJ269" s="227">
        <f t="shared" ca="1" si="671"/>
        <v>45.12</v>
      </c>
    </row>
    <row r="270" spans="1:62" x14ac:dyDescent="0.2">
      <c r="A270" s="228" t="s">
        <v>7</v>
      </c>
      <c r="B270" s="229" t="s">
        <v>229</v>
      </c>
      <c r="C270" s="230" t="s">
        <v>82</v>
      </c>
      <c r="D270" s="231">
        <v>70.16</v>
      </c>
      <c r="E270" s="232">
        <f t="shared" ca="1" si="631"/>
        <v>53.2</v>
      </c>
      <c r="F270" s="231">
        <v>73.260000000000005</v>
      </c>
      <c r="G270" s="232">
        <f t="shared" ca="1" si="632"/>
        <v>42.87</v>
      </c>
      <c r="H270" s="231">
        <v>28.22</v>
      </c>
      <c r="I270" s="236">
        <f t="shared" ca="1" si="633"/>
        <v>86.02</v>
      </c>
      <c r="J270" s="283">
        <v>29.21</v>
      </c>
      <c r="K270" s="236">
        <f t="shared" ca="1" si="634"/>
        <v>66.67</v>
      </c>
      <c r="L270" s="231"/>
      <c r="M270" s="236" t="str">
        <f t="shared" si="635"/>
        <v/>
      </c>
      <c r="N270" s="231">
        <v>16.420000000000002</v>
      </c>
      <c r="O270" s="236">
        <f t="shared" ca="1" si="636"/>
        <v>75.95</v>
      </c>
      <c r="P270" s="231">
        <v>21.35</v>
      </c>
      <c r="Q270" s="236">
        <f t="shared" ca="1" si="637"/>
        <v>67.8</v>
      </c>
      <c r="R270" s="231"/>
      <c r="S270" s="236" t="str">
        <f t="shared" si="638"/>
        <v/>
      </c>
      <c r="T270" s="231">
        <v>33.25</v>
      </c>
      <c r="U270" s="236">
        <f t="shared" ca="1" si="639"/>
        <v>82.09</v>
      </c>
      <c r="V270" s="236">
        <f t="shared" ca="1" si="640"/>
        <v>378.53000000000003</v>
      </c>
      <c r="W270" s="225"/>
      <c r="X270" s="226">
        <v>0.7</v>
      </c>
      <c r="Y270" s="158">
        <f t="shared" ca="1" si="641"/>
        <v>86.02</v>
      </c>
      <c r="Z270" s="158">
        <f t="shared" ca="1" si="641"/>
        <v>82.09</v>
      </c>
      <c r="AA270" s="158">
        <f t="shared" ca="1" si="641"/>
        <v>75.95</v>
      </c>
      <c r="AB270" s="158">
        <f t="shared" ca="1" si="641"/>
        <v>67.8</v>
      </c>
      <c r="AC270" s="158">
        <f t="shared" ca="1" si="641"/>
        <v>66.67</v>
      </c>
      <c r="AE270" s="158">
        <f t="shared" ca="1" si="642"/>
        <v>53.2</v>
      </c>
      <c r="AF270" s="158">
        <f t="shared" ca="1" si="643"/>
        <v>42.87</v>
      </c>
      <c r="AG270" s="158">
        <f t="shared" ca="1" si="644"/>
        <v>86.02</v>
      </c>
      <c r="AH270" s="158">
        <f t="shared" ca="1" si="645"/>
        <v>66.67</v>
      </c>
      <c r="AI270" s="158">
        <f t="shared" si="646"/>
        <v>0</v>
      </c>
      <c r="AJ270" s="158">
        <f t="shared" ca="1" si="647"/>
        <v>75.95</v>
      </c>
      <c r="AK270" s="158">
        <f t="shared" ca="1" si="648"/>
        <v>67.8</v>
      </c>
      <c r="AL270" s="158">
        <f t="shared" si="649"/>
        <v>0</v>
      </c>
      <c r="AM270" s="158">
        <f t="shared" ca="1" si="650"/>
        <v>82.09</v>
      </c>
      <c r="AN270" s="159">
        <f t="shared" ca="1" si="651"/>
        <v>332.22</v>
      </c>
      <c r="AP270" s="227">
        <f t="shared" ca="1" si="652"/>
        <v>0</v>
      </c>
      <c r="AQ270" s="227">
        <f t="shared" ca="1" si="653"/>
        <v>0</v>
      </c>
      <c r="AR270" s="227">
        <f t="shared" ca="1" si="654"/>
        <v>0</v>
      </c>
      <c r="AS270" s="227">
        <f t="shared" ca="1" si="655"/>
        <v>332.22</v>
      </c>
      <c r="AT270" s="227">
        <f t="shared" ca="1" si="656"/>
        <v>0</v>
      </c>
      <c r="AU270" s="227">
        <f t="shared" ca="1" si="657"/>
        <v>0</v>
      </c>
      <c r="AV270" s="227">
        <f t="shared" ca="1" si="658"/>
        <v>0</v>
      </c>
      <c r="AW270" s="227">
        <f t="shared" ca="1" si="659"/>
        <v>0</v>
      </c>
      <c r="AX270" s="227">
        <f t="shared" ca="1" si="660"/>
        <v>0</v>
      </c>
      <c r="AY270" s="227">
        <f t="shared" ca="1" si="661"/>
        <v>0</v>
      </c>
      <c r="AZ270" s="227">
        <f t="shared" ca="1" si="662"/>
        <v>0</v>
      </c>
      <c r="BB270" s="227">
        <f t="shared" ca="1" si="663"/>
        <v>37.24</v>
      </c>
      <c r="BC270" s="227">
        <f t="shared" ca="1" si="664"/>
        <v>30.01</v>
      </c>
      <c r="BD270" s="227">
        <f t="shared" ca="1" si="665"/>
        <v>60.21</v>
      </c>
      <c r="BE270" s="227">
        <f t="shared" ca="1" si="666"/>
        <v>46.67</v>
      </c>
      <c r="BF270" s="227">
        <f t="shared" si="667"/>
        <v>0</v>
      </c>
      <c r="BG270" s="227">
        <f t="shared" ca="1" si="668"/>
        <v>53.17</v>
      </c>
      <c r="BH270" s="227">
        <f t="shared" ca="1" si="669"/>
        <v>47.46</v>
      </c>
      <c r="BI270" s="227">
        <f t="shared" si="670"/>
        <v>0</v>
      </c>
      <c r="BJ270" s="227">
        <f t="shared" ca="1" si="671"/>
        <v>57.46</v>
      </c>
    </row>
    <row r="271" spans="1:62" x14ac:dyDescent="0.2">
      <c r="A271" s="228" t="s">
        <v>8</v>
      </c>
      <c r="B271" s="229" t="s">
        <v>230</v>
      </c>
      <c r="C271" s="230" t="s">
        <v>73</v>
      </c>
      <c r="D271" s="231">
        <v>85.44</v>
      </c>
      <c r="E271" s="232">
        <f t="shared" ca="1" si="631"/>
        <v>43.6</v>
      </c>
      <c r="F271" s="231">
        <v>38.44</v>
      </c>
      <c r="G271" s="236">
        <f t="shared" ca="1" si="632"/>
        <v>81.28</v>
      </c>
      <c r="H271" s="231">
        <v>40.1</v>
      </c>
      <c r="I271" s="236">
        <f t="shared" ca="1" si="633"/>
        <v>60.75</v>
      </c>
      <c r="J271" s="283">
        <v>44.11</v>
      </c>
      <c r="K271" s="232">
        <f t="shared" ca="1" si="634"/>
        <v>44.29</v>
      </c>
      <c r="L271" s="231"/>
      <c r="M271" s="236" t="str">
        <f t="shared" si="635"/>
        <v/>
      </c>
      <c r="N271" s="231">
        <v>19.16</v>
      </c>
      <c r="O271" s="236">
        <f t="shared" ca="1" si="636"/>
        <v>65.83</v>
      </c>
      <c r="P271" s="231">
        <v>28.5</v>
      </c>
      <c r="Q271" s="232">
        <f t="shared" ca="1" si="637"/>
        <v>50.75</v>
      </c>
      <c r="R271" s="231">
        <v>46.48</v>
      </c>
      <c r="S271" s="236">
        <f t="shared" ca="1" si="638"/>
        <v>78.63</v>
      </c>
      <c r="T271" s="231">
        <v>36.46</v>
      </c>
      <c r="U271" s="236">
        <f t="shared" ca="1" si="639"/>
        <v>74.61</v>
      </c>
      <c r="V271" s="236">
        <f t="shared" ca="1" si="640"/>
        <v>361.09999999999997</v>
      </c>
      <c r="W271" s="225"/>
      <c r="X271" s="226">
        <v>0.7</v>
      </c>
      <c r="Y271" s="158">
        <f t="shared" ca="1" si="641"/>
        <v>81.28</v>
      </c>
      <c r="Z271" s="158">
        <f t="shared" ca="1" si="641"/>
        <v>78.63</v>
      </c>
      <c r="AA271" s="158">
        <f t="shared" ca="1" si="641"/>
        <v>74.61</v>
      </c>
      <c r="AB271" s="158">
        <f t="shared" ca="1" si="641"/>
        <v>65.83</v>
      </c>
      <c r="AC271" s="158">
        <f t="shared" ca="1" si="641"/>
        <v>60.75</v>
      </c>
      <c r="AE271" s="158">
        <f t="shared" ca="1" si="642"/>
        <v>43.6</v>
      </c>
      <c r="AF271" s="158">
        <f t="shared" ca="1" si="643"/>
        <v>81.28</v>
      </c>
      <c r="AG271" s="158">
        <f t="shared" ca="1" si="644"/>
        <v>60.75</v>
      </c>
      <c r="AH271" s="158">
        <f t="shared" ca="1" si="645"/>
        <v>44.29</v>
      </c>
      <c r="AI271" s="158">
        <f t="shared" si="646"/>
        <v>0</v>
      </c>
      <c r="AJ271" s="158">
        <f t="shared" ca="1" si="647"/>
        <v>65.83</v>
      </c>
      <c r="AK271" s="158">
        <f t="shared" ca="1" si="648"/>
        <v>50.75</v>
      </c>
      <c r="AL271" s="158">
        <f t="shared" ca="1" si="649"/>
        <v>78.63</v>
      </c>
      <c r="AM271" s="158">
        <f t="shared" ca="1" si="650"/>
        <v>74.61</v>
      </c>
      <c r="AN271" s="159">
        <f t="shared" ca="1" si="651"/>
        <v>349.82</v>
      </c>
      <c r="AP271" s="227">
        <f t="shared" ca="1" si="652"/>
        <v>349.82</v>
      </c>
      <c r="AQ271" s="227">
        <f t="shared" ca="1" si="653"/>
        <v>0</v>
      </c>
      <c r="AR271" s="227">
        <f t="shared" ca="1" si="654"/>
        <v>0</v>
      </c>
      <c r="AS271" s="227">
        <f t="shared" ca="1" si="655"/>
        <v>0</v>
      </c>
      <c r="AT271" s="227">
        <f t="shared" ca="1" si="656"/>
        <v>0</v>
      </c>
      <c r="AU271" s="227">
        <f t="shared" ca="1" si="657"/>
        <v>0</v>
      </c>
      <c r="AV271" s="227">
        <f t="shared" ca="1" si="658"/>
        <v>0</v>
      </c>
      <c r="AW271" s="227">
        <f t="shared" ca="1" si="659"/>
        <v>0</v>
      </c>
      <c r="AX271" s="227">
        <f t="shared" ca="1" si="660"/>
        <v>0</v>
      </c>
      <c r="AY271" s="227">
        <f t="shared" ca="1" si="661"/>
        <v>0</v>
      </c>
      <c r="AZ271" s="227">
        <f t="shared" ca="1" si="662"/>
        <v>0</v>
      </c>
      <c r="BB271" s="227">
        <f t="shared" ca="1" si="663"/>
        <v>30.52</v>
      </c>
      <c r="BC271" s="227">
        <f t="shared" ca="1" si="664"/>
        <v>56.9</v>
      </c>
      <c r="BD271" s="227">
        <f t="shared" ca="1" si="665"/>
        <v>42.53</v>
      </c>
      <c r="BE271" s="227">
        <f t="shared" ca="1" si="666"/>
        <v>31</v>
      </c>
      <c r="BF271" s="227">
        <f t="shared" si="667"/>
        <v>0</v>
      </c>
      <c r="BG271" s="227">
        <f t="shared" ca="1" si="668"/>
        <v>46.08</v>
      </c>
      <c r="BH271" s="227">
        <f t="shared" ca="1" si="669"/>
        <v>35.53</v>
      </c>
      <c r="BI271" s="227">
        <f t="shared" ca="1" si="670"/>
        <v>55.04</v>
      </c>
      <c r="BJ271" s="227">
        <f t="shared" ca="1" si="671"/>
        <v>52.23</v>
      </c>
    </row>
    <row r="272" spans="1:62" x14ac:dyDescent="0.2">
      <c r="A272" s="228" t="s">
        <v>9</v>
      </c>
      <c r="B272" s="229" t="s">
        <v>224</v>
      </c>
      <c r="C272" s="230" t="s">
        <v>82</v>
      </c>
      <c r="D272" s="231">
        <v>41.25</v>
      </c>
      <c r="E272" s="236">
        <f t="shared" ca="1" si="631"/>
        <v>90.26</v>
      </c>
      <c r="F272" s="231">
        <v>77.290000000000006</v>
      </c>
      <c r="G272" s="232">
        <f t="shared" ca="1" si="632"/>
        <v>40.630000000000003</v>
      </c>
      <c r="H272" s="231">
        <v>55</v>
      </c>
      <c r="I272" s="232">
        <f t="shared" ca="1" si="633"/>
        <v>44.36</v>
      </c>
      <c r="J272" s="283">
        <v>26.22</v>
      </c>
      <c r="K272" s="236">
        <f t="shared" ca="1" si="634"/>
        <v>74.209999999999994</v>
      </c>
      <c r="L272" s="231"/>
      <c r="M272" s="232" t="str">
        <f t="shared" si="635"/>
        <v/>
      </c>
      <c r="N272" s="231">
        <v>20.59</v>
      </c>
      <c r="O272" s="236">
        <f t="shared" ca="1" si="636"/>
        <v>60.44</v>
      </c>
      <c r="P272" s="231">
        <v>29.1</v>
      </c>
      <c r="Q272" s="236">
        <f t="shared" ca="1" si="637"/>
        <v>50.17</v>
      </c>
      <c r="R272" s="231"/>
      <c r="S272" s="232" t="str">
        <f t="shared" si="638"/>
        <v/>
      </c>
      <c r="T272" s="231">
        <v>35.26</v>
      </c>
      <c r="U272" s="236">
        <f t="shared" ca="1" si="639"/>
        <v>77.42</v>
      </c>
      <c r="V272" s="236">
        <f t="shared" ca="1" si="640"/>
        <v>352.5</v>
      </c>
      <c r="W272" s="225"/>
      <c r="X272" s="226">
        <v>0.7</v>
      </c>
      <c r="Y272" s="158">
        <f t="shared" ca="1" si="641"/>
        <v>90.26</v>
      </c>
      <c r="Z272" s="158">
        <f t="shared" ca="1" si="641"/>
        <v>77.42</v>
      </c>
      <c r="AA272" s="158">
        <f t="shared" ca="1" si="641"/>
        <v>74.209999999999994</v>
      </c>
      <c r="AB272" s="158">
        <f t="shared" ca="1" si="641"/>
        <v>60.44</v>
      </c>
      <c r="AC272" s="158">
        <f t="shared" ca="1" si="641"/>
        <v>50.17</v>
      </c>
      <c r="AE272" s="158">
        <f t="shared" ca="1" si="642"/>
        <v>90.26</v>
      </c>
      <c r="AF272" s="158">
        <f t="shared" ca="1" si="643"/>
        <v>40.630000000000003</v>
      </c>
      <c r="AG272" s="158">
        <f t="shared" ca="1" si="644"/>
        <v>44.36</v>
      </c>
      <c r="AH272" s="158">
        <f t="shared" ca="1" si="645"/>
        <v>74.209999999999994</v>
      </c>
      <c r="AI272" s="158">
        <f t="shared" si="646"/>
        <v>0</v>
      </c>
      <c r="AJ272" s="158">
        <f t="shared" ca="1" si="647"/>
        <v>60.44</v>
      </c>
      <c r="AK272" s="158">
        <f t="shared" ca="1" si="648"/>
        <v>50.17</v>
      </c>
      <c r="AL272" s="158">
        <f t="shared" si="649"/>
        <v>0</v>
      </c>
      <c r="AM272" s="158">
        <f t="shared" ca="1" si="650"/>
        <v>77.42</v>
      </c>
      <c r="AN272" s="159">
        <f t="shared" ca="1" si="651"/>
        <v>306.24</v>
      </c>
      <c r="AP272" s="227">
        <f t="shared" ca="1" si="652"/>
        <v>0</v>
      </c>
      <c r="AQ272" s="227">
        <f t="shared" ca="1" si="653"/>
        <v>0</v>
      </c>
      <c r="AR272" s="227">
        <f t="shared" ca="1" si="654"/>
        <v>0</v>
      </c>
      <c r="AS272" s="227">
        <f t="shared" ca="1" si="655"/>
        <v>306.24</v>
      </c>
      <c r="AT272" s="227">
        <f t="shared" ca="1" si="656"/>
        <v>0</v>
      </c>
      <c r="AU272" s="227">
        <f t="shared" ca="1" si="657"/>
        <v>0</v>
      </c>
      <c r="AV272" s="227">
        <f t="shared" ca="1" si="658"/>
        <v>0</v>
      </c>
      <c r="AW272" s="227">
        <f t="shared" ca="1" si="659"/>
        <v>0</v>
      </c>
      <c r="AX272" s="227">
        <f t="shared" ca="1" si="660"/>
        <v>0</v>
      </c>
      <c r="AY272" s="227">
        <f t="shared" ca="1" si="661"/>
        <v>0</v>
      </c>
      <c r="AZ272" s="227">
        <f t="shared" ca="1" si="662"/>
        <v>0</v>
      </c>
      <c r="BB272" s="227">
        <f t="shared" ca="1" si="663"/>
        <v>63.18</v>
      </c>
      <c r="BC272" s="227">
        <f t="shared" ca="1" si="664"/>
        <v>28.44</v>
      </c>
      <c r="BD272" s="227">
        <f t="shared" ca="1" si="665"/>
        <v>31.05</v>
      </c>
      <c r="BE272" s="227">
        <f t="shared" ca="1" si="666"/>
        <v>51.95</v>
      </c>
      <c r="BF272" s="227">
        <f t="shared" si="667"/>
        <v>0</v>
      </c>
      <c r="BG272" s="227">
        <f t="shared" ca="1" si="668"/>
        <v>42.31</v>
      </c>
      <c r="BH272" s="227">
        <f t="shared" ca="1" si="669"/>
        <v>35.119999999999997</v>
      </c>
      <c r="BI272" s="227">
        <f t="shared" si="670"/>
        <v>0</v>
      </c>
      <c r="BJ272" s="227">
        <f t="shared" ca="1" si="671"/>
        <v>54.19</v>
      </c>
    </row>
    <row r="273" spans="1:62" x14ac:dyDescent="0.2">
      <c r="A273" s="228" t="s">
        <v>10</v>
      </c>
      <c r="B273" s="229" t="s">
        <v>227</v>
      </c>
      <c r="C273" s="230" t="s">
        <v>156</v>
      </c>
      <c r="D273" s="231">
        <v>58.09</v>
      </c>
      <c r="E273" s="236">
        <f t="shared" ca="1" si="631"/>
        <v>64.290000000000006</v>
      </c>
      <c r="F273" s="231"/>
      <c r="G273" s="236" t="str">
        <f t="shared" si="632"/>
        <v/>
      </c>
      <c r="H273" s="231">
        <v>97.41</v>
      </c>
      <c r="I273" s="236">
        <f t="shared" ca="1" si="633"/>
        <v>24.98</v>
      </c>
      <c r="J273" s="283"/>
      <c r="K273" s="232" t="str">
        <f t="shared" si="634"/>
        <v/>
      </c>
      <c r="L273" s="231"/>
      <c r="M273" s="232" t="str">
        <f t="shared" si="635"/>
        <v/>
      </c>
      <c r="N273" s="231">
        <v>20.57</v>
      </c>
      <c r="O273" s="236">
        <f t="shared" ca="1" si="636"/>
        <v>60.54</v>
      </c>
      <c r="P273" s="231">
        <v>32.020000000000003</v>
      </c>
      <c r="Q273" s="236">
        <f t="shared" ca="1" si="637"/>
        <v>45.68</v>
      </c>
      <c r="R273" s="231"/>
      <c r="S273" s="232" t="str">
        <f t="shared" si="638"/>
        <v/>
      </c>
      <c r="T273" s="231"/>
      <c r="U273" s="232" t="str">
        <f t="shared" si="639"/>
        <v/>
      </c>
      <c r="V273" s="236">
        <f t="shared" ca="1" si="640"/>
        <v>195.49</v>
      </c>
      <c r="W273" s="225"/>
      <c r="X273" s="226">
        <v>0.7</v>
      </c>
      <c r="Y273" s="158">
        <f t="shared" ca="1" si="641"/>
        <v>64.290000000000006</v>
      </c>
      <c r="Z273" s="158">
        <f t="shared" ca="1" si="641"/>
        <v>60.54</v>
      </c>
      <c r="AA273" s="158">
        <f t="shared" ca="1" si="641"/>
        <v>45.68</v>
      </c>
      <c r="AB273" s="158">
        <f t="shared" ca="1" si="641"/>
        <v>24.98</v>
      </c>
      <c r="AC273" s="158">
        <f t="shared" ca="1" si="641"/>
        <v>0</v>
      </c>
      <c r="AE273" s="158">
        <f t="shared" ca="1" si="642"/>
        <v>64.290000000000006</v>
      </c>
      <c r="AF273" s="158">
        <f t="shared" si="643"/>
        <v>0</v>
      </c>
      <c r="AG273" s="158">
        <f t="shared" ca="1" si="644"/>
        <v>24.98</v>
      </c>
      <c r="AH273" s="158">
        <f t="shared" si="645"/>
        <v>0</v>
      </c>
      <c r="AI273" s="158">
        <f t="shared" si="646"/>
        <v>0</v>
      </c>
      <c r="AJ273" s="158">
        <f t="shared" ca="1" si="647"/>
        <v>60.54</v>
      </c>
      <c r="AK273" s="158">
        <f t="shared" ca="1" si="648"/>
        <v>45.68</v>
      </c>
      <c r="AL273" s="158">
        <f t="shared" si="649"/>
        <v>0</v>
      </c>
      <c r="AM273" s="158">
        <f t="shared" si="650"/>
        <v>0</v>
      </c>
      <c r="AN273" s="159">
        <f t="shared" ca="1" si="651"/>
        <v>136.84</v>
      </c>
      <c r="AP273" s="227">
        <f t="shared" ca="1" si="652"/>
        <v>0</v>
      </c>
      <c r="AQ273" s="227">
        <f t="shared" ca="1" si="653"/>
        <v>0</v>
      </c>
      <c r="AR273" s="227">
        <f t="shared" ca="1" si="654"/>
        <v>0</v>
      </c>
      <c r="AS273" s="227">
        <f t="shared" ca="1" si="655"/>
        <v>0</v>
      </c>
      <c r="AT273" s="227">
        <f t="shared" ca="1" si="656"/>
        <v>0</v>
      </c>
      <c r="AU273" s="227">
        <f t="shared" ca="1" si="657"/>
        <v>0</v>
      </c>
      <c r="AV273" s="227">
        <f t="shared" ca="1" si="658"/>
        <v>0</v>
      </c>
      <c r="AW273" s="227">
        <f t="shared" ca="1" si="659"/>
        <v>0</v>
      </c>
      <c r="AX273" s="227">
        <f t="shared" ca="1" si="660"/>
        <v>136.84</v>
      </c>
      <c r="AY273" s="227">
        <f t="shared" ca="1" si="661"/>
        <v>0</v>
      </c>
      <c r="AZ273" s="227">
        <f t="shared" ca="1" si="662"/>
        <v>0</v>
      </c>
      <c r="BB273" s="227">
        <f t="shared" ca="1" si="663"/>
        <v>45</v>
      </c>
      <c r="BC273" s="227">
        <f t="shared" si="664"/>
        <v>0</v>
      </c>
      <c r="BD273" s="227">
        <f t="shared" ca="1" si="665"/>
        <v>17.489999999999998</v>
      </c>
      <c r="BE273" s="227">
        <f t="shared" si="666"/>
        <v>0</v>
      </c>
      <c r="BF273" s="227">
        <f t="shared" si="667"/>
        <v>0</v>
      </c>
      <c r="BG273" s="227">
        <f t="shared" ca="1" si="668"/>
        <v>42.38</v>
      </c>
      <c r="BH273" s="227">
        <f t="shared" ca="1" si="669"/>
        <v>31.98</v>
      </c>
      <c r="BI273" s="227">
        <f t="shared" si="670"/>
        <v>0</v>
      </c>
      <c r="BJ273" s="227">
        <f t="shared" si="671"/>
        <v>0</v>
      </c>
    </row>
    <row r="274" spans="1:62" x14ac:dyDescent="0.2">
      <c r="A274" s="228" t="s">
        <v>11</v>
      </c>
      <c r="B274" s="229" t="s">
        <v>406</v>
      </c>
      <c r="C274" s="230" t="s">
        <v>73</v>
      </c>
      <c r="D274" s="231"/>
      <c r="E274" s="236" t="str">
        <f t="shared" si="631"/>
        <v/>
      </c>
      <c r="F274" s="231"/>
      <c r="G274" s="236" t="str">
        <f t="shared" si="632"/>
        <v/>
      </c>
      <c r="H274" s="231"/>
      <c r="I274" s="236" t="str">
        <f t="shared" si="633"/>
        <v/>
      </c>
      <c r="J274" s="283"/>
      <c r="K274" s="232" t="str">
        <f t="shared" si="634"/>
        <v/>
      </c>
      <c r="L274" s="231"/>
      <c r="M274" s="232" t="str">
        <f t="shared" si="635"/>
        <v/>
      </c>
      <c r="N274" s="231"/>
      <c r="O274" s="232" t="str">
        <f t="shared" si="636"/>
        <v/>
      </c>
      <c r="P274" s="231">
        <v>53.47</v>
      </c>
      <c r="Q274" s="236">
        <f t="shared" ca="1" si="637"/>
        <v>27.21</v>
      </c>
      <c r="R274" s="231">
        <v>72.510000000000005</v>
      </c>
      <c r="S274" s="236">
        <f t="shared" ca="1" si="638"/>
        <v>50.51</v>
      </c>
      <c r="T274" s="231">
        <v>42.47</v>
      </c>
      <c r="U274" s="236">
        <f t="shared" ca="1" si="639"/>
        <v>64.12</v>
      </c>
      <c r="V274" s="236">
        <f t="shared" ca="1" si="640"/>
        <v>141.84</v>
      </c>
      <c r="W274" s="225"/>
      <c r="X274" s="226">
        <v>0.7</v>
      </c>
      <c r="Y274" s="158">
        <f t="shared" ca="1" si="641"/>
        <v>64.12</v>
      </c>
      <c r="Z274" s="158">
        <f t="shared" ca="1" si="641"/>
        <v>50.51</v>
      </c>
      <c r="AA274" s="158">
        <f t="shared" ca="1" si="641"/>
        <v>27.21</v>
      </c>
      <c r="AB274" s="158">
        <f t="shared" ca="1" si="641"/>
        <v>0</v>
      </c>
      <c r="AC274" s="158">
        <f t="shared" ca="1" si="641"/>
        <v>0</v>
      </c>
      <c r="AE274" s="158">
        <f t="shared" si="642"/>
        <v>0</v>
      </c>
      <c r="AF274" s="158">
        <f t="shared" si="643"/>
        <v>0</v>
      </c>
      <c r="AG274" s="158">
        <f t="shared" si="644"/>
        <v>0</v>
      </c>
      <c r="AH274" s="158">
        <f t="shared" si="645"/>
        <v>0</v>
      </c>
      <c r="AI274" s="158">
        <f t="shared" si="646"/>
        <v>0</v>
      </c>
      <c r="AJ274" s="158">
        <f t="shared" si="647"/>
        <v>0</v>
      </c>
      <c r="AK274" s="158">
        <f t="shared" ca="1" si="648"/>
        <v>27.21</v>
      </c>
      <c r="AL274" s="158">
        <f t="shared" ca="1" si="649"/>
        <v>50.51</v>
      </c>
      <c r="AM274" s="158">
        <f t="shared" ca="1" si="650"/>
        <v>64.12</v>
      </c>
      <c r="AN274" s="159">
        <f t="shared" ca="1" si="651"/>
        <v>99.29</v>
      </c>
      <c r="AP274" s="227">
        <f t="shared" ca="1" si="652"/>
        <v>99.29</v>
      </c>
      <c r="AQ274" s="227">
        <f t="shared" ca="1" si="653"/>
        <v>0</v>
      </c>
      <c r="AR274" s="227">
        <f t="shared" ca="1" si="654"/>
        <v>0</v>
      </c>
      <c r="AS274" s="227">
        <f t="shared" ca="1" si="655"/>
        <v>0</v>
      </c>
      <c r="AT274" s="227">
        <f t="shared" ca="1" si="656"/>
        <v>0</v>
      </c>
      <c r="AU274" s="227">
        <f t="shared" ca="1" si="657"/>
        <v>0</v>
      </c>
      <c r="AV274" s="227">
        <f t="shared" ca="1" si="658"/>
        <v>0</v>
      </c>
      <c r="AW274" s="227">
        <f t="shared" ca="1" si="659"/>
        <v>0</v>
      </c>
      <c r="AX274" s="227">
        <f t="shared" ca="1" si="660"/>
        <v>0</v>
      </c>
      <c r="AY274" s="227">
        <f t="shared" ca="1" si="661"/>
        <v>0</v>
      </c>
      <c r="AZ274" s="227">
        <f t="shared" ca="1" si="662"/>
        <v>0</v>
      </c>
      <c r="BB274" s="227">
        <f t="shared" si="663"/>
        <v>0</v>
      </c>
      <c r="BC274" s="227">
        <f t="shared" si="664"/>
        <v>0</v>
      </c>
      <c r="BD274" s="227">
        <f t="shared" si="665"/>
        <v>0</v>
      </c>
      <c r="BE274" s="227">
        <f t="shared" si="666"/>
        <v>0</v>
      </c>
      <c r="BF274" s="227">
        <f t="shared" si="667"/>
        <v>0</v>
      </c>
      <c r="BG274" s="227">
        <f t="shared" si="668"/>
        <v>0</v>
      </c>
      <c r="BH274" s="227">
        <f t="shared" ca="1" si="669"/>
        <v>19.05</v>
      </c>
      <c r="BI274" s="227">
        <f t="shared" ca="1" si="670"/>
        <v>35.36</v>
      </c>
      <c r="BJ274" s="227">
        <f t="shared" ca="1" si="671"/>
        <v>44.88</v>
      </c>
    </row>
    <row r="275" spans="1:62" x14ac:dyDescent="0.2">
      <c r="A275" s="241" t="s">
        <v>12</v>
      </c>
      <c r="B275" s="229" t="s">
        <v>347</v>
      </c>
      <c r="C275" s="230" t="s">
        <v>80</v>
      </c>
      <c r="D275" s="231"/>
      <c r="E275" s="236" t="str">
        <f t="shared" si="631"/>
        <v/>
      </c>
      <c r="F275" s="231"/>
      <c r="G275" s="236" t="str">
        <f t="shared" si="632"/>
        <v/>
      </c>
      <c r="H275" s="231"/>
      <c r="I275" s="236" t="str">
        <f t="shared" si="633"/>
        <v/>
      </c>
      <c r="J275" s="283"/>
      <c r="K275" s="232" t="str">
        <f t="shared" si="634"/>
        <v/>
      </c>
      <c r="L275" s="231">
        <v>37.17</v>
      </c>
      <c r="M275" s="236">
        <f t="shared" ca="1" si="635"/>
        <v>40.68</v>
      </c>
      <c r="N275" s="231">
        <v>57.13</v>
      </c>
      <c r="O275" s="236">
        <f t="shared" ca="1" si="636"/>
        <v>22.17</v>
      </c>
      <c r="P275" s="231"/>
      <c r="Q275" s="232" t="str">
        <f t="shared" si="637"/>
        <v/>
      </c>
      <c r="R275" s="231">
        <v>77.06</v>
      </c>
      <c r="S275" s="236">
        <f t="shared" ca="1" si="638"/>
        <v>47.73</v>
      </c>
      <c r="T275" s="231"/>
      <c r="U275" s="232" t="str">
        <f t="shared" si="639"/>
        <v/>
      </c>
      <c r="V275" s="236">
        <f t="shared" ca="1" si="640"/>
        <v>110.58</v>
      </c>
      <c r="W275" s="225"/>
      <c r="X275" s="226">
        <v>0.7</v>
      </c>
      <c r="Y275" s="158">
        <f t="shared" ca="1" si="641"/>
        <v>47.73</v>
      </c>
      <c r="Z275" s="158">
        <f t="shared" ca="1" si="641"/>
        <v>40.68</v>
      </c>
      <c r="AA275" s="158">
        <f t="shared" ca="1" si="641"/>
        <v>22.17</v>
      </c>
      <c r="AB275" s="158">
        <f t="shared" ca="1" si="641"/>
        <v>0</v>
      </c>
      <c r="AC275" s="158">
        <f t="shared" ca="1" si="641"/>
        <v>0</v>
      </c>
      <c r="AE275" s="158">
        <f t="shared" si="642"/>
        <v>0</v>
      </c>
      <c r="AF275" s="158">
        <f t="shared" si="643"/>
        <v>0</v>
      </c>
      <c r="AG275" s="158">
        <f t="shared" si="644"/>
        <v>0</v>
      </c>
      <c r="AH275" s="158">
        <f t="shared" si="645"/>
        <v>0</v>
      </c>
      <c r="AI275" s="158">
        <f t="shared" ca="1" si="646"/>
        <v>40.68</v>
      </c>
      <c r="AJ275" s="158">
        <f t="shared" ca="1" si="647"/>
        <v>22.17</v>
      </c>
      <c r="AK275" s="158">
        <f t="shared" si="648"/>
        <v>0</v>
      </c>
      <c r="AL275" s="158">
        <f t="shared" ca="1" si="649"/>
        <v>47.73</v>
      </c>
      <c r="AM275" s="158">
        <f t="shared" si="650"/>
        <v>0</v>
      </c>
      <c r="AN275" s="159">
        <f t="shared" ca="1" si="651"/>
        <v>77.41</v>
      </c>
      <c r="AP275" s="227">
        <f t="shared" ca="1" si="652"/>
        <v>0</v>
      </c>
      <c r="AQ275" s="227">
        <f t="shared" ca="1" si="653"/>
        <v>77.41</v>
      </c>
      <c r="AR275" s="227">
        <f t="shared" ca="1" si="654"/>
        <v>0</v>
      </c>
      <c r="AS275" s="227">
        <f t="shared" ca="1" si="655"/>
        <v>0</v>
      </c>
      <c r="AT275" s="227">
        <f t="shared" ca="1" si="656"/>
        <v>0</v>
      </c>
      <c r="AU275" s="227">
        <f t="shared" ca="1" si="657"/>
        <v>0</v>
      </c>
      <c r="AV275" s="227">
        <f t="shared" ca="1" si="658"/>
        <v>0</v>
      </c>
      <c r="AW275" s="227">
        <f t="shared" ca="1" si="659"/>
        <v>0</v>
      </c>
      <c r="AX275" s="227">
        <f t="shared" ca="1" si="660"/>
        <v>0</v>
      </c>
      <c r="AY275" s="227">
        <f t="shared" ca="1" si="661"/>
        <v>0</v>
      </c>
      <c r="AZ275" s="227">
        <f t="shared" ca="1" si="662"/>
        <v>0</v>
      </c>
      <c r="BB275" s="227">
        <f t="shared" si="663"/>
        <v>0</v>
      </c>
      <c r="BC275" s="227">
        <f t="shared" si="664"/>
        <v>0</v>
      </c>
      <c r="BD275" s="227">
        <f t="shared" si="665"/>
        <v>0</v>
      </c>
      <c r="BE275" s="227">
        <f t="shared" si="666"/>
        <v>0</v>
      </c>
      <c r="BF275" s="227">
        <f t="shared" ca="1" si="667"/>
        <v>28.48</v>
      </c>
      <c r="BG275" s="227">
        <f t="shared" ca="1" si="668"/>
        <v>15.52</v>
      </c>
      <c r="BH275" s="227">
        <f t="shared" si="669"/>
        <v>0</v>
      </c>
      <c r="BI275" s="227">
        <f t="shared" ca="1" si="670"/>
        <v>33.409999999999997</v>
      </c>
      <c r="BJ275" s="227">
        <f t="shared" si="671"/>
        <v>0</v>
      </c>
    </row>
    <row r="276" spans="1:62" x14ac:dyDescent="0.2">
      <c r="A276" s="228" t="s">
        <v>13</v>
      </c>
      <c r="B276" s="229" t="s">
        <v>349</v>
      </c>
      <c r="C276" s="230" t="s">
        <v>80</v>
      </c>
      <c r="D276" s="231"/>
      <c r="E276" s="236" t="str">
        <f t="shared" si="631"/>
        <v/>
      </c>
      <c r="F276" s="231"/>
      <c r="G276" s="236" t="str">
        <f t="shared" si="632"/>
        <v/>
      </c>
      <c r="H276" s="231"/>
      <c r="I276" s="236" t="str">
        <f t="shared" si="633"/>
        <v/>
      </c>
      <c r="J276" s="283"/>
      <c r="K276" s="232" t="str">
        <f t="shared" si="634"/>
        <v/>
      </c>
      <c r="L276" s="231">
        <v>47.22</v>
      </c>
      <c r="M276" s="236">
        <f t="shared" ca="1" si="635"/>
        <v>32.020000000000003</v>
      </c>
      <c r="N276" s="231">
        <v>55.15</v>
      </c>
      <c r="O276" s="236">
        <f t="shared" ca="1" si="636"/>
        <v>22.96</v>
      </c>
      <c r="P276" s="231"/>
      <c r="Q276" s="232" t="str">
        <f t="shared" si="637"/>
        <v/>
      </c>
      <c r="R276" s="231">
        <v>76.489999999999995</v>
      </c>
      <c r="S276" s="236">
        <f t="shared" ca="1" si="638"/>
        <v>47.91</v>
      </c>
      <c r="T276" s="231"/>
      <c r="U276" s="232" t="str">
        <f t="shared" si="639"/>
        <v/>
      </c>
      <c r="V276" s="236">
        <f t="shared" ca="1" si="640"/>
        <v>102.89000000000001</v>
      </c>
      <c r="W276" s="225"/>
      <c r="X276" s="226">
        <v>0.7</v>
      </c>
      <c r="Y276" s="158">
        <f t="shared" ca="1" si="641"/>
        <v>47.91</v>
      </c>
      <c r="Z276" s="158">
        <f t="shared" ca="1" si="641"/>
        <v>32.020000000000003</v>
      </c>
      <c r="AA276" s="158">
        <f t="shared" ca="1" si="641"/>
        <v>22.96</v>
      </c>
      <c r="AB276" s="158">
        <f t="shared" ca="1" si="641"/>
        <v>0</v>
      </c>
      <c r="AC276" s="158">
        <f t="shared" ca="1" si="641"/>
        <v>0</v>
      </c>
      <c r="AE276" s="158">
        <f t="shared" si="642"/>
        <v>0</v>
      </c>
      <c r="AF276" s="158">
        <f t="shared" si="643"/>
        <v>0</v>
      </c>
      <c r="AG276" s="158">
        <f t="shared" si="644"/>
        <v>0</v>
      </c>
      <c r="AH276" s="158">
        <f t="shared" si="645"/>
        <v>0</v>
      </c>
      <c r="AI276" s="158">
        <f t="shared" ca="1" si="646"/>
        <v>32.020000000000003</v>
      </c>
      <c r="AJ276" s="158">
        <f t="shared" ca="1" si="647"/>
        <v>22.96</v>
      </c>
      <c r="AK276" s="158">
        <f t="shared" si="648"/>
        <v>0</v>
      </c>
      <c r="AL276" s="158">
        <f t="shared" ca="1" si="649"/>
        <v>47.91</v>
      </c>
      <c r="AM276" s="158">
        <f t="shared" si="650"/>
        <v>0</v>
      </c>
      <c r="AN276" s="159">
        <f t="shared" ca="1" si="651"/>
        <v>72.02</v>
      </c>
      <c r="AP276" s="227">
        <f t="shared" ca="1" si="652"/>
        <v>0</v>
      </c>
      <c r="AQ276" s="227">
        <f t="shared" ca="1" si="653"/>
        <v>72.02</v>
      </c>
      <c r="AR276" s="227">
        <f t="shared" ca="1" si="654"/>
        <v>0</v>
      </c>
      <c r="AS276" s="227">
        <f t="shared" ca="1" si="655"/>
        <v>0</v>
      </c>
      <c r="AT276" s="227">
        <f t="shared" ca="1" si="656"/>
        <v>0</v>
      </c>
      <c r="AU276" s="227">
        <f t="shared" ca="1" si="657"/>
        <v>0</v>
      </c>
      <c r="AV276" s="227">
        <f t="shared" ca="1" si="658"/>
        <v>0</v>
      </c>
      <c r="AW276" s="227">
        <f t="shared" ca="1" si="659"/>
        <v>0</v>
      </c>
      <c r="AX276" s="227">
        <f t="shared" ca="1" si="660"/>
        <v>0</v>
      </c>
      <c r="AY276" s="227">
        <f t="shared" ca="1" si="661"/>
        <v>0</v>
      </c>
      <c r="AZ276" s="227">
        <f t="shared" ca="1" si="662"/>
        <v>0</v>
      </c>
      <c r="BB276" s="227">
        <f t="shared" si="663"/>
        <v>0</v>
      </c>
      <c r="BC276" s="227">
        <f t="shared" si="664"/>
        <v>0</v>
      </c>
      <c r="BD276" s="227">
        <f t="shared" si="665"/>
        <v>0</v>
      </c>
      <c r="BE276" s="227">
        <f t="shared" si="666"/>
        <v>0</v>
      </c>
      <c r="BF276" s="227">
        <f t="shared" ca="1" si="667"/>
        <v>22.41</v>
      </c>
      <c r="BG276" s="227">
        <f t="shared" ca="1" si="668"/>
        <v>16.07</v>
      </c>
      <c r="BH276" s="227">
        <f t="shared" si="669"/>
        <v>0</v>
      </c>
      <c r="BI276" s="227">
        <f t="shared" ca="1" si="670"/>
        <v>33.54</v>
      </c>
      <c r="BJ276" s="227">
        <f t="shared" si="671"/>
        <v>0</v>
      </c>
    </row>
    <row r="277" spans="1:62" x14ac:dyDescent="0.2">
      <c r="A277" s="228" t="s">
        <v>14</v>
      </c>
      <c r="B277" s="229" t="s">
        <v>348</v>
      </c>
      <c r="C277" s="230" t="s">
        <v>80</v>
      </c>
      <c r="D277" s="231"/>
      <c r="E277" s="236" t="str">
        <f t="shared" si="631"/>
        <v/>
      </c>
      <c r="F277" s="231"/>
      <c r="G277" s="236" t="str">
        <f t="shared" si="632"/>
        <v/>
      </c>
      <c r="H277" s="231"/>
      <c r="I277" s="236" t="str">
        <f t="shared" si="633"/>
        <v/>
      </c>
      <c r="J277" s="283"/>
      <c r="K277" s="232" t="str">
        <f t="shared" si="634"/>
        <v/>
      </c>
      <c r="L277" s="231">
        <v>43.25</v>
      </c>
      <c r="M277" s="236">
        <f t="shared" ca="1" si="635"/>
        <v>34.93</v>
      </c>
      <c r="N277" s="231"/>
      <c r="O277" s="232" t="str">
        <f t="shared" si="636"/>
        <v/>
      </c>
      <c r="P277" s="231"/>
      <c r="Q277" s="232" t="str">
        <f t="shared" si="637"/>
        <v/>
      </c>
      <c r="R277" s="231">
        <v>77.17</v>
      </c>
      <c r="S277" s="236">
        <f t="shared" ca="1" si="638"/>
        <v>47.62</v>
      </c>
      <c r="T277" s="231"/>
      <c r="U277" s="232" t="str">
        <f t="shared" si="639"/>
        <v/>
      </c>
      <c r="V277" s="236">
        <f t="shared" ca="1" si="640"/>
        <v>82.55</v>
      </c>
      <c r="W277" s="225"/>
      <c r="X277" s="226">
        <v>0.7</v>
      </c>
      <c r="Y277" s="158">
        <f t="shared" ca="1" si="641"/>
        <v>47.62</v>
      </c>
      <c r="Z277" s="158">
        <f t="shared" ca="1" si="641"/>
        <v>34.93</v>
      </c>
      <c r="AA277" s="158">
        <f t="shared" ca="1" si="641"/>
        <v>0</v>
      </c>
      <c r="AB277" s="158">
        <f t="shared" ca="1" si="641"/>
        <v>0</v>
      </c>
      <c r="AC277" s="158">
        <f t="shared" ca="1" si="641"/>
        <v>0</v>
      </c>
      <c r="AE277" s="158">
        <f t="shared" si="642"/>
        <v>0</v>
      </c>
      <c r="AF277" s="158">
        <f t="shared" si="643"/>
        <v>0</v>
      </c>
      <c r="AG277" s="158">
        <f t="shared" si="644"/>
        <v>0</v>
      </c>
      <c r="AH277" s="158">
        <f t="shared" si="645"/>
        <v>0</v>
      </c>
      <c r="AI277" s="158">
        <f t="shared" ca="1" si="646"/>
        <v>34.93</v>
      </c>
      <c r="AJ277" s="158">
        <f t="shared" si="647"/>
        <v>0</v>
      </c>
      <c r="AK277" s="158">
        <f t="shared" si="648"/>
        <v>0</v>
      </c>
      <c r="AL277" s="158">
        <f t="shared" ca="1" si="649"/>
        <v>47.62</v>
      </c>
      <c r="AM277" s="158">
        <f t="shared" si="650"/>
        <v>0</v>
      </c>
      <c r="AN277" s="159">
        <f t="shared" ca="1" si="651"/>
        <v>57.79</v>
      </c>
      <c r="AP277" s="227">
        <f t="shared" ca="1" si="652"/>
        <v>0</v>
      </c>
      <c r="AQ277" s="227">
        <f t="shared" ca="1" si="653"/>
        <v>57.79</v>
      </c>
      <c r="AR277" s="227">
        <f t="shared" ca="1" si="654"/>
        <v>0</v>
      </c>
      <c r="AS277" s="227">
        <f t="shared" ca="1" si="655"/>
        <v>0</v>
      </c>
      <c r="AT277" s="227">
        <f t="shared" ca="1" si="656"/>
        <v>0</v>
      </c>
      <c r="AU277" s="227">
        <f t="shared" ca="1" si="657"/>
        <v>0</v>
      </c>
      <c r="AV277" s="227">
        <f t="shared" ca="1" si="658"/>
        <v>0</v>
      </c>
      <c r="AW277" s="227">
        <f t="shared" ca="1" si="659"/>
        <v>0</v>
      </c>
      <c r="AX277" s="227">
        <f t="shared" ca="1" si="660"/>
        <v>0</v>
      </c>
      <c r="AY277" s="227">
        <f t="shared" ca="1" si="661"/>
        <v>0</v>
      </c>
      <c r="AZ277" s="227">
        <f t="shared" ca="1" si="662"/>
        <v>0</v>
      </c>
      <c r="BB277" s="227">
        <f t="shared" si="663"/>
        <v>0</v>
      </c>
      <c r="BC277" s="227">
        <f t="shared" si="664"/>
        <v>0</v>
      </c>
      <c r="BD277" s="227">
        <f t="shared" si="665"/>
        <v>0</v>
      </c>
      <c r="BE277" s="227">
        <f t="shared" si="666"/>
        <v>0</v>
      </c>
      <c r="BF277" s="227">
        <f t="shared" ca="1" si="667"/>
        <v>24.45</v>
      </c>
      <c r="BG277" s="227">
        <f t="shared" si="668"/>
        <v>0</v>
      </c>
      <c r="BH277" s="227">
        <f t="shared" si="669"/>
        <v>0</v>
      </c>
      <c r="BI277" s="227">
        <f t="shared" ca="1" si="670"/>
        <v>33.33</v>
      </c>
      <c r="BJ277" s="227">
        <f t="shared" si="671"/>
        <v>0</v>
      </c>
    </row>
    <row r="278" spans="1:62" x14ac:dyDescent="0.2">
      <c r="A278" s="228" t="s">
        <v>15</v>
      </c>
      <c r="B278" s="229" t="s">
        <v>391</v>
      </c>
      <c r="C278" s="230" t="s">
        <v>81</v>
      </c>
      <c r="D278" s="231"/>
      <c r="E278" s="236" t="str">
        <f t="shared" si="631"/>
        <v/>
      </c>
      <c r="F278" s="231"/>
      <c r="G278" s="236" t="str">
        <f t="shared" si="632"/>
        <v/>
      </c>
      <c r="H278" s="231"/>
      <c r="I278" s="236" t="str">
        <f t="shared" si="633"/>
        <v/>
      </c>
      <c r="J278" s="283"/>
      <c r="K278" s="232" t="str">
        <f t="shared" si="634"/>
        <v/>
      </c>
      <c r="L278" s="231"/>
      <c r="M278" s="232" t="str">
        <f t="shared" si="635"/>
        <v/>
      </c>
      <c r="N278" s="231"/>
      <c r="O278" s="232" t="str">
        <f t="shared" si="636"/>
        <v/>
      </c>
      <c r="P278" s="231"/>
      <c r="Q278" s="232" t="str">
        <f t="shared" si="637"/>
        <v/>
      </c>
      <c r="R278" s="231">
        <v>57.36</v>
      </c>
      <c r="S278" s="236">
        <f t="shared" ca="1" si="638"/>
        <v>63.89</v>
      </c>
      <c r="T278" s="231"/>
      <c r="U278" s="232" t="str">
        <f t="shared" si="639"/>
        <v/>
      </c>
      <c r="V278" s="236">
        <f t="shared" ca="1" si="640"/>
        <v>63.89</v>
      </c>
      <c r="W278" s="225"/>
      <c r="X278" s="226">
        <v>0.7</v>
      </c>
      <c r="Y278" s="158">
        <f t="shared" ca="1" si="641"/>
        <v>63.89</v>
      </c>
      <c r="Z278" s="158">
        <f t="shared" ca="1" si="641"/>
        <v>0</v>
      </c>
      <c r="AA278" s="158">
        <f t="shared" ca="1" si="641"/>
        <v>0</v>
      </c>
      <c r="AB278" s="158">
        <f t="shared" ca="1" si="641"/>
        <v>0</v>
      </c>
      <c r="AC278" s="158">
        <f t="shared" ca="1" si="641"/>
        <v>0</v>
      </c>
      <c r="AE278" s="158">
        <f t="shared" si="642"/>
        <v>0</v>
      </c>
      <c r="AF278" s="158">
        <f t="shared" si="643"/>
        <v>0</v>
      </c>
      <c r="AG278" s="158">
        <f t="shared" si="644"/>
        <v>0</v>
      </c>
      <c r="AH278" s="158">
        <f t="shared" si="645"/>
        <v>0</v>
      </c>
      <c r="AI278" s="158">
        <f t="shared" si="646"/>
        <v>0</v>
      </c>
      <c r="AJ278" s="158">
        <f t="shared" si="647"/>
        <v>0</v>
      </c>
      <c r="AK278" s="158">
        <f t="shared" si="648"/>
        <v>0</v>
      </c>
      <c r="AL278" s="158">
        <f t="shared" ca="1" si="649"/>
        <v>63.89</v>
      </c>
      <c r="AM278" s="158">
        <f t="shared" si="650"/>
        <v>0</v>
      </c>
      <c r="AN278" s="159">
        <f t="shared" ca="1" si="651"/>
        <v>44.72</v>
      </c>
      <c r="AP278" s="227">
        <f t="shared" ca="1" si="652"/>
        <v>0</v>
      </c>
      <c r="AQ278" s="227">
        <f t="shared" ca="1" si="653"/>
        <v>0</v>
      </c>
      <c r="AR278" s="227">
        <f t="shared" ca="1" si="654"/>
        <v>44.72</v>
      </c>
      <c r="AS278" s="227">
        <f t="shared" ca="1" si="655"/>
        <v>0</v>
      </c>
      <c r="AT278" s="227">
        <f t="shared" ca="1" si="656"/>
        <v>0</v>
      </c>
      <c r="AU278" s="227">
        <f t="shared" ca="1" si="657"/>
        <v>0</v>
      </c>
      <c r="AV278" s="227">
        <f t="shared" ca="1" si="658"/>
        <v>0</v>
      </c>
      <c r="AW278" s="227">
        <f t="shared" ca="1" si="659"/>
        <v>0</v>
      </c>
      <c r="AX278" s="227">
        <f t="shared" ca="1" si="660"/>
        <v>0</v>
      </c>
      <c r="AY278" s="227">
        <f t="shared" ca="1" si="661"/>
        <v>0</v>
      </c>
      <c r="AZ278" s="227">
        <f t="shared" ca="1" si="662"/>
        <v>0</v>
      </c>
      <c r="BB278" s="227">
        <f t="shared" si="663"/>
        <v>0</v>
      </c>
      <c r="BC278" s="227">
        <f t="shared" si="664"/>
        <v>0</v>
      </c>
      <c r="BD278" s="227">
        <f t="shared" si="665"/>
        <v>0</v>
      </c>
      <c r="BE278" s="227">
        <f t="shared" si="666"/>
        <v>0</v>
      </c>
      <c r="BF278" s="227">
        <f t="shared" si="667"/>
        <v>0</v>
      </c>
      <c r="BG278" s="227">
        <f t="shared" si="668"/>
        <v>0</v>
      </c>
      <c r="BH278" s="227">
        <f t="shared" si="669"/>
        <v>0</v>
      </c>
      <c r="BI278" s="227">
        <f t="shared" ca="1" si="670"/>
        <v>44.72</v>
      </c>
      <c r="BJ278" s="227">
        <f t="shared" si="671"/>
        <v>0</v>
      </c>
    </row>
    <row r="279" spans="1:62" ht="13.5" thickBot="1" x14ac:dyDescent="0.25">
      <c r="A279" s="247" t="s">
        <v>44</v>
      </c>
      <c r="B279" s="248" t="s">
        <v>304</v>
      </c>
      <c r="C279" s="249" t="s">
        <v>156</v>
      </c>
      <c r="D279" s="250"/>
      <c r="E279" s="251" t="str">
        <f t="shared" si="631"/>
        <v/>
      </c>
      <c r="F279" s="250">
        <v>80.010000000000005</v>
      </c>
      <c r="G279" s="251">
        <f t="shared" ca="1" si="632"/>
        <v>39.35</v>
      </c>
      <c r="H279" s="250"/>
      <c r="I279" s="251" t="str">
        <f t="shared" si="633"/>
        <v/>
      </c>
      <c r="J279" s="284"/>
      <c r="K279" s="251" t="str">
        <f t="shared" si="634"/>
        <v/>
      </c>
      <c r="L279" s="250"/>
      <c r="M279" s="251" t="str">
        <f t="shared" si="635"/>
        <v/>
      </c>
      <c r="N279" s="250"/>
      <c r="O279" s="251" t="str">
        <f t="shared" si="636"/>
        <v/>
      </c>
      <c r="P279" s="250"/>
      <c r="Q279" s="251" t="str">
        <f t="shared" si="637"/>
        <v/>
      </c>
      <c r="R279" s="250"/>
      <c r="S279" s="251" t="str">
        <f t="shared" si="638"/>
        <v/>
      </c>
      <c r="T279" s="250"/>
      <c r="U279" s="251" t="str">
        <f t="shared" si="639"/>
        <v/>
      </c>
      <c r="V279" s="251">
        <f t="shared" ca="1" si="640"/>
        <v>39.35</v>
      </c>
      <c r="W279" s="225"/>
      <c r="X279" s="226">
        <v>0.7</v>
      </c>
      <c r="Y279" s="158">
        <f t="shared" ca="1" si="641"/>
        <v>39.35</v>
      </c>
      <c r="Z279" s="158">
        <f t="shared" ca="1" si="641"/>
        <v>0</v>
      </c>
      <c r="AA279" s="158">
        <f t="shared" ca="1" si="641"/>
        <v>0</v>
      </c>
      <c r="AB279" s="158">
        <f t="shared" ca="1" si="641"/>
        <v>0</v>
      </c>
      <c r="AC279" s="158">
        <f t="shared" ca="1" si="641"/>
        <v>0</v>
      </c>
      <c r="AE279" s="158">
        <f t="shared" si="642"/>
        <v>0</v>
      </c>
      <c r="AF279" s="158">
        <f t="shared" ca="1" si="643"/>
        <v>39.35</v>
      </c>
      <c r="AG279" s="158">
        <f t="shared" si="644"/>
        <v>0</v>
      </c>
      <c r="AH279" s="158">
        <f t="shared" si="645"/>
        <v>0</v>
      </c>
      <c r="AI279" s="158">
        <f t="shared" si="646"/>
        <v>0</v>
      </c>
      <c r="AJ279" s="158">
        <f t="shared" si="647"/>
        <v>0</v>
      </c>
      <c r="AK279" s="158">
        <f t="shared" si="648"/>
        <v>0</v>
      </c>
      <c r="AL279" s="158">
        <f t="shared" si="649"/>
        <v>0</v>
      </c>
      <c r="AM279" s="158">
        <f t="shared" si="650"/>
        <v>0</v>
      </c>
      <c r="AN279" s="159">
        <f t="shared" ca="1" si="651"/>
        <v>27.55</v>
      </c>
      <c r="AP279" s="227">
        <f t="shared" ca="1" si="652"/>
        <v>0</v>
      </c>
      <c r="AQ279" s="227">
        <f t="shared" ca="1" si="653"/>
        <v>0</v>
      </c>
      <c r="AR279" s="227">
        <f t="shared" ca="1" si="654"/>
        <v>0</v>
      </c>
      <c r="AS279" s="227">
        <f t="shared" ca="1" si="655"/>
        <v>0</v>
      </c>
      <c r="AT279" s="227">
        <f t="shared" ca="1" si="656"/>
        <v>0</v>
      </c>
      <c r="AU279" s="227">
        <f t="shared" ca="1" si="657"/>
        <v>0</v>
      </c>
      <c r="AV279" s="227">
        <f t="shared" ca="1" si="658"/>
        <v>0</v>
      </c>
      <c r="AW279" s="227">
        <f t="shared" ca="1" si="659"/>
        <v>0</v>
      </c>
      <c r="AX279" s="227">
        <f t="shared" ca="1" si="660"/>
        <v>27.55</v>
      </c>
      <c r="AY279" s="227">
        <f t="shared" ca="1" si="661"/>
        <v>0</v>
      </c>
      <c r="AZ279" s="227">
        <f t="shared" ca="1" si="662"/>
        <v>0</v>
      </c>
      <c r="BB279" s="227">
        <f t="shared" si="663"/>
        <v>0</v>
      </c>
      <c r="BC279" s="227">
        <f t="shared" ca="1" si="664"/>
        <v>27.55</v>
      </c>
      <c r="BD279" s="227">
        <f t="shared" si="665"/>
        <v>0</v>
      </c>
      <c r="BE279" s="227">
        <f t="shared" si="666"/>
        <v>0</v>
      </c>
      <c r="BF279" s="227">
        <f t="shared" si="667"/>
        <v>0</v>
      </c>
      <c r="BG279" s="227">
        <f t="shared" si="668"/>
        <v>0</v>
      </c>
      <c r="BH279" s="227">
        <f t="shared" si="669"/>
        <v>0</v>
      </c>
      <c r="BI279" s="227">
        <f t="shared" si="670"/>
        <v>0</v>
      </c>
      <c r="BJ279" s="227">
        <f t="shared" si="671"/>
        <v>0</v>
      </c>
    </row>
    <row r="280" spans="1:62" ht="13.5" thickBot="1" x14ac:dyDescent="0.25"/>
    <row r="281" spans="1:62" ht="13.5" customHeight="1" x14ac:dyDescent="0.25">
      <c r="A281" s="355"/>
      <c r="B281" s="358" t="s">
        <v>69</v>
      </c>
      <c r="C281" s="361" t="s">
        <v>2</v>
      </c>
      <c r="D281" s="349" t="s">
        <v>95</v>
      </c>
      <c r="E281" s="349"/>
      <c r="F281" s="349" t="s">
        <v>145</v>
      </c>
      <c r="G281" s="349"/>
      <c r="H281" s="349" t="s">
        <v>133</v>
      </c>
      <c r="I281" s="349"/>
      <c r="J281" s="349" t="s">
        <v>135</v>
      </c>
      <c r="K281" s="349"/>
      <c r="L281" s="349" t="s">
        <v>136</v>
      </c>
      <c r="M281" s="350"/>
      <c r="N281" s="349" t="s">
        <v>149</v>
      </c>
      <c r="O281" s="349"/>
      <c r="P281" s="349" t="s">
        <v>20</v>
      </c>
      <c r="Q281" s="349"/>
      <c r="R281" s="349" t="s">
        <v>153</v>
      </c>
      <c r="S281" s="350"/>
      <c r="T281" s="349" t="s">
        <v>381</v>
      </c>
      <c r="U281" s="350"/>
      <c r="V281" s="351" t="s">
        <v>93</v>
      </c>
      <c r="W281" s="354"/>
      <c r="X281" s="354"/>
      <c r="AP281" s="227"/>
      <c r="AQ281" s="227"/>
      <c r="AR281" s="227"/>
      <c r="AS281" s="227"/>
      <c r="AT281" s="227"/>
      <c r="AU281" s="227"/>
      <c r="AV281" s="227"/>
      <c r="AW281" s="227"/>
      <c r="AX281" s="227"/>
      <c r="AY281" s="227"/>
      <c r="AZ281" s="227"/>
    </row>
    <row r="282" spans="1:62" ht="13.5" x14ac:dyDescent="0.25">
      <c r="A282" s="356"/>
      <c r="B282" s="359"/>
      <c r="C282" s="362"/>
      <c r="D282" s="348" t="s">
        <v>144</v>
      </c>
      <c r="E282" s="348"/>
      <c r="F282" s="348" t="s">
        <v>146</v>
      </c>
      <c r="G282" s="348"/>
      <c r="H282" s="348" t="s">
        <v>146</v>
      </c>
      <c r="I282" s="348"/>
      <c r="J282" s="348" t="s">
        <v>147</v>
      </c>
      <c r="K282" s="348"/>
      <c r="L282" s="348" t="s">
        <v>148</v>
      </c>
      <c r="M282" s="348"/>
      <c r="N282" s="348" t="s">
        <v>151</v>
      </c>
      <c r="O282" s="348"/>
      <c r="P282" s="348" t="s">
        <v>152</v>
      </c>
      <c r="Q282" s="348"/>
      <c r="R282" s="348" t="s">
        <v>91</v>
      </c>
      <c r="S282" s="348"/>
      <c r="T282" s="348" t="s">
        <v>382</v>
      </c>
      <c r="U282" s="348"/>
      <c r="V282" s="352"/>
      <c r="W282" s="354"/>
      <c r="X282" s="354"/>
      <c r="AP282" s="227"/>
      <c r="AQ282" s="227"/>
      <c r="AR282" s="227"/>
      <c r="AS282" s="227"/>
      <c r="AT282" s="227"/>
      <c r="AU282" s="227"/>
      <c r="AV282" s="227"/>
      <c r="AW282" s="227"/>
      <c r="AX282" s="227"/>
      <c r="AY282" s="227"/>
      <c r="AZ282" s="227"/>
    </row>
    <row r="283" spans="1:62" ht="13.5" customHeight="1" thickBot="1" x14ac:dyDescent="0.25">
      <c r="A283" s="357"/>
      <c r="B283" s="360"/>
      <c r="C283" s="363"/>
      <c r="D283" s="203" t="s">
        <v>0</v>
      </c>
      <c r="E283" s="204" t="s">
        <v>1</v>
      </c>
      <c r="F283" s="203" t="s">
        <v>0</v>
      </c>
      <c r="G283" s="204" t="s">
        <v>1</v>
      </c>
      <c r="H283" s="203" t="s">
        <v>0</v>
      </c>
      <c r="I283" s="204" t="s">
        <v>1</v>
      </c>
      <c r="J283" s="203" t="s">
        <v>0</v>
      </c>
      <c r="K283" s="204" t="s">
        <v>1</v>
      </c>
      <c r="L283" s="203" t="s">
        <v>0</v>
      </c>
      <c r="M283" s="204" t="s">
        <v>1</v>
      </c>
      <c r="N283" s="203" t="s">
        <v>0</v>
      </c>
      <c r="O283" s="204" t="s">
        <v>1</v>
      </c>
      <c r="P283" s="203" t="s">
        <v>0</v>
      </c>
      <c r="Q283" s="204" t="s">
        <v>1</v>
      </c>
      <c r="R283" s="203" t="s">
        <v>0</v>
      </c>
      <c r="S283" s="204" t="s">
        <v>1</v>
      </c>
      <c r="T283" s="203" t="s">
        <v>0</v>
      </c>
      <c r="U283" s="204" t="s">
        <v>1</v>
      </c>
      <c r="V283" s="353"/>
      <c r="W283" s="259"/>
      <c r="X283" s="206"/>
      <c r="AP283" s="227"/>
      <c r="AQ283" s="227"/>
      <c r="AR283" s="227"/>
      <c r="AS283" s="227"/>
      <c r="AT283" s="227"/>
      <c r="AU283" s="227"/>
      <c r="AV283" s="227"/>
      <c r="AW283" s="227"/>
      <c r="AX283" s="227"/>
      <c r="AY283" s="227"/>
      <c r="AZ283" s="227"/>
    </row>
    <row r="284" spans="1:62" s="215" customFormat="1" ht="13.5" hidden="1" outlineLevel="1" thickBot="1" x14ac:dyDescent="0.25">
      <c r="A284" s="209"/>
      <c r="B284" s="210">
        <f>ROW()+1</f>
        <v>285</v>
      </c>
      <c r="C284" s="211" cm="1">
        <f t="array" ref="C284">MATCH(TRUE,ISBLANK(C285:C504),0)+ROW()-1</f>
        <v>292</v>
      </c>
      <c r="D284" s="212">
        <f ca="1">MIN(INDIRECT(ADDRESS($B284,COLUMN())&amp;":"&amp;ADDRESS($C284,COLUMN())))</f>
        <v>48.21</v>
      </c>
      <c r="E284" s="213">
        <f ca="1">100*D284-40*INT(D284)</f>
        <v>2901</v>
      </c>
      <c r="F284" s="212">
        <f ca="1">MIN(INDIRECT(ADDRESS($B284,COLUMN())&amp;":"&amp;ADDRESS($C284,COLUMN())))</f>
        <v>25.59</v>
      </c>
      <c r="G284" s="213">
        <f t="shared" ref="G284" ca="1" si="672">F284*100-40*INT(F284)</f>
        <v>1559</v>
      </c>
      <c r="H284" s="212">
        <f ca="1">MIN(INDIRECT(ADDRESS($B284,COLUMN())&amp;":"&amp;ADDRESS($C284,COLUMN())))</f>
        <v>24.26</v>
      </c>
      <c r="I284" s="213">
        <f t="shared" ref="I284" ca="1" si="673">H284*100-40*INT(H284)</f>
        <v>1466</v>
      </c>
      <c r="J284" s="212">
        <f ca="1">MIN(INDIRECT(ADDRESS($B284,COLUMN())&amp;":"&amp;ADDRESS($C284,COLUMN())))</f>
        <v>25.4</v>
      </c>
      <c r="K284" s="213">
        <f t="shared" ref="K284" ca="1" si="674">J284*100-40*INT(J284)</f>
        <v>1540</v>
      </c>
      <c r="L284" s="212">
        <f ca="1">MIN(INDIRECT(ADDRESS($B284,COLUMN())&amp;":"&amp;ADDRESS($C284,COLUMN())))</f>
        <v>15.56</v>
      </c>
      <c r="M284" s="213">
        <f t="shared" ref="M284" ca="1" si="675">L284*100-40*INT(L284)</f>
        <v>956</v>
      </c>
      <c r="N284" s="212">
        <f ca="1">MIN(INDIRECT(ADDRESS($B284,COLUMN())&amp;":"&amp;ADDRESS($C284,COLUMN())))</f>
        <v>24.17</v>
      </c>
      <c r="O284" s="213">
        <f t="shared" ref="O284" ca="1" si="676">N284*100-40*INT(N284)</f>
        <v>1457</v>
      </c>
      <c r="P284" s="212">
        <f ca="1">MIN(INDIRECT(ADDRESS($B284,COLUMN())&amp;":"&amp;ADDRESS($C284,COLUMN())))</f>
        <v>27.4</v>
      </c>
      <c r="Q284" s="213">
        <f t="shared" ref="Q284" ca="1" si="677">P284*100-40*INT(P284)</f>
        <v>1660</v>
      </c>
      <c r="R284" s="212">
        <f ca="1">MIN(INDIRECT(ADDRESS($B284,COLUMN())&amp;":"&amp;ADDRESS($C284,COLUMN())))</f>
        <v>35.590000000000003</v>
      </c>
      <c r="S284" s="213">
        <f t="shared" ref="S284" ca="1" si="678">R284*100-40*INT(R284)</f>
        <v>2159.0000000000005</v>
      </c>
      <c r="T284" s="212">
        <f ca="1">MIN(INDIRECT(ADDRESS($B284,COLUMN())&amp;":"&amp;ADDRESS($C284,COLUMN())))</f>
        <v>24.16</v>
      </c>
      <c r="U284" s="213">
        <f t="shared" ref="U284" ca="1" si="679">T284*100-40*INT(T284)</f>
        <v>1456</v>
      </c>
      <c r="V284" s="212"/>
      <c r="W284" s="214"/>
      <c r="X284" s="214"/>
      <c r="AN284" s="216"/>
      <c r="AP284" s="217"/>
      <c r="AQ284" s="217"/>
      <c r="AR284" s="217"/>
      <c r="AS284" s="217"/>
      <c r="AT284" s="217"/>
      <c r="AU284" s="217"/>
      <c r="AV284" s="217"/>
      <c r="AW284" s="217"/>
      <c r="AX284" s="217"/>
      <c r="AY284" s="217"/>
      <c r="AZ284" s="217"/>
    </row>
    <row r="285" spans="1:62" collapsed="1" x14ac:dyDescent="0.2">
      <c r="A285" s="218" t="s">
        <v>3</v>
      </c>
      <c r="B285" s="219" t="s">
        <v>232</v>
      </c>
      <c r="C285" s="220" t="s">
        <v>84</v>
      </c>
      <c r="D285" s="221">
        <v>48.53</v>
      </c>
      <c r="E285" s="223">
        <f t="shared" ref="E285:E292" ca="1" si="680">IF(D285="","",IF(N(D285)=0,"*",ROUND(100*E$284/(100*D285-40*INT(D285)),2)))</f>
        <v>98.91</v>
      </c>
      <c r="F285" s="221">
        <v>25.59</v>
      </c>
      <c r="G285" s="223">
        <f t="shared" ref="G285:G292" ca="1" si="681">IF(F285="","",IF(N(F285)=0,"*",ROUND(100*G$284/(100*F285-40*INT(F285)),2)))</f>
        <v>100</v>
      </c>
      <c r="H285" s="221">
        <v>24.26</v>
      </c>
      <c r="I285" s="223">
        <f t="shared" ref="I285:I292" ca="1" si="682">IF(H285="","",IF(N(H285)=0,"*",ROUND(100*I$284/(100*H285-40*INT(H285)),2)))</f>
        <v>100</v>
      </c>
      <c r="J285" s="221">
        <v>25.4</v>
      </c>
      <c r="K285" s="223">
        <f t="shared" ref="K285:K292" ca="1" si="683">IF(J285="","",IF(N(J285)=0,"*",ROUND(100*K$284/(100*J285-40*INT(J285)),2)))</f>
        <v>100</v>
      </c>
      <c r="L285" s="221">
        <v>21.44</v>
      </c>
      <c r="M285" s="222">
        <f t="shared" ref="M285:M292" ca="1" si="684">IF(L285="","",IF(N(L285)=0,"*",ROUND(100*M$284/(100*L285-40*INT(L285)),2)))</f>
        <v>73.31</v>
      </c>
      <c r="N285" s="221">
        <v>32.450000000000003</v>
      </c>
      <c r="O285" s="222">
        <f t="shared" ref="O285:O292" ca="1" si="685">IF(N285="","",IF(N(N285)=0,"*",ROUND(100*O$284/(100*N285-40*INT(N285)),2)))</f>
        <v>74.150000000000006</v>
      </c>
      <c r="P285" s="221">
        <v>31.51</v>
      </c>
      <c r="Q285" s="223">
        <f t="shared" ref="Q285:Q292" ca="1" si="686">IF(P285="","",IF(N(P285)=0,"*",ROUND(100*Q$284/(100*P285-40*INT(P285)),2)))</f>
        <v>86.87</v>
      </c>
      <c r="R285" s="221">
        <v>45.11</v>
      </c>
      <c r="S285" s="222">
        <f t="shared" ref="S285:S292" ca="1" si="687">IF(R285="","",IF(N(R285)=0,"*",ROUND(100*S$284/(100*R285-40*INT(R285)),2)))</f>
        <v>79.64</v>
      </c>
      <c r="T285" s="221">
        <v>30.38</v>
      </c>
      <c r="U285" s="222">
        <f t="shared" ref="U285:U292" ca="1" si="688">IF(T285="","",IF(N(T285)=0,"*",ROUND(100*U$284/(100*T285-40*INT(T285)),2)))</f>
        <v>79.22</v>
      </c>
      <c r="V285" s="223">
        <f t="shared" ref="V285:V292" ca="1" si="689">SUM(Y285:AC285)</f>
        <v>485.78</v>
      </c>
      <c r="W285" s="225"/>
      <c r="X285" s="226">
        <v>0.7</v>
      </c>
      <c r="Y285" s="158">
        <f t="shared" ref="Y285:AC292" ca="1" si="690">LARGE($AE285:$AM285,Y$34)</f>
        <v>100</v>
      </c>
      <c r="Z285" s="158">
        <f t="shared" ca="1" si="690"/>
        <v>100</v>
      </c>
      <c r="AA285" s="158">
        <f t="shared" ca="1" si="690"/>
        <v>100</v>
      </c>
      <c r="AB285" s="158">
        <f t="shared" ca="1" si="690"/>
        <v>98.91</v>
      </c>
      <c r="AC285" s="158">
        <f t="shared" ca="1" si="690"/>
        <v>86.87</v>
      </c>
      <c r="AE285" s="158">
        <f t="shared" ref="AE285:AE292" ca="1" si="691">N(E285)</f>
        <v>98.91</v>
      </c>
      <c r="AF285" s="158">
        <f t="shared" ref="AF285:AF292" ca="1" si="692">N(G285)</f>
        <v>100</v>
      </c>
      <c r="AG285" s="158">
        <f t="shared" ref="AG285:AG292" ca="1" si="693">N(I285)</f>
        <v>100</v>
      </c>
      <c r="AH285" s="158">
        <f t="shared" ref="AH285:AH292" ca="1" si="694">N(K285)</f>
        <v>100</v>
      </c>
      <c r="AI285" s="158">
        <f t="shared" ref="AI285:AI292" ca="1" si="695">N(M285)</f>
        <v>73.31</v>
      </c>
      <c r="AJ285" s="158">
        <f t="shared" ref="AJ285:AJ292" ca="1" si="696">N(O285)</f>
        <v>74.150000000000006</v>
      </c>
      <c r="AK285" s="158">
        <f t="shared" ref="AK285:AK292" ca="1" si="697">N(Q285)</f>
        <v>86.87</v>
      </c>
      <c r="AL285" s="158">
        <f t="shared" ref="AL285:AL292" ca="1" si="698">N(S285)</f>
        <v>79.64</v>
      </c>
      <c r="AM285" s="158">
        <f t="shared" ref="AM285:AM292" ca="1" si="699">N(U285)</f>
        <v>79.22</v>
      </c>
      <c r="AN285" s="159">
        <f t="shared" ref="AN285:AN292" ca="1" si="700">ROUND(X285*SUM(E285,G285,I285,K285,M285,O285,Q285,S285,U285),2)</f>
        <v>554.47</v>
      </c>
      <c r="AP285" s="227">
        <f t="shared" ref="AP285:AP292" ca="1" si="701">IF(C285="Vihor",1,0)*AN285</f>
        <v>0</v>
      </c>
      <c r="AQ285" s="227">
        <f t="shared" ref="AQ285:AQ292" ca="1" si="702">IF(C285="Maksimir",1,0)*AN285</f>
        <v>0</v>
      </c>
      <c r="AR285" s="227">
        <f t="shared" ref="AR285:AR292" ca="1" si="703">IF(C285="Japetić",1,0)*AN285</f>
        <v>0</v>
      </c>
      <c r="AS285" s="227">
        <f t="shared" ref="AS285:AS292" ca="1" si="704">IF(C285="Bjelovar",1,0)*AN285</f>
        <v>0</v>
      </c>
      <c r="AT285" s="227">
        <f t="shared" ref="AT285:AT292" ca="1" si="705">IF(C285="Međimurje",1,0)*AN285</f>
        <v>0</v>
      </c>
      <c r="AU285" s="227">
        <f t="shared" ref="AU285:AU292" ca="1" si="706">IF(C285="Sova",1,0)*AN285</f>
        <v>0</v>
      </c>
      <c r="AV285" s="227">
        <f t="shared" ref="AV285:AV292" ca="1" si="707">IF(C285="Orion",1,0)*AN285</f>
        <v>0</v>
      </c>
      <c r="AW285" s="227">
        <f t="shared" ref="AW285:AW292" ca="1" si="708">IF(C285="Kapela",1,0)*AN285</f>
        <v>554.47</v>
      </c>
      <c r="AX285" s="227">
        <f t="shared" ref="AX285:AX292" ca="1" si="709">IF(C285="Jelen",1,0)*AN285</f>
        <v>0</v>
      </c>
      <c r="AY285" s="227">
        <f t="shared" ref="AY285:AY292" ca="1" si="710">IF(C285="Varaždin",1,0)*AN285</f>
        <v>0</v>
      </c>
      <c r="AZ285" s="227">
        <f t="shared" ref="AZ285:AZ292" ca="1" si="711">IF(C285="Ivan Merz",1,0)*AN285</f>
        <v>0</v>
      </c>
      <c r="BB285" s="227">
        <f t="shared" ref="BB285:BB292" ca="1" si="712">ROUND(N(E285)*$X285,2)</f>
        <v>69.239999999999995</v>
      </c>
      <c r="BC285" s="227">
        <f t="shared" ref="BC285:BC292" ca="1" si="713">ROUND(N(G285)*$X285,2)</f>
        <v>70</v>
      </c>
      <c r="BD285" s="227">
        <f t="shared" ref="BD285:BD292" ca="1" si="714">ROUND(N(I285)*$X285,2)</f>
        <v>70</v>
      </c>
      <c r="BE285" s="227">
        <f t="shared" ref="BE285:BE292" ca="1" si="715">ROUND(N(K285)*$X285,2)</f>
        <v>70</v>
      </c>
      <c r="BF285" s="227">
        <f t="shared" ref="BF285:BF292" ca="1" si="716">ROUND(N(M285)*$X285,2)</f>
        <v>51.32</v>
      </c>
      <c r="BG285" s="227">
        <f t="shared" ref="BG285:BG292" ca="1" si="717">ROUND(N(O285)*$X285,2)</f>
        <v>51.91</v>
      </c>
      <c r="BH285" s="227">
        <f t="shared" ref="BH285:BH292" ca="1" si="718">ROUND(N(Q285)*$X285,2)</f>
        <v>60.81</v>
      </c>
      <c r="BI285" s="227">
        <f t="shared" ref="BI285:BI292" ca="1" si="719">ROUND(N(S285)*$X285,2)</f>
        <v>55.75</v>
      </c>
      <c r="BJ285" s="227">
        <f t="shared" ref="BJ285:BJ292" ca="1" si="720">ROUND(N(U285)*$X285,2)</f>
        <v>55.45</v>
      </c>
    </row>
    <row r="286" spans="1:62" x14ac:dyDescent="0.2">
      <c r="A286" s="228" t="s">
        <v>4</v>
      </c>
      <c r="B286" s="246" t="s">
        <v>233</v>
      </c>
      <c r="C286" s="230" t="s">
        <v>73</v>
      </c>
      <c r="D286" s="231">
        <v>52.34</v>
      </c>
      <c r="E286" s="236">
        <f t="shared" ca="1" si="680"/>
        <v>91.98</v>
      </c>
      <c r="F286" s="231">
        <v>35.409999999999997</v>
      </c>
      <c r="G286" s="232">
        <f t="shared" ca="1" si="681"/>
        <v>72.819999999999993</v>
      </c>
      <c r="H286" s="231">
        <v>32.21</v>
      </c>
      <c r="I286" s="232">
        <f t="shared" ca="1" si="682"/>
        <v>75.53</v>
      </c>
      <c r="J286" s="234">
        <v>31.16</v>
      </c>
      <c r="K286" s="232">
        <f t="shared" ca="1" si="683"/>
        <v>82.09</v>
      </c>
      <c r="L286" s="231">
        <v>15.56</v>
      </c>
      <c r="M286" s="236">
        <f t="shared" ca="1" si="684"/>
        <v>100</v>
      </c>
      <c r="N286" s="231">
        <v>27.46</v>
      </c>
      <c r="O286" s="232">
        <f t="shared" ca="1" si="685"/>
        <v>87.45</v>
      </c>
      <c r="P286" s="231">
        <v>29.07</v>
      </c>
      <c r="Q286" s="236">
        <f t="shared" ca="1" si="686"/>
        <v>95.02</v>
      </c>
      <c r="R286" s="231">
        <v>40.4</v>
      </c>
      <c r="S286" s="236">
        <f t="shared" ca="1" si="687"/>
        <v>88.48</v>
      </c>
      <c r="T286" s="231">
        <v>24.16</v>
      </c>
      <c r="U286" s="236">
        <f t="shared" ca="1" si="688"/>
        <v>100</v>
      </c>
      <c r="V286" s="236">
        <f t="shared" ca="1" si="689"/>
        <v>475.48</v>
      </c>
      <c r="W286" s="225"/>
      <c r="X286" s="226">
        <v>0.7</v>
      </c>
      <c r="Y286" s="158">
        <f t="shared" ca="1" si="690"/>
        <v>100</v>
      </c>
      <c r="Z286" s="158">
        <f t="shared" ca="1" si="690"/>
        <v>100</v>
      </c>
      <c r="AA286" s="158">
        <f t="shared" ca="1" si="690"/>
        <v>95.02</v>
      </c>
      <c r="AB286" s="158">
        <f t="shared" ca="1" si="690"/>
        <v>91.98</v>
      </c>
      <c r="AC286" s="158">
        <f t="shared" ca="1" si="690"/>
        <v>88.48</v>
      </c>
      <c r="AE286" s="158">
        <f t="shared" ca="1" si="691"/>
        <v>91.98</v>
      </c>
      <c r="AF286" s="158">
        <f t="shared" ca="1" si="692"/>
        <v>72.819999999999993</v>
      </c>
      <c r="AG286" s="158">
        <f t="shared" ca="1" si="693"/>
        <v>75.53</v>
      </c>
      <c r="AH286" s="158">
        <f t="shared" ca="1" si="694"/>
        <v>82.09</v>
      </c>
      <c r="AI286" s="158">
        <f t="shared" ca="1" si="695"/>
        <v>100</v>
      </c>
      <c r="AJ286" s="158">
        <f t="shared" ca="1" si="696"/>
        <v>87.45</v>
      </c>
      <c r="AK286" s="158">
        <f t="shared" ca="1" si="697"/>
        <v>95.02</v>
      </c>
      <c r="AL286" s="158">
        <f t="shared" ca="1" si="698"/>
        <v>88.48</v>
      </c>
      <c r="AM286" s="158">
        <f t="shared" ca="1" si="699"/>
        <v>100</v>
      </c>
      <c r="AN286" s="159">
        <f t="shared" ca="1" si="700"/>
        <v>555.36</v>
      </c>
      <c r="AP286" s="227">
        <f t="shared" ca="1" si="701"/>
        <v>555.36</v>
      </c>
      <c r="AQ286" s="227">
        <f t="shared" ca="1" si="702"/>
        <v>0</v>
      </c>
      <c r="AR286" s="227">
        <f t="shared" ca="1" si="703"/>
        <v>0</v>
      </c>
      <c r="AS286" s="227">
        <f t="shared" ca="1" si="704"/>
        <v>0</v>
      </c>
      <c r="AT286" s="227">
        <f t="shared" ca="1" si="705"/>
        <v>0</v>
      </c>
      <c r="AU286" s="227">
        <f t="shared" ca="1" si="706"/>
        <v>0</v>
      </c>
      <c r="AV286" s="227">
        <f t="shared" ca="1" si="707"/>
        <v>0</v>
      </c>
      <c r="AW286" s="227">
        <f t="shared" ca="1" si="708"/>
        <v>0</v>
      </c>
      <c r="AX286" s="227">
        <f t="shared" ca="1" si="709"/>
        <v>0</v>
      </c>
      <c r="AY286" s="227">
        <f t="shared" ca="1" si="710"/>
        <v>0</v>
      </c>
      <c r="AZ286" s="227">
        <f t="shared" ca="1" si="711"/>
        <v>0</v>
      </c>
      <c r="BB286" s="227">
        <f t="shared" ca="1" si="712"/>
        <v>64.39</v>
      </c>
      <c r="BC286" s="227">
        <f t="shared" ca="1" si="713"/>
        <v>50.97</v>
      </c>
      <c r="BD286" s="227">
        <f t="shared" ca="1" si="714"/>
        <v>52.87</v>
      </c>
      <c r="BE286" s="227">
        <f t="shared" ca="1" si="715"/>
        <v>57.46</v>
      </c>
      <c r="BF286" s="227">
        <f t="shared" ca="1" si="716"/>
        <v>70</v>
      </c>
      <c r="BG286" s="227">
        <f t="shared" ca="1" si="717"/>
        <v>61.22</v>
      </c>
      <c r="BH286" s="227">
        <f t="shared" ca="1" si="718"/>
        <v>66.510000000000005</v>
      </c>
      <c r="BI286" s="227">
        <f t="shared" ca="1" si="719"/>
        <v>61.94</v>
      </c>
      <c r="BJ286" s="227">
        <f t="shared" ca="1" si="720"/>
        <v>70</v>
      </c>
    </row>
    <row r="287" spans="1:62" x14ac:dyDescent="0.2">
      <c r="A287" s="228" t="s">
        <v>5</v>
      </c>
      <c r="B287" s="229" t="s">
        <v>305</v>
      </c>
      <c r="C287" s="230" t="s">
        <v>73</v>
      </c>
      <c r="D287" s="231"/>
      <c r="E287" s="236" t="str">
        <f t="shared" si="680"/>
        <v/>
      </c>
      <c r="F287" s="231">
        <v>46.05</v>
      </c>
      <c r="G287" s="232">
        <f t="shared" ca="1" si="681"/>
        <v>56.38</v>
      </c>
      <c r="H287" s="231">
        <v>27.11</v>
      </c>
      <c r="I287" s="236">
        <f t="shared" ca="1" si="682"/>
        <v>89.88</v>
      </c>
      <c r="J287" s="231" t="s">
        <v>112</v>
      </c>
      <c r="K287" s="235" t="str">
        <f t="shared" si="683"/>
        <v>*</v>
      </c>
      <c r="L287" s="231">
        <v>20.51</v>
      </c>
      <c r="M287" s="236">
        <f t="shared" ca="1" si="684"/>
        <v>76.42</v>
      </c>
      <c r="N287" s="231">
        <v>24.17</v>
      </c>
      <c r="O287" s="236">
        <f t="shared" ca="1" si="685"/>
        <v>100</v>
      </c>
      <c r="P287" s="231">
        <v>27.4</v>
      </c>
      <c r="Q287" s="236">
        <f t="shared" ca="1" si="686"/>
        <v>100</v>
      </c>
      <c r="R287" s="231">
        <v>35.590000000000003</v>
      </c>
      <c r="S287" s="236">
        <f t="shared" ca="1" si="687"/>
        <v>100</v>
      </c>
      <c r="T287" s="231"/>
      <c r="U287" s="236" t="str">
        <f t="shared" si="688"/>
        <v/>
      </c>
      <c r="V287" s="236">
        <f t="shared" ca="1" si="689"/>
        <v>466.3</v>
      </c>
      <c r="W287" s="285"/>
      <c r="X287" s="226">
        <v>0.7</v>
      </c>
      <c r="Y287" s="158">
        <f t="shared" ca="1" si="690"/>
        <v>100</v>
      </c>
      <c r="Z287" s="158">
        <f t="shared" ca="1" si="690"/>
        <v>100</v>
      </c>
      <c r="AA287" s="158">
        <f t="shared" ca="1" si="690"/>
        <v>100</v>
      </c>
      <c r="AB287" s="158">
        <f t="shared" ca="1" si="690"/>
        <v>89.88</v>
      </c>
      <c r="AC287" s="158">
        <f t="shared" ca="1" si="690"/>
        <v>76.42</v>
      </c>
      <c r="AE287" s="158">
        <f t="shared" si="691"/>
        <v>0</v>
      </c>
      <c r="AF287" s="158">
        <f t="shared" ca="1" si="692"/>
        <v>56.38</v>
      </c>
      <c r="AG287" s="158">
        <f t="shared" ca="1" si="693"/>
        <v>89.88</v>
      </c>
      <c r="AH287" s="158">
        <f t="shared" si="694"/>
        <v>0</v>
      </c>
      <c r="AI287" s="158">
        <f t="shared" ca="1" si="695"/>
        <v>76.42</v>
      </c>
      <c r="AJ287" s="158">
        <f t="shared" ca="1" si="696"/>
        <v>100</v>
      </c>
      <c r="AK287" s="158">
        <f t="shared" ca="1" si="697"/>
        <v>100</v>
      </c>
      <c r="AL287" s="158">
        <f t="shared" ca="1" si="698"/>
        <v>100</v>
      </c>
      <c r="AM287" s="158">
        <f t="shared" si="699"/>
        <v>0</v>
      </c>
      <c r="AN287" s="159">
        <f t="shared" ca="1" si="700"/>
        <v>365.88</v>
      </c>
      <c r="AP287" s="227">
        <f t="shared" ca="1" si="701"/>
        <v>365.88</v>
      </c>
      <c r="AQ287" s="227">
        <f t="shared" ca="1" si="702"/>
        <v>0</v>
      </c>
      <c r="AR287" s="227">
        <f t="shared" ca="1" si="703"/>
        <v>0</v>
      </c>
      <c r="AS287" s="227">
        <f t="shared" ca="1" si="704"/>
        <v>0</v>
      </c>
      <c r="AT287" s="227">
        <f t="shared" ca="1" si="705"/>
        <v>0</v>
      </c>
      <c r="AU287" s="227">
        <f t="shared" ca="1" si="706"/>
        <v>0</v>
      </c>
      <c r="AV287" s="227">
        <f t="shared" ca="1" si="707"/>
        <v>0</v>
      </c>
      <c r="AW287" s="227">
        <f t="shared" ca="1" si="708"/>
        <v>0</v>
      </c>
      <c r="AX287" s="227">
        <f t="shared" ca="1" si="709"/>
        <v>0</v>
      </c>
      <c r="AY287" s="227">
        <f t="shared" ca="1" si="710"/>
        <v>0</v>
      </c>
      <c r="AZ287" s="227">
        <f t="shared" ca="1" si="711"/>
        <v>0</v>
      </c>
      <c r="BB287" s="227">
        <f t="shared" si="712"/>
        <v>0</v>
      </c>
      <c r="BC287" s="227">
        <f t="shared" ca="1" si="713"/>
        <v>39.47</v>
      </c>
      <c r="BD287" s="227">
        <f t="shared" ca="1" si="714"/>
        <v>62.92</v>
      </c>
      <c r="BE287" s="227">
        <f t="shared" si="715"/>
        <v>0</v>
      </c>
      <c r="BF287" s="227">
        <f t="shared" ca="1" si="716"/>
        <v>53.49</v>
      </c>
      <c r="BG287" s="227">
        <f t="shared" ca="1" si="717"/>
        <v>70</v>
      </c>
      <c r="BH287" s="227">
        <f t="shared" ca="1" si="718"/>
        <v>70</v>
      </c>
      <c r="BI287" s="227">
        <f t="shared" ca="1" si="719"/>
        <v>70</v>
      </c>
      <c r="BJ287" s="227">
        <f t="shared" si="720"/>
        <v>0</v>
      </c>
    </row>
    <row r="288" spans="1:62" x14ac:dyDescent="0.2">
      <c r="A288" s="228" t="s">
        <v>6</v>
      </c>
      <c r="B288" s="229" t="s">
        <v>235</v>
      </c>
      <c r="C288" s="230" t="s">
        <v>84</v>
      </c>
      <c r="D288" s="239">
        <v>56.56</v>
      </c>
      <c r="E288" s="236">
        <f t="shared" ca="1" si="680"/>
        <v>84.92</v>
      </c>
      <c r="F288" s="231" t="s">
        <v>112</v>
      </c>
      <c r="G288" s="245" t="str">
        <f t="shared" si="681"/>
        <v>*</v>
      </c>
      <c r="H288" s="231">
        <v>43</v>
      </c>
      <c r="I288" s="232">
        <f t="shared" ca="1" si="682"/>
        <v>56.82</v>
      </c>
      <c r="J288" s="234">
        <v>27.44</v>
      </c>
      <c r="K288" s="236">
        <f t="shared" ca="1" si="683"/>
        <v>92.55</v>
      </c>
      <c r="L288" s="231">
        <v>21.42</v>
      </c>
      <c r="M288" s="232">
        <f t="shared" ca="1" si="684"/>
        <v>73.430000000000007</v>
      </c>
      <c r="N288" s="231">
        <v>26.31</v>
      </c>
      <c r="O288" s="236">
        <f t="shared" ca="1" si="685"/>
        <v>91.58</v>
      </c>
      <c r="P288" s="231">
        <v>30.57</v>
      </c>
      <c r="Q288" s="236">
        <f t="shared" ca="1" si="686"/>
        <v>89.39</v>
      </c>
      <c r="R288" s="231">
        <v>40.01</v>
      </c>
      <c r="S288" s="236">
        <f t="shared" ca="1" si="687"/>
        <v>89.92</v>
      </c>
      <c r="T288" s="231">
        <v>42.31</v>
      </c>
      <c r="U288" s="232">
        <f t="shared" ca="1" si="688"/>
        <v>57.08</v>
      </c>
      <c r="V288" s="236">
        <f t="shared" ca="1" si="689"/>
        <v>448.36</v>
      </c>
      <c r="W288" s="225"/>
      <c r="X288" s="226">
        <v>0.7</v>
      </c>
      <c r="Y288" s="158">
        <f t="shared" ca="1" si="690"/>
        <v>92.55</v>
      </c>
      <c r="Z288" s="158">
        <f t="shared" ca="1" si="690"/>
        <v>91.58</v>
      </c>
      <c r="AA288" s="158">
        <f t="shared" ca="1" si="690"/>
        <v>89.92</v>
      </c>
      <c r="AB288" s="158">
        <f t="shared" ca="1" si="690"/>
        <v>89.39</v>
      </c>
      <c r="AC288" s="158">
        <f t="shared" ca="1" si="690"/>
        <v>84.92</v>
      </c>
      <c r="AE288" s="158">
        <f t="shared" ca="1" si="691"/>
        <v>84.92</v>
      </c>
      <c r="AF288" s="158">
        <f t="shared" si="692"/>
        <v>0</v>
      </c>
      <c r="AG288" s="158">
        <f t="shared" ca="1" si="693"/>
        <v>56.82</v>
      </c>
      <c r="AH288" s="158">
        <f t="shared" ca="1" si="694"/>
        <v>92.55</v>
      </c>
      <c r="AI288" s="158">
        <f t="shared" ca="1" si="695"/>
        <v>73.430000000000007</v>
      </c>
      <c r="AJ288" s="158">
        <f t="shared" ca="1" si="696"/>
        <v>91.58</v>
      </c>
      <c r="AK288" s="158">
        <f t="shared" ca="1" si="697"/>
        <v>89.39</v>
      </c>
      <c r="AL288" s="158">
        <f t="shared" ca="1" si="698"/>
        <v>89.92</v>
      </c>
      <c r="AM288" s="158">
        <f t="shared" ca="1" si="699"/>
        <v>57.08</v>
      </c>
      <c r="AN288" s="159">
        <f t="shared" ca="1" si="700"/>
        <v>444.98</v>
      </c>
      <c r="AP288" s="227">
        <f t="shared" ca="1" si="701"/>
        <v>0</v>
      </c>
      <c r="AQ288" s="227">
        <f t="shared" ca="1" si="702"/>
        <v>0</v>
      </c>
      <c r="AR288" s="227">
        <f t="shared" ca="1" si="703"/>
        <v>0</v>
      </c>
      <c r="AS288" s="227">
        <f t="shared" ca="1" si="704"/>
        <v>0</v>
      </c>
      <c r="AT288" s="227">
        <f t="shared" ca="1" si="705"/>
        <v>0</v>
      </c>
      <c r="AU288" s="227">
        <f t="shared" ca="1" si="706"/>
        <v>0</v>
      </c>
      <c r="AV288" s="227">
        <f t="shared" ca="1" si="707"/>
        <v>0</v>
      </c>
      <c r="AW288" s="227">
        <f t="shared" ca="1" si="708"/>
        <v>444.98</v>
      </c>
      <c r="AX288" s="227">
        <f t="shared" ca="1" si="709"/>
        <v>0</v>
      </c>
      <c r="AY288" s="227">
        <f t="shared" ca="1" si="710"/>
        <v>0</v>
      </c>
      <c r="AZ288" s="227">
        <f t="shared" ca="1" si="711"/>
        <v>0</v>
      </c>
      <c r="BB288" s="227">
        <f t="shared" ca="1" si="712"/>
        <v>59.44</v>
      </c>
      <c r="BC288" s="227">
        <f t="shared" si="713"/>
        <v>0</v>
      </c>
      <c r="BD288" s="227">
        <f t="shared" ca="1" si="714"/>
        <v>39.770000000000003</v>
      </c>
      <c r="BE288" s="227">
        <f t="shared" ca="1" si="715"/>
        <v>64.790000000000006</v>
      </c>
      <c r="BF288" s="227">
        <f t="shared" ca="1" si="716"/>
        <v>51.4</v>
      </c>
      <c r="BG288" s="227">
        <f t="shared" ca="1" si="717"/>
        <v>64.11</v>
      </c>
      <c r="BH288" s="227">
        <f t="shared" ca="1" si="718"/>
        <v>62.57</v>
      </c>
      <c r="BI288" s="227">
        <f t="shared" ca="1" si="719"/>
        <v>62.94</v>
      </c>
      <c r="BJ288" s="227">
        <f t="shared" ca="1" si="720"/>
        <v>39.96</v>
      </c>
    </row>
    <row r="289" spans="1:62" x14ac:dyDescent="0.2">
      <c r="A289" s="228" t="s">
        <v>7</v>
      </c>
      <c r="B289" s="229" t="s">
        <v>234</v>
      </c>
      <c r="C289" s="230" t="s">
        <v>84</v>
      </c>
      <c r="D289" s="231">
        <v>53.1</v>
      </c>
      <c r="E289" s="236">
        <f t="shared" ca="1" si="680"/>
        <v>90.94</v>
      </c>
      <c r="F289" s="231">
        <v>38.22</v>
      </c>
      <c r="G289" s="232">
        <f t="shared" ca="1" si="681"/>
        <v>67.72</v>
      </c>
      <c r="H289" s="231">
        <v>30.29</v>
      </c>
      <c r="I289" s="236">
        <f t="shared" ca="1" si="682"/>
        <v>80.150000000000006</v>
      </c>
      <c r="J289" s="231" t="s">
        <v>112</v>
      </c>
      <c r="K289" s="245" t="str">
        <f t="shared" si="683"/>
        <v>*</v>
      </c>
      <c r="L289" s="231">
        <v>23.01</v>
      </c>
      <c r="M289" s="232">
        <f t="shared" ca="1" si="684"/>
        <v>69.23</v>
      </c>
      <c r="N289" s="231">
        <v>34.29</v>
      </c>
      <c r="O289" s="236">
        <f t="shared" ca="1" si="685"/>
        <v>70.42</v>
      </c>
      <c r="P289" s="231">
        <v>32.57</v>
      </c>
      <c r="Q289" s="236">
        <f t="shared" ca="1" si="686"/>
        <v>83.97</v>
      </c>
      <c r="R289" s="231">
        <v>47.57</v>
      </c>
      <c r="S289" s="236">
        <f t="shared" ca="1" si="687"/>
        <v>75.040000000000006</v>
      </c>
      <c r="T289" s="231">
        <v>41.56</v>
      </c>
      <c r="U289" s="232">
        <f t="shared" ca="1" si="688"/>
        <v>57.87</v>
      </c>
      <c r="V289" s="236">
        <f t="shared" ca="1" si="689"/>
        <v>400.52000000000004</v>
      </c>
      <c r="W289" s="225"/>
      <c r="X289" s="226">
        <v>0.7</v>
      </c>
      <c r="Y289" s="158">
        <f t="shared" ca="1" si="690"/>
        <v>90.94</v>
      </c>
      <c r="Z289" s="158">
        <f t="shared" ca="1" si="690"/>
        <v>83.97</v>
      </c>
      <c r="AA289" s="158">
        <f t="shared" ca="1" si="690"/>
        <v>80.150000000000006</v>
      </c>
      <c r="AB289" s="158">
        <f t="shared" ca="1" si="690"/>
        <v>75.040000000000006</v>
      </c>
      <c r="AC289" s="158">
        <f t="shared" ca="1" si="690"/>
        <v>70.42</v>
      </c>
      <c r="AE289" s="158">
        <f t="shared" ca="1" si="691"/>
        <v>90.94</v>
      </c>
      <c r="AF289" s="158">
        <f t="shared" ca="1" si="692"/>
        <v>67.72</v>
      </c>
      <c r="AG289" s="158">
        <f t="shared" ca="1" si="693"/>
        <v>80.150000000000006</v>
      </c>
      <c r="AH289" s="158">
        <f t="shared" si="694"/>
        <v>0</v>
      </c>
      <c r="AI289" s="158">
        <f t="shared" ca="1" si="695"/>
        <v>69.23</v>
      </c>
      <c r="AJ289" s="158">
        <f t="shared" ca="1" si="696"/>
        <v>70.42</v>
      </c>
      <c r="AK289" s="158">
        <f t="shared" ca="1" si="697"/>
        <v>83.97</v>
      </c>
      <c r="AL289" s="158">
        <f t="shared" ca="1" si="698"/>
        <v>75.040000000000006</v>
      </c>
      <c r="AM289" s="158">
        <f t="shared" ca="1" si="699"/>
        <v>57.87</v>
      </c>
      <c r="AN289" s="159">
        <f t="shared" ca="1" si="700"/>
        <v>416.74</v>
      </c>
      <c r="AP289" s="227">
        <f t="shared" ca="1" si="701"/>
        <v>0</v>
      </c>
      <c r="AQ289" s="227">
        <f t="shared" ca="1" si="702"/>
        <v>0</v>
      </c>
      <c r="AR289" s="227">
        <f t="shared" ca="1" si="703"/>
        <v>0</v>
      </c>
      <c r="AS289" s="227">
        <f t="shared" ca="1" si="704"/>
        <v>0</v>
      </c>
      <c r="AT289" s="227">
        <f t="shared" ca="1" si="705"/>
        <v>0</v>
      </c>
      <c r="AU289" s="227">
        <f t="shared" ca="1" si="706"/>
        <v>0</v>
      </c>
      <c r="AV289" s="227">
        <f t="shared" ca="1" si="707"/>
        <v>0</v>
      </c>
      <c r="AW289" s="227">
        <f t="shared" ca="1" si="708"/>
        <v>416.74</v>
      </c>
      <c r="AX289" s="227">
        <f t="shared" ca="1" si="709"/>
        <v>0</v>
      </c>
      <c r="AY289" s="227">
        <f t="shared" ca="1" si="710"/>
        <v>0</v>
      </c>
      <c r="AZ289" s="227">
        <f t="shared" ca="1" si="711"/>
        <v>0</v>
      </c>
      <c r="BB289" s="227">
        <f t="shared" ca="1" si="712"/>
        <v>63.66</v>
      </c>
      <c r="BC289" s="227">
        <f t="shared" ca="1" si="713"/>
        <v>47.4</v>
      </c>
      <c r="BD289" s="227">
        <f t="shared" ca="1" si="714"/>
        <v>56.11</v>
      </c>
      <c r="BE289" s="227">
        <f t="shared" si="715"/>
        <v>0</v>
      </c>
      <c r="BF289" s="227">
        <f t="shared" ca="1" si="716"/>
        <v>48.46</v>
      </c>
      <c r="BG289" s="227">
        <f t="shared" ca="1" si="717"/>
        <v>49.29</v>
      </c>
      <c r="BH289" s="227">
        <f t="shared" ca="1" si="718"/>
        <v>58.78</v>
      </c>
      <c r="BI289" s="227">
        <f t="shared" ca="1" si="719"/>
        <v>52.53</v>
      </c>
      <c r="BJ289" s="227">
        <f t="shared" ca="1" si="720"/>
        <v>40.51</v>
      </c>
    </row>
    <row r="290" spans="1:62" x14ac:dyDescent="0.2">
      <c r="A290" s="228" t="s">
        <v>8</v>
      </c>
      <c r="B290" s="238" t="s">
        <v>231</v>
      </c>
      <c r="C290" s="230" t="s">
        <v>84</v>
      </c>
      <c r="D290" s="231">
        <v>48.21</v>
      </c>
      <c r="E290" s="236">
        <f t="shared" ca="1" si="680"/>
        <v>100</v>
      </c>
      <c r="F290" s="231">
        <v>42.26</v>
      </c>
      <c r="G290" s="236">
        <f t="shared" ca="1" si="681"/>
        <v>61.23</v>
      </c>
      <c r="H290" s="231">
        <v>29.21</v>
      </c>
      <c r="I290" s="236">
        <f t="shared" ca="1" si="682"/>
        <v>83.25</v>
      </c>
      <c r="J290" s="231">
        <v>48.43</v>
      </c>
      <c r="K290" s="232">
        <f t="shared" ca="1" si="683"/>
        <v>52.69</v>
      </c>
      <c r="L290" s="231">
        <v>37.340000000000003</v>
      </c>
      <c r="M290" s="232">
        <f t="shared" ca="1" si="684"/>
        <v>42.41</v>
      </c>
      <c r="N290" s="231"/>
      <c r="O290" s="232" t="str">
        <f t="shared" si="685"/>
        <v/>
      </c>
      <c r="P290" s="231">
        <v>36.58</v>
      </c>
      <c r="Q290" s="236">
        <f t="shared" ca="1" si="686"/>
        <v>74.84</v>
      </c>
      <c r="R290" s="231">
        <v>60.27</v>
      </c>
      <c r="S290" s="232">
        <f t="shared" ca="1" si="687"/>
        <v>59.53</v>
      </c>
      <c r="T290" s="231">
        <v>35.58</v>
      </c>
      <c r="U290" s="236">
        <f t="shared" ca="1" si="688"/>
        <v>67.47</v>
      </c>
      <c r="V290" s="236">
        <f t="shared" ca="1" si="689"/>
        <v>386.79000000000008</v>
      </c>
      <c r="W290" s="225"/>
      <c r="X290" s="226">
        <v>0.7</v>
      </c>
      <c r="Y290" s="158">
        <f t="shared" ca="1" si="690"/>
        <v>100</v>
      </c>
      <c r="Z290" s="158">
        <f t="shared" ca="1" si="690"/>
        <v>83.25</v>
      </c>
      <c r="AA290" s="158">
        <f t="shared" ca="1" si="690"/>
        <v>74.84</v>
      </c>
      <c r="AB290" s="158">
        <f t="shared" ca="1" si="690"/>
        <v>67.47</v>
      </c>
      <c r="AC290" s="158">
        <f t="shared" ca="1" si="690"/>
        <v>61.23</v>
      </c>
      <c r="AE290" s="158">
        <f t="shared" ca="1" si="691"/>
        <v>100</v>
      </c>
      <c r="AF290" s="158">
        <f t="shared" ca="1" si="692"/>
        <v>61.23</v>
      </c>
      <c r="AG290" s="158">
        <f t="shared" ca="1" si="693"/>
        <v>83.25</v>
      </c>
      <c r="AH290" s="158">
        <f t="shared" ca="1" si="694"/>
        <v>52.69</v>
      </c>
      <c r="AI290" s="158">
        <f t="shared" ca="1" si="695"/>
        <v>42.41</v>
      </c>
      <c r="AJ290" s="158">
        <f t="shared" si="696"/>
        <v>0</v>
      </c>
      <c r="AK290" s="158">
        <f t="shared" ca="1" si="697"/>
        <v>74.84</v>
      </c>
      <c r="AL290" s="158">
        <f t="shared" ca="1" si="698"/>
        <v>59.53</v>
      </c>
      <c r="AM290" s="158">
        <f t="shared" ca="1" si="699"/>
        <v>67.47</v>
      </c>
      <c r="AN290" s="159">
        <f t="shared" ca="1" si="700"/>
        <v>378.99</v>
      </c>
      <c r="AP290" s="227">
        <f t="shared" ca="1" si="701"/>
        <v>0</v>
      </c>
      <c r="AQ290" s="227">
        <f t="shared" ca="1" si="702"/>
        <v>0</v>
      </c>
      <c r="AR290" s="227">
        <f t="shared" ca="1" si="703"/>
        <v>0</v>
      </c>
      <c r="AS290" s="227">
        <f t="shared" ca="1" si="704"/>
        <v>0</v>
      </c>
      <c r="AT290" s="227">
        <f t="shared" ca="1" si="705"/>
        <v>0</v>
      </c>
      <c r="AU290" s="227">
        <f t="shared" ca="1" si="706"/>
        <v>0</v>
      </c>
      <c r="AV290" s="227">
        <f t="shared" ca="1" si="707"/>
        <v>0</v>
      </c>
      <c r="AW290" s="227">
        <f t="shared" ca="1" si="708"/>
        <v>378.99</v>
      </c>
      <c r="AX290" s="227">
        <f t="shared" ca="1" si="709"/>
        <v>0</v>
      </c>
      <c r="AY290" s="227">
        <f t="shared" ca="1" si="710"/>
        <v>0</v>
      </c>
      <c r="AZ290" s="227">
        <f t="shared" ca="1" si="711"/>
        <v>0</v>
      </c>
      <c r="BB290" s="227">
        <f t="shared" ca="1" si="712"/>
        <v>70</v>
      </c>
      <c r="BC290" s="227">
        <f t="shared" ca="1" si="713"/>
        <v>42.86</v>
      </c>
      <c r="BD290" s="227">
        <f t="shared" ca="1" si="714"/>
        <v>58.28</v>
      </c>
      <c r="BE290" s="227">
        <f t="shared" ca="1" si="715"/>
        <v>36.880000000000003</v>
      </c>
      <c r="BF290" s="227">
        <f t="shared" ca="1" si="716"/>
        <v>29.69</v>
      </c>
      <c r="BG290" s="227">
        <f t="shared" si="717"/>
        <v>0</v>
      </c>
      <c r="BH290" s="227">
        <f t="shared" ca="1" si="718"/>
        <v>52.39</v>
      </c>
      <c r="BI290" s="227">
        <f t="shared" ca="1" si="719"/>
        <v>41.67</v>
      </c>
      <c r="BJ290" s="227">
        <f t="shared" ca="1" si="720"/>
        <v>47.23</v>
      </c>
    </row>
    <row r="291" spans="1:62" x14ac:dyDescent="0.2">
      <c r="A291" s="228" t="s">
        <v>9</v>
      </c>
      <c r="B291" s="229" t="s">
        <v>368</v>
      </c>
      <c r="C291" s="230" t="s">
        <v>126</v>
      </c>
      <c r="D291" s="239"/>
      <c r="E291" s="236" t="str">
        <f t="shared" si="680"/>
        <v/>
      </c>
      <c r="F291" s="231" t="s">
        <v>88</v>
      </c>
      <c r="G291" s="245" t="str">
        <f t="shared" si="681"/>
        <v>*</v>
      </c>
      <c r="H291" s="231">
        <v>34.11</v>
      </c>
      <c r="I291" s="236">
        <f t="shared" ca="1" si="682"/>
        <v>71.48</v>
      </c>
      <c r="J291" s="234">
        <v>55.24</v>
      </c>
      <c r="K291" s="236">
        <f t="shared" ca="1" si="683"/>
        <v>46.33</v>
      </c>
      <c r="L291" s="231"/>
      <c r="M291" s="236" t="str">
        <f t="shared" si="684"/>
        <v/>
      </c>
      <c r="N291" s="231">
        <v>47.25</v>
      </c>
      <c r="O291" s="236">
        <f t="shared" ca="1" si="685"/>
        <v>51.21</v>
      </c>
      <c r="P291" s="261"/>
      <c r="Q291" s="236" t="str">
        <f t="shared" si="686"/>
        <v/>
      </c>
      <c r="R291" s="231"/>
      <c r="S291" s="236" t="str">
        <f t="shared" si="687"/>
        <v/>
      </c>
      <c r="T291" s="231">
        <v>63.08</v>
      </c>
      <c r="U291" s="236">
        <f t="shared" ca="1" si="688"/>
        <v>38.44</v>
      </c>
      <c r="V291" s="236">
        <f t="shared" ca="1" si="689"/>
        <v>207.45999999999998</v>
      </c>
      <c r="W291" s="225"/>
      <c r="X291" s="226">
        <v>0.7</v>
      </c>
      <c r="Y291" s="158">
        <f t="shared" ca="1" si="690"/>
        <v>71.48</v>
      </c>
      <c r="Z291" s="158">
        <f t="shared" ca="1" si="690"/>
        <v>51.21</v>
      </c>
      <c r="AA291" s="158">
        <f t="shared" ca="1" si="690"/>
        <v>46.33</v>
      </c>
      <c r="AB291" s="158">
        <f t="shared" ca="1" si="690"/>
        <v>38.44</v>
      </c>
      <c r="AC291" s="158">
        <f t="shared" ca="1" si="690"/>
        <v>0</v>
      </c>
      <c r="AE291" s="158">
        <f t="shared" si="691"/>
        <v>0</v>
      </c>
      <c r="AF291" s="158">
        <f t="shared" si="692"/>
        <v>0</v>
      </c>
      <c r="AG291" s="158">
        <f t="shared" ca="1" si="693"/>
        <v>71.48</v>
      </c>
      <c r="AH291" s="158">
        <f t="shared" ca="1" si="694"/>
        <v>46.33</v>
      </c>
      <c r="AI291" s="158">
        <f t="shared" si="695"/>
        <v>0</v>
      </c>
      <c r="AJ291" s="158">
        <f t="shared" ca="1" si="696"/>
        <v>51.21</v>
      </c>
      <c r="AK291" s="158">
        <f t="shared" si="697"/>
        <v>0</v>
      </c>
      <c r="AL291" s="158">
        <f t="shared" si="698"/>
        <v>0</v>
      </c>
      <c r="AM291" s="158">
        <f t="shared" ca="1" si="699"/>
        <v>38.44</v>
      </c>
      <c r="AN291" s="159">
        <f t="shared" ca="1" si="700"/>
        <v>145.22</v>
      </c>
      <c r="AP291" s="227">
        <f t="shared" ca="1" si="701"/>
        <v>0</v>
      </c>
      <c r="AQ291" s="227">
        <f t="shared" ca="1" si="702"/>
        <v>0</v>
      </c>
      <c r="AR291" s="227">
        <f t="shared" ca="1" si="703"/>
        <v>0</v>
      </c>
      <c r="AS291" s="227">
        <f t="shared" ca="1" si="704"/>
        <v>0</v>
      </c>
      <c r="AT291" s="227">
        <f t="shared" ca="1" si="705"/>
        <v>0</v>
      </c>
      <c r="AU291" s="227">
        <f t="shared" ca="1" si="706"/>
        <v>0</v>
      </c>
      <c r="AV291" s="227">
        <f t="shared" ca="1" si="707"/>
        <v>0</v>
      </c>
      <c r="AW291" s="227">
        <f t="shared" ca="1" si="708"/>
        <v>0</v>
      </c>
      <c r="AX291" s="227">
        <f t="shared" ca="1" si="709"/>
        <v>0</v>
      </c>
      <c r="AY291" s="227">
        <f t="shared" ca="1" si="710"/>
        <v>0</v>
      </c>
      <c r="AZ291" s="227">
        <f t="shared" ca="1" si="711"/>
        <v>145.22</v>
      </c>
      <c r="BB291" s="227">
        <f t="shared" si="712"/>
        <v>0</v>
      </c>
      <c r="BC291" s="227">
        <f t="shared" si="713"/>
        <v>0</v>
      </c>
      <c r="BD291" s="227">
        <f t="shared" ca="1" si="714"/>
        <v>50.04</v>
      </c>
      <c r="BE291" s="227">
        <f t="shared" ca="1" si="715"/>
        <v>32.43</v>
      </c>
      <c r="BF291" s="227">
        <f t="shared" si="716"/>
        <v>0</v>
      </c>
      <c r="BG291" s="227">
        <f t="shared" ca="1" si="717"/>
        <v>35.85</v>
      </c>
      <c r="BH291" s="227">
        <f t="shared" si="718"/>
        <v>0</v>
      </c>
      <c r="BI291" s="227">
        <f t="shared" si="719"/>
        <v>0</v>
      </c>
      <c r="BJ291" s="227">
        <f t="shared" ca="1" si="720"/>
        <v>26.91</v>
      </c>
    </row>
    <row r="292" spans="1:62" ht="13.5" thickBot="1" x14ac:dyDescent="0.25">
      <c r="A292" s="247" t="s">
        <v>10</v>
      </c>
      <c r="B292" s="286" t="s">
        <v>412</v>
      </c>
      <c r="C292" s="249" t="s">
        <v>126</v>
      </c>
      <c r="D292" s="250"/>
      <c r="E292" s="251" t="str">
        <f t="shared" si="680"/>
        <v/>
      </c>
      <c r="F292" s="250"/>
      <c r="G292" s="251" t="str">
        <f t="shared" si="681"/>
        <v/>
      </c>
      <c r="H292" s="250"/>
      <c r="I292" s="251" t="str">
        <f t="shared" si="682"/>
        <v/>
      </c>
      <c r="J292" s="250"/>
      <c r="K292" s="280" t="str">
        <f t="shared" si="683"/>
        <v/>
      </c>
      <c r="L292" s="250"/>
      <c r="M292" s="280" t="str">
        <f t="shared" si="684"/>
        <v/>
      </c>
      <c r="N292" s="250"/>
      <c r="O292" s="280" t="str">
        <f t="shared" si="685"/>
        <v/>
      </c>
      <c r="P292" s="250"/>
      <c r="Q292" s="251" t="str">
        <f t="shared" si="686"/>
        <v/>
      </c>
      <c r="R292" s="250"/>
      <c r="S292" s="280" t="str">
        <f t="shared" si="687"/>
        <v/>
      </c>
      <c r="T292" s="250">
        <v>58.3</v>
      </c>
      <c r="U292" s="251">
        <f t="shared" ca="1" si="688"/>
        <v>41.48</v>
      </c>
      <c r="V292" s="251">
        <f t="shared" ca="1" si="689"/>
        <v>41.48</v>
      </c>
      <c r="W292" s="225"/>
      <c r="X292" s="226">
        <v>0.7</v>
      </c>
      <c r="Y292" s="158">
        <f t="shared" ca="1" si="690"/>
        <v>41.48</v>
      </c>
      <c r="Z292" s="158">
        <f t="shared" ca="1" si="690"/>
        <v>0</v>
      </c>
      <c r="AA292" s="158">
        <f t="shared" ca="1" si="690"/>
        <v>0</v>
      </c>
      <c r="AB292" s="158">
        <f t="shared" ca="1" si="690"/>
        <v>0</v>
      </c>
      <c r="AC292" s="158">
        <f t="shared" ca="1" si="690"/>
        <v>0</v>
      </c>
      <c r="AE292" s="158">
        <f t="shared" si="691"/>
        <v>0</v>
      </c>
      <c r="AF292" s="158">
        <f t="shared" si="692"/>
        <v>0</v>
      </c>
      <c r="AG292" s="158">
        <f t="shared" si="693"/>
        <v>0</v>
      </c>
      <c r="AH292" s="158">
        <f t="shared" si="694"/>
        <v>0</v>
      </c>
      <c r="AI292" s="158">
        <f t="shared" si="695"/>
        <v>0</v>
      </c>
      <c r="AJ292" s="158">
        <f t="shared" si="696"/>
        <v>0</v>
      </c>
      <c r="AK292" s="158">
        <f t="shared" si="697"/>
        <v>0</v>
      </c>
      <c r="AL292" s="158">
        <f t="shared" si="698"/>
        <v>0</v>
      </c>
      <c r="AM292" s="158">
        <f t="shared" ca="1" si="699"/>
        <v>41.48</v>
      </c>
      <c r="AN292" s="159">
        <f t="shared" ca="1" si="700"/>
        <v>29.04</v>
      </c>
      <c r="AP292" s="227">
        <f t="shared" ca="1" si="701"/>
        <v>0</v>
      </c>
      <c r="AQ292" s="227">
        <f t="shared" ca="1" si="702"/>
        <v>0</v>
      </c>
      <c r="AR292" s="227">
        <f t="shared" ca="1" si="703"/>
        <v>0</v>
      </c>
      <c r="AS292" s="227">
        <f t="shared" ca="1" si="704"/>
        <v>0</v>
      </c>
      <c r="AT292" s="227">
        <f t="shared" ca="1" si="705"/>
        <v>0</v>
      </c>
      <c r="AU292" s="227">
        <f t="shared" ca="1" si="706"/>
        <v>0</v>
      </c>
      <c r="AV292" s="227">
        <f t="shared" ca="1" si="707"/>
        <v>0</v>
      </c>
      <c r="AW292" s="227">
        <f t="shared" ca="1" si="708"/>
        <v>0</v>
      </c>
      <c r="AX292" s="227">
        <f t="shared" ca="1" si="709"/>
        <v>0</v>
      </c>
      <c r="AY292" s="227">
        <f t="shared" ca="1" si="710"/>
        <v>0</v>
      </c>
      <c r="AZ292" s="227">
        <f t="shared" ca="1" si="711"/>
        <v>29.04</v>
      </c>
      <c r="BB292" s="227">
        <f t="shared" si="712"/>
        <v>0</v>
      </c>
      <c r="BC292" s="227">
        <f t="shared" si="713"/>
        <v>0</v>
      </c>
      <c r="BD292" s="227">
        <f t="shared" si="714"/>
        <v>0</v>
      </c>
      <c r="BE292" s="227">
        <f t="shared" si="715"/>
        <v>0</v>
      </c>
      <c r="BF292" s="227">
        <f t="shared" si="716"/>
        <v>0</v>
      </c>
      <c r="BG292" s="227">
        <f t="shared" si="717"/>
        <v>0</v>
      </c>
      <c r="BH292" s="227">
        <f t="shared" si="718"/>
        <v>0</v>
      </c>
      <c r="BI292" s="227">
        <f t="shared" si="719"/>
        <v>0</v>
      </c>
      <c r="BJ292" s="227">
        <f t="shared" ca="1" si="720"/>
        <v>29.04</v>
      </c>
    </row>
    <row r="293" spans="1:62" ht="13.5" thickBot="1" x14ac:dyDescent="0.25"/>
    <row r="294" spans="1:62" ht="13.5" customHeight="1" x14ac:dyDescent="0.25">
      <c r="A294" s="355"/>
      <c r="B294" s="358" t="s">
        <v>67</v>
      </c>
      <c r="C294" s="361" t="s">
        <v>2</v>
      </c>
      <c r="D294" s="349" t="s">
        <v>95</v>
      </c>
      <c r="E294" s="349"/>
      <c r="F294" s="349" t="s">
        <v>145</v>
      </c>
      <c r="G294" s="349"/>
      <c r="H294" s="349" t="s">
        <v>133</v>
      </c>
      <c r="I294" s="349"/>
      <c r="J294" s="349" t="s">
        <v>135</v>
      </c>
      <c r="K294" s="349"/>
      <c r="L294" s="349" t="s">
        <v>136</v>
      </c>
      <c r="M294" s="350"/>
      <c r="N294" s="349" t="s">
        <v>149</v>
      </c>
      <c r="O294" s="349"/>
      <c r="P294" s="349" t="s">
        <v>20</v>
      </c>
      <c r="Q294" s="349"/>
      <c r="R294" s="349" t="s">
        <v>153</v>
      </c>
      <c r="S294" s="350"/>
      <c r="T294" s="349" t="s">
        <v>381</v>
      </c>
      <c r="U294" s="350"/>
      <c r="V294" s="351" t="s">
        <v>93</v>
      </c>
      <c r="W294" s="354"/>
      <c r="X294" s="354"/>
      <c r="AP294" s="227"/>
      <c r="AQ294" s="227"/>
      <c r="AR294" s="227"/>
      <c r="AS294" s="227"/>
      <c r="AT294" s="227"/>
      <c r="AU294" s="227"/>
      <c r="AV294" s="227"/>
      <c r="AW294" s="227"/>
      <c r="AX294" s="227"/>
      <c r="AY294" s="227"/>
      <c r="AZ294" s="227"/>
    </row>
    <row r="295" spans="1:62" ht="13.5" x14ac:dyDescent="0.25">
      <c r="A295" s="356"/>
      <c r="B295" s="359"/>
      <c r="C295" s="362"/>
      <c r="D295" s="348" t="s">
        <v>144</v>
      </c>
      <c r="E295" s="348"/>
      <c r="F295" s="348" t="s">
        <v>146</v>
      </c>
      <c r="G295" s="348"/>
      <c r="H295" s="348" t="s">
        <v>146</v>
      </c>
      <c r="I295" s="348"/>
      <c r="J295" s="348" t="s">
        <v>147</v>
      </c>
      <c r="K295" s="348"/>
      <c r="L295" s="348" t="s">
        <v>148</v>
      </c>
      <c r="M295" s="348"/>
      <c r="N295" s="348" t="s">
        <v>151</v>
      </c>
      <c r="O295" s="348"/>
      <c r="P295" s="348" t="s">
        <v>152</v>
      </c>
      <c r="Q295" s="348"/>
      <c r="R295" s="348" t="s">
        <v>91</v>
      </c>
      <c r="S295" s="348"/>
      <c r="T295" s="348" t="s">
        <v>382</v>
      </c>
      <c r="U295" s="348"/>
      <c r="V295" s="352"/>
      <c r="W295" s="354"/>
      <c r="X295" s="354"/>
      <c r="AP295" s="227"/>
      <c r="AQ295" s="227"/>
      <c r="AR295" s="227"/>
      <c r="AS295" s="227"/>
      <c r="AT295" s="227"/>
      <c r="AU295" s="227"/>
      <c r="AV295" s="227"/>
      <c r="AW295" s="227"/>
      <c r="AX295" s="227"/>
      <c r="AY295" s="227"/>
      <c r="AZ295" s="227"/>
    </row>
    <row r="296" spans="1:62" ht="13.5" customHeight="1" thickBot="1" x14ac:dyDescent="0.25">
      <c r="A296" s="357"/>
      <c r="B296" s="360"/>
      <c r="C296" s="363"/>
      <c r="D296" s="203" t="s">
        <v>0</v>
      </c>
      <c r="E296" s="204" t="s">
        <v>1</v>
      </c>
      <c r="F296" s="203" t="s">
        <v>0</v>
      </c>
      <c r="G296" s="204" t="s">
        <v>1</v>
      </c>
      <c r="H296" s="203" t="s">
        <v>0</v>
      </c>
      <c r="I296" s="204" t="s">
        <v>1</v>
      </c>
      <c r="J296" s="203" t="s">
        <v>0</v>
      </c>
      <c r="K296" s="204" t="s">
        <v>1</v>
      </c>
      <c r="L296" s="203" t="s">
        <v>0</v>
      </c>
      <c r="M296" s="204" t="s">
        <v>1</v>
      </c>
      <c r="N296" s="203" t="s">
        <v>0</v>
      </c>
      <c r="O296" s="204" t="s">
        <v>1</v>
      </c>
      <c r="P296" s="203" t="s">
        <v>0</v>
      </c>
      <c r="Q296" s="204" t="s">
        <v>1</v>
      </c>
      <c r="R296" s="203" t="s">
        <v>0</v>
      </c>
      <c r="S296" s="204" t="s">
        <v>1</v>
      </c>
      <c r="T296" s="203" t="s">
        <v>0</v>
      </c>
      <c r="U296" s="204" t="s">
        <v>1</v>
      </c>
      <c r="V296" s="353"/>
      <c r="W296" s="259"/>
      <c r="X296" s="206"/>
      <c r="AP296" s="227"/>
      <c r="AQ296" s="227"/>
      <c r="AR296" s="227"/>
      <c r="AS296" s="227"/>
      <c r="AT296" s="227"/>
      <c r="AU296" s="227"/>
      <c r="AV296" s="227"/>
      <c r="AW296" s="227"/>
      <c r="AX296" s="227"/>
      <c r="AY296" s="227"/>
      <c r="AZ296" s="227"/>
    </row>
    <row r="297" spans="1:62" s="215" customFormat="1" ht="13.5" hidden="1" outlineLevel="1" thickBot="1" x14ac:dyDescent="0.25">
      <c r="A297" s="209"/>
      <c r="B297" s="210">
        <f>ROW()+1</f>
        <v>298</v>
      </c>
      <c r="C297" s="211" cm="1">
        <f t="array" ref="C297">MATCH(TRUE,ISBLANK(C298:C517),0)+ROW()-1</f>
        <v>307</v>
      </c>
      <c r="D297" s="212">
        <f ca="1">MIN(INDIRECT(ADDRESS($B297,COLUMN())&amp;":"&amp;ADDRESS($C297,COLUMN())))</f>
        <v>49.22</v>
      </c>
      <c r="E297" s="213">
        <f ca="1">100*D297-40*INT(D297)</f>
        <v>2962</v>
      </c>
      <c r="F297" s="212">
        <f ca="1">MIN(INDIRECT(ADDRESS($B297,COLUMN())&amp;":"&amp;ADDRESS($C297,COLUMN())))</f>
        <v>25.07</v>
      </c>
      <c r="G297" s="213">
        <f t="shared" ref="G297" ca="1" si="721">F297*100-40*INT(F297)</f>
        <v>1507</v>
      </c>
      <c r="H297" s="212">
        <f ca="1">MIN(INDIRECT(ADDRESS($B297,COLUMN())&amp;":"&amp;ADDRESS($C297,COLUMN())))</f>
        <v>23.03</v>
      </c>
      <c r="I297" s="213">
        <f t="shared" ref="I297" ca="1" si="722">H297*100-40*INT(H297)</f>
        <v>1383</v>
      </c>
      <c r="J297" s="212">
        <f ca="1">MIN(INDIRECT(ADDRESS($B297,COLUMN())&amp;":"&amp;ADDRESS($C297,COLUMN())))</f>
        <v>26.27</v>
      </c>
      <c r="K297" s="213">
        <f t="shared" ref="K297" ca="1" si="723">J297*100-40*INT(J297)</f>
        <v>1587</v>
      </c>
      <c r="L297" s="212">
        <f ca="1">MIN(INDIRECT(ADDRESS($B297,COLUMN())&amp;":"&amp;ADDRESS($C297,COLUMN())))</f>
        <v>26.5</v>
      </c>
      <c r="M297" s="213">
        <f t="shared" ref="M297" ca="1" si="724">L297*100-40*INT(L297)</f>
        <v>1610</v>
      </c>
      <c r="N297" s="212">
        <f ca="1">MIN(INDIRECT(ADDRESS($B297,COLUMN())&amp;":"&amp;ADDRESS($C297,COLUMN())))</f>
        <v>32.28</v>
      </c>
      <c r="O297" s="213">
        <f t="shared" ref="O297" ca="1" si="725">N297*100-40*INT(N297)</f>
        <v>1948</v>
      </c>
      <c r="P297" s="212">
        <f ca="1">MIN(INDIRECT(ADDRESS($B297,COLUMN())&amp;":"&amp;ADDRESS($C297,COLUMN())))</f>
        <v>19.329999999999998</v>
      </c>
      <c r="Q297" s="213">
        <f t="shared" ref="Q297" ca="1" si="726">P297*100-40*INT(P297)</f>
        <v>1172.9999999999998</v>
      </c>
      <c r="R297" s="212">
        <f ca="1">MIN(INDIRECT(ADDRESS($B297,COLUMN())&amp;":"&amp;ADDRESS($C297,COLUMN())))</f>
        <v>51.2</v>
      </c>
      <c r="S297" s="213">
        <f t="shared" ref="S297" ca="1" si="727">R297*100-40*INT(R297)</f>
        <v>3080</v>
      </c>
      <c r="T297" s="212">
        <f ca="1">MIN(INDIRECT(ADDRESS($B297,COLUMN())&amp;":"&amp;ADDRESS($C297,COLUMN())))</f>
        <v>26.53</v>
      </c>
      <c r="U297" s="213">
        <f t="shared" ref="U297" ca="1" si="728">T297*100-40*INT(T297)</f>
        <v>1613</v>
      </c>
      <c r="V297" s="212"/>
      <c r="W297" s="214"/>
      <c r="X297" s="214"/>
      <c r="AN297" s="216"/>
      <c r="AP297" s="217"/>
      <c r="AQ297" s="217"/>
      <c r="AR297" s="217"/>
      <c r="AS297" s="217"/>
      <c r="AT297" s="217"/>
      <c r="AU297" s="217"/>
      <c r="AV297" s="217"/>
      <c r="AW297" s="217"/>
      <c r="AX297" s="217"/>
      <c r="AY297" s="217"/>
      <c r="AZ297" s="217"/>
    </row>
    <row r="298" spans="1:62" collapsed="1" x14ac:dyDescent="0.2">
      <c r="A298" s="218" t="s">
        <v>3</v>
      </c>
      <c r="B298" s="279" t="s">
        <v>306</v>
      </c>
      <c r="C298" s="220" t="s">
        <v>126</v>
      </c>
      <c r="D298" s="221"/>
      <c r="E298" s="223" t="str">
        <f t="shared" ref="E298:E307" si="729">IF(D298="","",IF(N(D298)=0,"*",ROUND(100*E$297/(100*D298-40*INT(D298)),2)))</f>
        <v/>
      </c>
      <c r="F298" s="221">
        <v>25.07</v>
      </c>
      <c r="G298" s="223">
        <f t="shared" ref="G298:G307" ca="1" si="730">IF(F298="","",IF(N(F298)=0,"*",ROUND(100*G$297/(100*F298-40*INT(F298)),2)))</f>
        <v>100</v>
      </c>
      <c r="H298" s="221">
        <v>23.03</v>
      </c>
      <c r="I298" s="223">
        <f t="shared" ref="I298:I307" ca="1" si="731">IF(H298="","",IF(N(H298)=0,"*",ROUND(100*I$297/(100*H298-40*INT(H298)),2)))</f>
        <v>100</v>
      </c>
      <c r="J298" s="221">
        <v>26.27</v>
      </c>
      <c r="K298" s="223">
        <f t="shared" ref="K298:K307" ca="1" si="732">IF(J298="","",IF(N(J298)=0,"*",ROUND(100*K$297/(100*J298-40*INT(J298)),2)))</f>
        <v>100</v>
      </c>
      <c r="L298" s="221"/>
      <c r="M298" s="223" t="str">
        <f t="shared" ref="M298:M307" si="733">IF(L298="","",IF(N(L298)=0,"*",ROUND(100*M$297/(100*L298-40*INT(L298)),2)))</f>
        <v/>
      </c>
      <c r="N298" s="221">
        <v>32.29</v>
      </c>
      <c r="O298" s="222">
        <f t="shared" ref="O298:O307" ca="1" si="734">IF(N298="","",IF(N(N298)=0,"*",ROUND(100*O$297/(100*N298-40*INT(N298)),2)))</f>
        <v>99.95</v>
      </c>
      <c r="P298" s="221">
        <v>19.329999999999998</v>
      </c>
      <c r="Q298" s="223">
        <f t="shared" ref="Q298:Q307" ca="1" si="735">IF(P298="","",IF(N(P298)=0,"*",ROUND(100*Q$297/(100*P298-40*INT(P298)),2)))</f>
        <v>100</v>
      </c>
      <c r="R298" s="221">
        <v>51.2</v>
      </c>
      <c r="S298" s="223">
        <f t="shared" ref="S298:S307" ca="1" si="736">IF(R298="","",IF(N(R298)=0,"*",ROUND(100*S$297/(100*R298-40*INT(R298)),2)))</f>
        <v>100</v>
      </c>
      <c r="T298" s="221">
        <v>26.53</v>
      </c>
      <c r="U298" s="223">
        <f t="shared" ref="U298:U307" ca="1" si="737">IF(T298="","",IF(N(T298)=0,"*",ROUND(100*U$297/(100*T298-40*INT(T298)),2)))</f>
        <v>100</v>
      </c>
      <c r="V298" s="223">
        <f t="shared" ref="V298:V307" ca="1" si="738">SUM(Y298:AC298)</f>
        <v>500</v>
      </c>
      <c r="W298" s="285"/>
      <c r="X298" s="226">
        <v>0.8</v>
      </c>
      <c r="Y298" s="158">
        <f t="shared" ref="Y298:AC307" ca="1" si="739">LARGE($AE298:$AM298,Y$34)</f>
        <v>100</v>
      </c>
      <c r="Z298" s="158">
        <f t="shared" ca="1" si="739"/>
        <v>100</v>
      </c>
      <c r="AA298" s="158">
        <f t="shared" ca="1" si="739"/>
        <v>100</v>
      </c>
      <c r="AB298" s="158">
        <f t="shared" ca="1" si="739"/>
        <v>100</v>
      </c>
      <c r="AC298" s="158">
        <f t="shared" ca="1" si="739"/>
        <v>100</v>
      </c>
      <c r="AE298" s="158">
        <f t="shared" ref="AE298:AE307" si="740">N(E298)</f>
        <v>0</v>
      </c>
      <c r="AF298" s="158">
        <f t="shared" ref="AF298:AF307" ca="1" si="741">N(G298)</f>
        <v>100</v>
      </c>
      <c r="AG298" s="158">
        <f t="shared" ref="AG298:AG307" ca="1" si="742">N(I298)</f>
        <v>100</v>
      </c>
      <c r="AH298" s="158">
        <f t="shared" ref="AH298:AH307" ca="1" si="743">N(K298)</f>
        <v>100</v>
      </c>
      <c r="AI298" s="158">
        <f t="shared" ref="AI298:AI307" si="744">N(M298)</f>
        <v>0</v>
      </c>
      <c r="AJ298" s="158">
        <f t="shared" ref="AJ298:AJ307" ca="1" si="745">N(O298)</f>
        <v>99.95</v>
      </c>
      <c r="AK298" s="158">
        <f t="shared" ref="AK298:AK307" ca="1" si="746">N(Q298)</f>
        <v>100</v>
      </c>
      <c r="AL298" s="158">
        <f t="shared" ref="AL298:AL307" ca="1" si="747">N(S298)</f>
        <v>100</v>
      </c>
      <c r="AM298" s="158">
        <f t="shared" ref="AM298:AM307" ca="1" si="748">N(U298)</f>
        <v>100</v>
      </c>
      <c r="AN298" s="159">
        <f t="shared" ref="AN298:AN307" ca="1" si="749">ROUND(X298*SUM(E298,G298,I298,K298,M298,O298,Q298,S298,U298),2)</f>
        <v>559.96</v>
      </c>
      <c r="AP298" s="227">
        <f t="shared" ref="AP298:AP307" ca="1" si="750">IF(C298="Vihor",1,0)*AN298</f>
        <v>0</v>
      </c>
      <c r="AQ298" s="227">
        <f t="shared" ref="AQ298:AQ307" ca="1" si="751">IF(C298="Maksimir",1,0)*AN298</f>
        <v>0</v>
      </c>
      <c r="AR298" s="227">
        <f t="shared" ref="AR298:AR307" ca="1" si="752">IF(C298="Japetić",1,0)*AN298</f>
        <v>0</v>
      </c>
      <c r="AS298" s="227">
        <f t="shared" ref="AS298:AS307" ca="1" si="753">IF(C298="Bjelovar",1,0)*AN298</f>
        <v>0</v>
      </c>
      <c r="AT298" s="227">
        <f t="shared" ref="AT298:AT307" ca="1" si="754">IF(C298="Međimurje",1,0)*AN298</f>
        <v>0</v>
      </c>
      <c r="AU298" s="227">
        <f t="shared" ref="AU298:AU307" ca="1" si="755">IF(C298="Sova",1,0)*AN298</f>
        <v>0</v>
      </c>
      <c r="AV298" s="227">
        <f t="shared" ref="AV298:AV307" ca="1" si="756">IF(C298="Orion",1,0)*AN298</f>
        <v>0</v>
      </c>
      <c r="AW298" s="227">
        <f t="shared" ref="AW298:AW307" ca="1" si="757">IF(C298="Kapela",1,0)*AN298</f>
        <v>0</v>
      </c>
      <c r="AX298" s="227">
        <f t="shared" ref="AX298:AX307" ca="1" si="758">IF(C298="Jelen",1,0)*AN298</f>
        <v>0</v>
      </c>
      <c r="AY298" s="227">
        <f t="shared" ref="AY298:AY307" ca="1" si="759">IF(C298="Varaždin",1,0)*AN298</f>
        <v>0</v>
      </c>
      <c r="AZ298" s="227">
        <f t="shared" ref="AZ298:AZ307" ca="1" si="760">IF(C298="Ivan Merz",1,0)*AN298</f>
        <v>559.96</v>
      </c>
      <c r="BB298" s="227">
        <f t="shared" ref="BB298:BB307" si="761">ROUND(N(E298)*$X298,2)</f>
        <v>0</v>
      </c>
      <c r="BC298" s="227">
        <f t="shared" ref="BC298:BC307" ca="1" si="762">ROUND(N(G298)*$X298,2)</f>
        <v>80</v>
      </c>
      <c r="BD298" s="227">
        <f t="shared" ref="BD298:BD307" ca="1" si="763">ROUND(N(I298)*$X298,2)</f>
        <v>80</v>
      </c>
      <c r="BE298" s="227">
        <f t="shared" ref="BE298:BE307" ca="1" si="764">ROUND(N(K298)*$X298,2)</f>
        <v>80</v>
      </c>
      <c r="BF298" s="227">
        <f t="shared" ref="BF298:BF307" si="765">ROUND(N(M298)*$X298,2)</f>
        <v>0</v>
      </c>
      <c r="BG298" s="227">
        <f t="shared" ref="BG298:BG307" ca="1" si="766">ROUND(N(O298)*$X298,2)</f>
        <v>79.959999999999994</v>
      </c>
      <c r="BH298" s="227">
        <f t="shared" ref="BH298:BH307" ca="1" si="767">ROUND(N(Q298)*$X298,2)</f>
        <v>80</v>
      </c>
      <c r="BI298" s="227">
        <f t="shared" ref="BI298:BI307" ca="1" si="768">ROUND(N(S298)*$X298,2)</f>
        <v>80</v>
      </c>
      <c r="BJ298" s="227">
        <f t="shared" ref="BJ298:BJ307" ca="1" si="769">ROUND(N(U298)*$X298,2)</f>
        <v>80</v>
      </c>
    </row>
    <row r="299" spans="1:62" x14ac:dyDescent="0.2">
      <c r="A299" s="228" t="s">
        <v>4</v>
      </c>
      <c r="B299" s="229" t="s">
        <v>236</v>
      </c>
      <c r="C299" s="230" t="s">
        <v>80</v>
      </c>
      <c r="D299" s="231">
        <v>49.22</v>
      </c>
      <c r="E299" s="236">
        <f t="shared" ca="1" si="729"/>
        <v>100</v>
      </c>
      <c r="F299" s="231">
        <v>29.55</v>
      </c>
      <c r="G299" s="236">
        <f t="shared" ca="1" si="730"/>
        <v>83.96</v>
      </c>
      <c r="H299" s="231">
        <v>33.17</v>
      </c>
      <c r="I299" s="232">
        <f t="shared" ca="1" si="731"/>
        <v>69.25</v>
      </c>
      <c r="J299" s="231">
        <v>30.46</v>
      </c>
      <c r="K299" s="236">
        <f t="shared" ca="1" si="732"/>
        <v>85.97</v>
      </c>
      <c r="L299" s="231">
        <v>36.53</v>
      </c>
      <c r="M299" s="236">
        <f t="shared" ca="1" si="733"/>
        <v>72.75</v>
      </c>
      <c r="N299" s="231">
        <v>32.28</v>
      </c>
      <c r="O299" s="236">
        <f t="shared" ca="1" si="734"/>
        <v>100</v>
      </c>
      <c r="P299" s="231">
        <v>27.08</v>
      </c>
      <c r="Q299" s="232">
        <f t="shared" ca="1" si="735"/>
        <v>72.05</v>
      </c>
      <c r="R299" s="231"/>
      <c r="S299" s="236" t="str">
        <f t="shared" si="736"/>
        <v/>
      </c>
      <c r="T299" s="231"/>
      <c r="U299" s="236" t="str">
        <f t="shared" si="737"/>
        <v/>
      </c>
      <c r="V299" s="236">
        <f t="shared" ca="1" si="738"/>
        <v>442.68</v>
      </c>
      <c r="W299" s="285"/>
      <c r="X299" s="226">
        <v>0.8</v>
      </c>
      <c r="Y299" s="158">
        <f t="shared" ca="1" si="739"/>
        <v>100</v>
      </c>
      <c r="Z299" s="158">
        <f t="shared" ca="1" si="739"/>
        <v>100</v>
      </c>
      <c r="AA299" s="158">
        <f t="shared" ca="1" si="739"/>
        <v>85.97</v>
      </c>
      <c r="AB299" s="158">
        <f t="shared" ca="1" si="739"/>
        <v>83.96</v>
      </c>
      <c r="AC299" s="158">
        <f t="shared" ca="1" si="739"/>
        <v>72.75</v>
      </c>
      <c r="AE299" s="158">
        <f t="shared" ca="1" si="740"/>
        <v>100</v>
      </c>
      <c r="AF299" s="158">
        <f t="shared" ca="1" si="741"/>
        <v>83.96</v>
      </c>
      <c r="AG299" s="158">
        <f t="shared" ca="1" si="742"/>
        <v>69.25</v>
      </c>
      <c r="AH299" s="158">
        <f t="shared" ca="1" si="743"/>
        <v>85.97</v>
      </c>
      <c r="AI299" s="158">
        <f t="shared" ca="1" si="744"/>
        <v>72.75</v>
      </c>
      <c r="AJ299" s="158">
        <f t="shared" ca="1" si="745"/>
        <v>100</v>
      </c>
      <c r="AK299" s="158">
        <f t="shared" ca="1" si="746"/>
        <v>72.05</v>
      </c>
      <c r="AL299" s="158">
        <f t="shared" si="747"/>
        <v>0</v>
      </c>
      <c r="AM299" s="158">
        <f t="shared" si="748"/>
        <v>0</v>
      </c>
      <c r="AN299" s="159">
        <f t="shared" ca="1" si="749"/>
        <v>467.18</v>
      </c>
      <c r="AP299" s="227">
        <f t="shared" ca="1" si="750"/>
        <v>0</v>
      </c>
      <c r="AQ299" s="227">
        <f t="shared" ca="1" si="751"/>
        <v>467.18</v>
      </c>
      <c r="AR299" s="227">
        <f t="shared" ca="1" si="752"/>
        <v>0</v>
      </c>
      <c r="AS299" s="227">
        <f t="shared" ca="1" si="753"/>
        <v>0</v>
      </c>
      <c r="AT299" s="227">
        <f t="shared" ca="1" si="754"/>
        <v>0</v>
      </c>
      <c r="AU299" s="227">
        <f t="shared" ca="1" si="755"/>
        <v>0</v>
      </c>
      <c r="AV299" s="227">
        <f t="shared" ca="1" si="756"/>
        <v>0</v>
      </c>
      <c r="AW299" s="227">
        <f t="shared" ca="1" si="757"/>
        <v>0</v>
      </c>
      <c r="AX299" s="227">
        <f t="shared" ca="1" si="758"/>
        <v>0</v>
      </c>
      <c r="AY299" s="227">
        <f t="shared" ca="1" si="759"/>
        <v>0</v>
      </c>
      <c r="AZ299" s="227">
        <f t="shared" ca="1" si="760"/>
        <v>0</v>
      </c>
      <c r="BB299" s="227">
        <f t="shared" ca="1" si="761"/>
        <v>80</v>
      </c>
      <c r="BC299" s="227">
        <f t="shared" ca="1" si="762"/>
        <v>67.17</v>
      </c>
      <c r="BD299" s="227">
        <f t="shared" ca="1" si="763"/>
        <v>55.4</v>
      </c>
      <c r="BE299" s="227">
        <f t="shared" ca="1" si="764"/>
        <v>68.78</v>
      </c>
      <c r="BF299" s="227">
        <f t="shared" ca="1" si="765"/>
        <v>58.2</v>
      </c>
      <c r="BG299" s="227">
        <f t="shared" ca="1" si="766"/>
        <v>80</v>
      </c>
      <c r="BH299" s="227">
        <f t="shared" ca="1" si="767"/>
        <v>57.64</v>
      </c>
      <c r="BI299" s="227">
        <f t="shared" si="768"/>
        <v>0</v>
      </c>
      <c r="BJ299" s="227">
        <f t="shared" si="769"/>
        <v>0</v>
      </c>
    </row>
    <row r="300" spans="1:62" x14ac:dyDescent="0.2">
      <c r="A300" s="228" t="s">
        <v>5</v>
      </c>
      <c r="B300" s="238" t="s">
        <v>241</v>
      </c>
      <c r="C300" s="230" t="s">
        <v>84</v>
      </c>
      <c r="D300" s="231" t="s">
        <v>88</v>
      </c>
      <c r="E300" s="236" t="str">
        <f t="shared" si="729"/>
        <v>*</v>
      </c>
      <c r="F300" s="231">
        <v>48.55</v>
      </c>
      <c r="G300" s="236">
        <f t="shared" ca="1" si="730"/>
        <v>51.35</v>
      </c>
      <c r="H300" s="231">
        <v>43.26</v>
      </c>
      <c r="I300" s="236">
        <f t="shared" ca="1" si="731"/>
        <v>53.07</v>
      </c>
      <c r="J300" s="231">
        <v>53.15</v>
      </c>
      <c r="K300" s="232">
        <f t="shared" ca="1" si="732"/>
        <v>49.67</v>
      </c>
      <c r="L300" s="231">
        <v>33.049999999999997</v>
      </c>
      <c r="M300" s="236">
        <f t="shared" ca="1" si="733"/>
        <v>81.11</v>
      </c>
      <c r="N300" s="231">
        <v>45.57</v>
      </c>
      <c r="O300" s="236">
        <f t="shared" ca="1" si="734"/>
        <v>70.66</v>
      </c>
      <c r="P300" s="231">
        <v>29.43</v>
      </c>
      <c r="Q300" s="236">
        <f t="shared" ca="1" si="735"/>
        <v>65.790000000000006</v>
      </c>
      <c r="R300" s="231"/>
      <c r="S300" s="236" t="str">
        <f t="shared" si="736"/>
        <v/>
      </c>
      <c r="T300" s="231">
        <v>63.19</v>
      </c>
      <c r="U300" s="232">
        <f t="shared" ca="1" si="737"/>
        <v>42.46</v>
      </c>
      <c r="V300" s="236">
        <f t="shared" ca="1" si="738"/>
        <v>321.98</v>
      </c>
      <c r="W300" s="285"/>
      <c r="X300" s="226">
        <v>0.8</v>
      </c>
      <c r="Y300" s="158">
        <f t="shared" ca="1" si="739"/>
        <v>81.11</v>
      </c>
      <c r="Z300" s="158">
        <f t="shared" ca="1" si="739"/>
        <v>70.66</v>
      </c>
      <c r="AA300" s="158">
        <f t="shared" ca="1" si="739"/>
        <v>65.790000000000006</v>
      </c>
      <c r="AB300" s="158">
        <f t="shared" ca="1" si="739"/>
        <v>53.07</v>
      </c>
      <c r="AC300" s="158">
        <f t="shared" ca="1" si="739"/>
        <v>51.35</v>
      </c>
      <c r="AE300" s="158">
        <f t="shared" si="740"/>
        <v>0</v>
      </c>
      <c r="AF300" s="158">
        <f t="shared" ca="1" si="741"/>
        <v>51.35</v>
      </c>
      <c r="AG300" s="158">
        <f t="shared" ca="1" si="742"/>
        <v>53.07</v>
      </c>
      <c r="AH300" s="158">
        <f t="shared" ca="1" si="743"/>
        <v>49.67</v>
      </c>
      <c r="AI300" s="158">
        <f t="shared" ca="1" si="744"/>
        <v>81.11</v>
      </c>
      <c r="AJ300" s="158">
        <f t="shared" ca="1" si="745"/>
        <v>70.66</v>
      </c>
      <c r="AK300" s="158">
        <f t="shared" ca="1" si="746"/>
        <v>65.790000000000006</v>
      </c>
      <c r="AL300" s="158">
        <f t="shared" si="747"/>
        <v>0</v>
      </c>
      <c r="AM300" s="158">
        <f t="shared" ca="1" si="748"/>
        <v>42.46</v>
      </c>
      <c r="AN300" s="159">
        <f t="shared" ca="1" si="749"/>
        <v>331.29</v>
      </c>
      <c r="AP300" s="227">
        <f t="shared" ca="1" si="750"/>
        <v>0</v>
      </c>
      <c r="AQ300" s="227">
        <f t="shared" ca="1" si="751"/>
        <v>0</v>
      </c>
      <c r="AR300" s="227">
        <f t="shared" ca="1" si="752"/>
        <v>0</v>
      </c>
      <c r="AS300" s="227">
        <f t="shared" ca="1" si="753"/>
        <v>0</v>
      </c>
      <c r="AT300" s="227">
        <f t="shared" ca="1" si="754"/>
        <v>0</v>
      </c>
      <c r="AU300" s="227">
        <f t="shared" ca="1" si="755"/>
        <v>0</v>
      </c>
      <c r="AV300" s="227">
        <f t="shared" ca="1" si="756"/>
        <v>0</v>
      </c>
      <c r="AW300" s="227">
        <f t="shared" ca="1" si="757"/>
        <v>331.29</v>
      </c>
      <c r="AX300" s="227">
        <f t="shared" ca="1" si="758"/>
        <v>0</v>
      </c>
      <c r="AY300" s="227">
        <f t="shared" ca="1" si="759"/>
        <v>0</v>
      </c>
      <c r="AZ300" s="227">
        <f t="shared" ca="1" si="760"/>
        <v>0</v>
      </c>
      <c r="BB300" s="227">
        <f t="shared" si="761"/>
        <v>0</v>
      </c>
      <c r="BC300" s="227">
        <f t="shared" ca="1" si="762"/>
        <v>41.08</v>
      </c>
      <c r="BD300" s="227">
        <f t="shared" ca="1" si="763"/>
        <v>42.46</v>
      </c>
      <c r="BE300" s="227">
        <f t="shared" ca="1" si="764"/>
        <v>39.74</v>
      </c>
      <c r="BF300" s="227">
        <f t="shared" ca="1" si="765"/>
        <v>64.89</v>
      </c>
      <c r="BG300" s="227">
        <f t="shared" ca="1" si="766"/>
        <v>56.53</v>
      </c>
      <c r="BH300" s="227">
        <f t="shared" ca="1" si="767"/>
        <v>52.63</v>
      </c>
      <c r="BI300" s="227">
        <f t="shared" si="768"/>
        <v>0</v>
      </c>
      <c r="BJ300" s="227">
        <f t="shared" ca="1" si="769"/>
        <v>33.97</v>
      </c>
    </row>
    <row r="301" spans="1:62" x14ac:dyDescent="0.2">
      <c r="A301" s="228" t="s">
        <v>6</v>
      </c>
      <c r="B301" s="238" t="s">
        <v>238</v>
      </c>
      <c r="C301" s="230" t="s">
        <v>73</v>
      </c>
      <c r="D301" s="231">
        <v>95.28</v>
      </c>
      <c r="E301" s="236">
        <f t="shared" ca="1" si="729"/>
        <v>51.71</v>
      </c>
      <c r="F301" s="231">
        <v>46.57</v>
      </c>
      <c r="G301" s="236">
        <f t="shared" ca="1" si="730"/>
        <v>53.5</v>
      </c>
      <c r="H301" s="231">
        <v>46.48</v>
      </c>
      <c r="I301" s="236">
        <f t="shared" ca="1" si="731"/>
        <v>49.25</v>
      </c>
      <c r="J301" s="231">
        <v>58.04</v>
      </c>
      <c r="K301" s="232">
        <f t="shared" ca="1" si="732"/>
        <v>45.55</v>
      </c>
      <c r="L301" s="231">
        <v>26.5</v>
      </c>
      <c r="M301" s="236">
        <f t="shared" ca="1" si="733"/>
        <v>100</v>
      </c>
      <c r="N301" s="231"/>
      <c r="O301" s="236" t="str">
        <f t="shared" si="734"/>
        <v/>
      </c>
      <c r="P301" s="231"/>
      <c r="Q301" s="236" t="str">
        <f t="shared" si="735"/>
        <v/>
      </c>
      <c r="R301" s="231"/>
      <c r="S301" s="236" t="str">
        <f t="shared" si="736"/>
        <v/>
      </c>
      <c r="T301" s="231">
        <v>54.07</v>
      </c>
      <c r="U301" s="236">
        <f t="shared" ca="1" si="737"/>
        <v>49.68</v>
      </c>
      <c r="V301" s="236">
        <f t="shared" ca="1" si="738"/>
        <v>304.14</v>
      </c>
      <c r="W301" s="285"/>
      <c r="X301" s="226">
        <v>0.8</v>
      </c>
      <c r="Y301" s="158">
        <f t="shared" ca="1" si="739"/>
        <v>100</v>
      </c>
      <c r="Z301" s="158">
        <f t="shared" ca="1" si="739"/>
        <v>53.5</v>
      </c>
      <c r="AA301" s="158">
        <f t="shared" ca="1" si="739"/>
        <v>51.71</v>
      </c>
      <c r="AB301" s="158">
        <f t="shared" ca="1" si="739"/>
        <v>49.68</v>
      </c>
      <c r="AC301" s="158">
        <f t="shared" ca="1" si="739"/>
        <v>49.25</v>
      </c>
      <c r="AE301" s="158">
        <f t="shared" ca="1" si="740"/>
        <v>51.71</v>
      </c>
      <c r="AF301" s="158">
        <f t="shared" ca="1" si="741"/>
        <v>53.5</v>
      </c>
      <c r="AG301" s="158">
        <f t="shared" ca="1" si="742"/>
        <v>49.25</v>
      </c>
      <c r="AH301" s="158">
        <f t="shared" ca="1" si="743"/>
        <v>45.55</v>
      </c>
      <c r="AI301" s="158">
        <f t="shared" ca="1" si="744"/>
        <v>100</v>
      </c>
      <c r="AJ301" s="158">
        <f t="shared" si="745"/>
        <v>0</v>
      </c>
      <c r="AK301" s="158">
        <f t="shared" si="746"/>
        <v>0</v>
      </c>
      <c r="AL301" s="158">
        <f t="shared" si="747"/>
        <v>0</v>
      </c>
      <c r="AM301" s="158">
        <f t="shared" ca="1" si="748"/>
        <v>49.68</v>
      </c>
      <c r="AN301" s="159">
        <f t="shared" ca="1" si="749"/>
        <v>279.75</v>
      </c>
      <c r="AP301" s="227">
        <f t="shared" ca="1" si="750"/>
        <v>279.75</v>
      </c>
      <c r="AQ301" s="227">
        <f t="shared" ca="1" si="751"/>
        <v>0</v>
      </c>
      <c r="AR301" s="227">
        <f t="shared" ca="1" si="752"/>
        <v>0</v>
      </c>
      <c r="AS301" s="227">
        <f t="shared" ca="1" si="753"/>
        <v>0</v>
      </c>
      <c r="AT301" s="227">
        <f t="shared" ca="1" si="754"/>
        <v>0</v>
      </c>
      <c r="AU301" s="227">
        <f t="shared" ca="1" si="755"/>
        <v>0</v>
      </c>
      <c r="AV301" s="227">
        <f t="shared" ca="1" si="756"/>
        <v>0</v>
      </c>
      <c r="AW301" s="227">
        <f t="shared" ca="1" si="757"/>
        <v>0</v>
      </c>
      <c r="AX301" s="227">
        <f t="shared" ca="1" si="758"/>
        <v>0</v>
      </c>
      <c r="AY301" s="227">
        <f t="shared" ca="1" si="759"/>
        <v>0</v>
      </c>
      <c r="AZ301" s="227">
        <f t="shared" ca="1" si="760"/>
        <v>0</v>
      </c>
      <c r="BB301" s="227">
        <f t="shared" ca="1" si="761"/>
        <v>41.37</v>
      </c>
      <c r="BC301" s="227">
        <f t="shared" ca="1" si="762"/>
        <v>42.8</v>
      </c>
      <c r="BD301" s="227">
        <f t="shared" ca="1" si="763"/>
        <v>39.4</v>
      </c>
      <c r="BE301" s="227">
        <f t="shared" ca="1" si="764"/>
        <v>36.44</v>
      </c>
      <c r="BF301" s="227">
        <f t="shared" ca="1" si="765"/>
        <v>80</v>
      </c>
      <c r="BG301" s="227">
        <f t="shared" si="766"/>
        <v>0</v>
      </c>
      <c r="BH301" s="227">
        <f t="shared" si="767"/>
        <v>0</v>
      </c>
      <c r="BI301" s="227">
        <f t="shared" si="768"/>
        <v>0</v>
      </c>
      <c r="BJ301" s="227">
        <f t="shared" ca="1" si="769"/>
        <v>39.74</v>
      </c>
    </row>
    <row r="302" spans="1:62" x14ac:dyDescent="0.2">
      <c r="A302" s="228" t="s">
        <v>7</v>
      </c>
      <c r="B302" s="229" t="s">
        <v>237</v>
      </c>
      <c r="C302" s="230" t="s">
        <v>73</v>
      </c>
      <c r="D302" s="239">
        <v>83.31</v>
      </c>
      <c r="E302" s="236">
        <f t="shared" ca="1" si="729"/>
        <v>59.11</v>
      </c>
      <c r="F302" s="231"/>
      <c r="G302" s="236" t="str">
        <f t="shared" si="730"/>
        <v/>
      </c>
      <c r="H302" s="231">
        <v>47.31</v>
      </c>
      <c r="I302" s="236">
        <f t="shared" ca="1" si="731"/>
        <v>48.51</v>
      </c>
      <c r="J302" s="234">
        <v>60.08</v>
      </c>
      <c r="K302" s="236">
        <f t="shared" ca="1" si="732"/>
        <v>43.99</v>
      </c>
      <c r="L302" s="231">
        <v>35.35</v>
      </c>
      <c r="M302" s="236">
        <f t="shared" ca="1" si="733"/>
        <v>75.41</v>
      </c>
      <c r="N302" s="231"/>
      <c r="O302" s="236" t="str">
        <f t="shared" si="734"/>
        <v/>
      </c>
      <c r="P302" s="231">
        <v>30.57</v>
      </c>
      <c r="Q302" s="236">
        <f t="shared" ca="1" si="735"/>
        <v>63.17</v>
      </c>
      <c r="R302" s="231"/>
      <c r="S302" s="236" t="str">
        <f t="shared" si="736"/>
        <v/>
      </c>
      <c r="T302" s="231"/>
      <c r="U302" s="236" t="str">
        <f t="shared" si="737"/>
        <v/>
      </c>
      <c r="V302" s="236">
        <f t="shared" ca="1" si="738"/>
        <v>290.19</v>
      </c>
      <c r="W302" s="285"/>
      <c r="X302" s="226">
        <v>0.8</v>
      </c>
      <c r="Y302" s="158">
        <f t="shared" ca="1" si="739"/>
        <v>75.41</v>
      </c>
      <c r="Z302" s="158">
        <f t="shared" ca="1" si="739"/>
        <v>63.17</v>
      </c>
      <c r="AA302" s="158">
        <f t="shared" ca="1" si="739"/>
        <v>59.11</v>
      </c>
      <c r="AB302" s="158">
        <f t="shared" ca="1" si="739"/>
        <v>48.51</v>
      </c>
      <c r="AC302" s="158">
        <f t="shared" ca="1" si="739"/>
        <v>43.99</v>
      </c>
      <c r="AE302" s="158">
        <f t="shared" ca="1" si="740"/>
        <v>59.11</v>
      </c>
      <c r="AF302" s="158">
        <f t="shared" si="741"/>
        <v>0</v>
      </c>
      <c r="AG302" s="158">
        <f t="shared" ca="1" si="742"/>
        <v>48.51</v>
      </c>
      <c r="AH302" s="158">
        <f t="shared" ca="1" si="743"/>
        <v>43.99</v>
      </c>
      <c r="AI302" s="158">
        <f t="shared" ca="1" si="744"/>
        <v>75.41</v>
      </c>
      <c r="AJ302" s="158">
        <f t="shared" si="745"/>
        <v>0</v>
      </c>
      <c r="AK302" s="158">
        <f t="shared" ca="1" si="746"/>
        <v>63.17</v>
      </c>
      <c r="AL302" s="158">
        <f t="shared" si="747"/>
        <v>0</v>
      </c>
      <c r="AM302" s="158">
        <f t="shared" si="748"/>
        <v>0</v>
      </c>
      <c r="AN302" s="159">
        <f t="shared" ca="1" si="749"/>
        <v>232.15</v>
      </c>
      <c r="AP302" s="227">
        <f t="shared" ca="1" si="750"/>
        <v>232.15</v>
      </c>
      <c r="AQ302" s="227">
        <f t="shared" ca="1" si="751"/>
        <v>0</v>
      </c>
      <c r="AR302" s="227">
        <f t="shared" ca="1" si="752"/>
        <v>0</v>
      </c>
      <c r="AS302" s="227">
        <f t="shared" ca="1" si="753"/>
        <v>0</v>
      </c>
      <c r="AT302" s="227">
        <f t="shared" ca="1" si="754"/>
        <v>0</v>
      </c>
      <c r="AU302" s="227">
        <f t="shared" ca="1" si="755"/>
        <v>0</v>
      </c>
      <c r="AV302" s="227">
        <f t="shared" ca="1" si="756"/>
        <v>0</v>
      </c>
      <c r="AW302" s="227">
        <f t="shared" ca="1" si="757"/>
        <v>0</v>
      </c>
      <c r="AX302" s="227">
        <f t="shared" ca="1" si="758"/>
        <v>0</v>
      </c>
      <c r="AY302" s="227">
        <f t="shared" ca="1" si="759"/>
        <v>0</v>
      </c>
      <c r="AZ302" s="227">
        <f t="shared" ca="1" si="760"/>
        <v>0</v>
      </c>
      <c r="BB302" s="227">
        <f t="shared" ca="1" si="761"/>
        <v>47.29</v>
      </c>
      <c r="BC302" s="227">
        <f t="shared" si="762"/>
        <v>0</v>
      </c>
      <c r="BD302" s="227">
        <f t="shared" ca="1" si="763"/>
        <v>38.81</v>
      </c>
      <c r="BE302" s="227">
        <f t="shared" ca="1" si="764"/>
        <v>35.19</v>
      </c>
      <c r="BF302" s="227">
        <f t="shared" ca="1" si="765"/>
        <v>60.33</v>
      </c>
      <c r="BG302" s="227">
        <f t="shared" si="766"/>
        <v>0</v>
      </c>
      <c r="BH302" s="227">
        <f t="shared" ca="1" si="767"/>
        <v>50.54</v>
      </c>
      <c r="BI302" s="227">
        <f t="shared" si="768"/>
        <v>0</v>
      </c>
      <c r="BJ302" s="227">
        <f t="shared" si="769"/>
        <v>0</v>
      </c>
    </row>
    <row r="303" spans="1:62" x14ac:dyDescent="0.2">
      <c r="A303" s="228" t="s">
        <v>8</v>
      </c>
      <c r="B303" s="238" t="s">
        <v>239</v>
      </c>
      <c r="C303" s="230" t="s">
        <v>73</v>
      </c>
      <c r="D303" s="231" t="s">
        <v>88</v>
      </c>
      <c r="E303" s="245" t="str">
        <f t="shared" si="729"/>
        <v>*</v>
      </c>
      <c r="F303" s="231">
        <v>56.38</v>
      </c>
      <c r="G303" s="236">
        <f t="shared" ca="1" si="730"/>
        <v>44.35</v>
      </c>
      <c r="H303" s="231">
        <v>53.31</v>
      </c>
      <c r="I303" s="236">
        <f t="shared" ca="1" si="731"/>
        <v>43.07</v>
      </c>
      <c r="J303" s="231">
        <v>79.28</v>
      </c>
      <c r="K303" s="236">
        <f t="shared" ca="1" si="732"/>
        <v>33.28</v>
      </c>
      <c r="L303" s="231">
        <v>35.340000000000003</v>
      </c>
      <c r="M303" s="236">
        <f t="shared" ca="1" si="733"/>
        <v>75.45</v>
      </c>
      <c r="N303" s="231" t="s">
        <v>88</v>
      </c>
      <c r="O303" s="245" t="str">
        <f t="shared" si="734"/>
        <v>*</v>
      </c>
      <c r="P303" s="231"/>
      <c r="Q303" s="236" t="str">
        <f t="shared" si="735"/>
        <v/>
      </c>
      <c r="R303" s="231"/>
      <c r="S303" s="236" t="str">
        <f t="shared" si="736"/>
        <v/>
      </c>
      <c r="T303" s="231">
        <v>60.21</v>
      </c>
      <c r="U303" s="236">
        <f t="shared" ca="1" si="737"/>
        <v>44.55</v>
      </c>
      <c r="V303" s="236">
        <f t="shared" ca="1" si="738"/>
        <v>240.7</v>
      </c>
      <c r="W303" s="285"/>
      <c r="X303" s="226">
        <v>0.8</v>
      </c>
      <c r="Y303" s="158">
        <f t="shared" ca="1" si="739"/>
        <v>75.45</v>
      </c>
      <c r="Z303" s="158">
        <f t="shared" ca="1" si="739"/>
        <v>44.55</v>
      </c>
      <c r="AA303" s="158">
        <f t="shared" ca="1" si="739"/>
        <v>44.35</v>
      </c>
      <c r="AB303" s="158">
        <f t="shared" ca="1" si="739"/>
        <v>43.07</v>
      </c>
      <c r="AC303" s="158">
        <f t="shared" ca="1" si="739"/>
        <v>33.28</v>
      </c>
      <c r="AE303" s="158">
        <f t="shared" si="740"/>
        <v>0</v>
      </c>
      <c r="AF303" s="158">
        <f t="shared" ca="1" si="741"/>
        <v>44.35</v>
      </c>
      <c r="AG303" s="158">
        <f t="shared" ca="1" si="742"/>
        <v>43.07</v>
      </c>
      <c r="AH303" s="158">
        <f t="shared" ca="1" si="743"/>
        <v>33.28</v>
      </c>
      <c r="AI303" s="158">
        <f t="shared" ca="1" si="744"/>
        <v>75.45</v>
      </c>
      <c r="AJ303" s="158">
        <f t="shared" si="745"/>
        <v>0</v>
      </c>
      <c r="AK303" s="158">
        <f t="shared" si="746"/>
        <v>0</v>
      </c>
      <c r="AL303" s="158">
        <f t="shared" si="747"/>
        <v>0</v>
      </c>
      <c r="AM303" s="158">
        <f t="shared" ca="1" si="748"/>
        <v>44.55</v>
      </c>
      <c r="AN303" s="159">
        <f t="shared" ca="1" si="749"/>
        <v>192.56</v>
      </c>
      <c r="AP303" s="227">
        <f t="shared" ca="1" si="750"/>
        <v>192.56</v>
      </c>
      <c r="AQ303" s="227">
        <f t="shared" ca="1" si="751"/>
        <v>0</v>
      </c>
      <c r="AR303" s="227">
        <f t="shared" ca="1" si="752"/>
        <v>0</v>
      </c>
      <c r="AS303" s="227">
        <f t="shared" ca="1" si="753"/>
        <v>0</v>
      </c>
      <c r="AT303" s="227">
        <f t="shared" ca="1" si="754"/>
        <v>0</v>
      </c>
      <c r="AU303" s="227">
        <f t="shared" ca="1" si="755"/>
        <v>0</v>
      </c>
      <c r="AV303" s="227">
        <f t="shared" ca="1" si="756"/>
        <v>0</v>
      </c>
      <c r="AW303" s="227">
        <f t="shared" ca="1" si="757"/>
        <v>0</v>
      </c>
      <c r="AX303" s="227">
        <f t="shared" ca="1" si="758"/>
        <v>0</v>
      </c>
      <c r="AY303" s="227">
        <f t="shared" ca="1" si="759"/>
        <v>0</v>
      </c>
      <c r="AZ303" s="227">
        <f t="shared" ca="1" si="760"/>
        <v>0</v>
      </c>
      <c r="BB303" s="227">
        <f t="shared" si="761"/>
        <v>0</v>
      </c>
      <c r="BC303" s="227">
        <f t="shared" ca="1" si="762"/>
        <v>35.479999999999997</v>
      </c>
      <c r="BD303" s="227">
        <f t="shared" ca="1" si="763"/>
        <v>34.46</v>
      </c>
      <c r="BE303" s="227">
        <f t="shared" ca="1" si="764"/>
        <v>26.62</v>
      </c>
      <c r="BF303" s="227">
        <f t="shared" ca="1" si="765"/>
        <v>60.36</v>
      </c>
      <c r="BG303" s="227">
        <f t="shared" si="766"/>
        <v>0</v>
      </c>
      <c r="BH303" s="227">
        <f t="shared" si="767"/>
        <v>0</v>
      </c>
      <c r="BI303" s="227">
        <f t="shared" si="768"/>
        <v>0</v>
      </c>
      <c r="BJ303" s="227">
        <f t="shared" ca="1" si="769"/>
        <v>35.64</v>
      </c>
    </row>
    <row r="304" spans="1:62" x14ac:dyDescent="0.2">
      <c r="A304" s="228" t="s">
        <v>9</v>
      </c>
      <c r="B304" s="238" t="s">
        <v>333</v>
      </c>
      <c r="C304" s="230" t="s">
        <v>84</v>
      </c>
      <c r="D304" s="231"/>
      <c r="E304" s="236" t="str">
        <f t="shared" si="729"/>
        <v/>
      </c>
      <c r="F304" s="231"/>
      <c r="G304" s="236" t="str">
        <f t="shared" si="730"/>
        <v/>
      </c>
      <c r="H304" s="231"/>
      <c r="I304" s="236" t="str">
        <f t="shared" si="731"/>
        <v/>
      </c>
      <c r="J304" s="231" t="s">
        <v>404</v>
      </c>
      <c r="K304" s="245" t="str">
        <f t="shared" si="732"/>
        <v>*</v>
      </c>
      <c r="L304" s="231"/>
      <c r="M304" s="236" t="str">
        <f t="shared" si="733"/>
        <v/>
      </c>
      <c r="N304" s="231">
        <v>79.2</v>
      </c>
      <c r="O304" s="236">
        <f t="shared" ca="1" si="734"/>
        <v>40.92</v>
      </c>
      <c r="P304" s="231">
        <v>68.12</v>
      </c>
      <c r="Q304" s="236">
        <f t="shared" ca="1" si="735"/>
        <v>28.67</v>
      </c>
      <c r="R304" s="231">
        <v>161.58000000000001</v>
      </c>
      <c r="S304" s="236">
        <f t="shared" ca="1" si="736"/>
        <v>31.69</v>
      </c>
      <c r="T304" s="231">
        <v>82.31</v>
      </c>
      <c r="U304" s="236">
        <f t="shared" ca="1" si="737"/>
        <v>32.58</v>
      </c>
      <c r="V304" s="236">
        <f t="shared" ca="1" si="738"/>
        <v>133.86000000000001</v>
      </c>
      <c r="W304" s="285"/>
      <c r="X304" s="226">
        <v>0.8</v>
      </c>
      <c r="Y304" s="158">
        <f t="shared" ca="1" si="739"/>
        <v>40.92</v>
      </c>
      <c r="Z304" s="158">
        <f t="shared" ca="1" si="739"/>
        <v>32.58</v>
      </c>
      <c r="AA304" s="158">
        <f t="shared" ca="1" si="739"/>
        <v>31.69</v>
      </c>
      <c r="AB304" s="158">
        <f t="shared" ca="1" si="739"/>
        <v>28.67</v>
      </c>
      <c r="AC304" s="158">
        <f t="shared" ca="1" si="739"/>
        <v>0</v>
      </c>
      <c r="AE304" s="158">
        <f t="shared" si="740"/>
        <v>0</v>
      </c>
      <c r="AF304" s="158">
        <f t="shared" si="741"/>
        <v>0</v>
      </c>
      <c r="AG304" s="158">
        <f t="shared" si="742"/>
        <v>0</v>
      </c>
      <c r="AH304" s="158">
        <f t="shared" si="743"/>
        <v>0</v>
      </c>
      <c r="AI304" s="158">
        <f t="shared" si="744"/>
        <v>0</v>
      </c>
      <c r="AJ304" s="158">
        <f t="shared" ca="1" si="745"/>
        <v>40.92</v>
      </c>
      <c r="AK304" s="158">
        <f t="shared" ca="1" si="746"/>
        <v>28.67</v>
      </c>
      <c r="AL304" s="158">
        <f t="shared" ca="1" si="747"/>
        <v>31.69</v>
      </c>
      <c r="AM304" s="158">
        <f t="shared" ca="1" si="748"/>
        <v>32.58</v>
      </c>
      <c r="AN304" s="159">
        <f t="shared" ca="1" si="749"/>
        <v>107.09</v>
      </c>
      <c r="AP304" s="227">
        <f t="shared" ca="1" si="750"/>
        <v>0</v>
      </c>
      <c r="AQ304" s="227">
        <f t="shared" ca="1" si="751"/>
        <v>0</v>
      </c>
      <c r="AR304" s="227">
        <f t="shared" ca="1" si="752"/>
        <v>0</v>
      </c>
      <c r="AS304" s="227">
        <f t="shared" ca="1" si="753"/>
        <v>0</v>
      </c>
      <c r="AT304" s="227">
        <f t="shared" ca="1" si="754"/>
        <v>0</v>
      </c>
      <c r="AU304" s="227">
        <f t="shared" ca="1" si="755"/>
        <v>0</v>
      </c>
      <c r="AV304" s="227">
        <f t="shared" ca="1" si="756"/>
        <v>0</v>
      </c>
      <c r="AW304" s="227">
        <f t="shared" ca="1" si="757"/>
        <v>107.09</v>
      </c>
      <c r="AX304" s="227">
        <f t="shared" ca="1" si="758"/>
        <v>0</v>
      </c>
      <c r="AY304" s="227">
        <f t="shared" ca="1" si="759"/>
        <v>0</v>
      </c>
      <c r="AZ304" s="227">
        <f t="shared" ca="1" si="760"/>
        <v>0</v>
      </c>
      <c r="BB304" s="227">
        <f t="shared" si="761"/>
        <v>0</v>
      </c>
      <c r="BC304" s="227">
        <f t="shared" si="762"/>
        <v>0</v>
      </c>
      <c r="BD304" s="227">
        <f t="shared" si="763"/>
        <v>0</v>
      </c>
      <c r="BE304" s="227">
        <f t="shared" si="764"/>
        <v>0</v>
      </c>
      <c r="BF304" s="227">
        <f t="shared" si="765"/>
        <v>0</v>
      </c>
      <c r="BG304" s="227">
        <f t="shared" ca="1" si="766"/>
        <v>32.74</v>
      </c>
      <c r="BH304" s="227">
        <f t="shared" ca="1" si="767"/>
        <v>22.94</v>
      </c>
      <c r="BI304" s="227">
        <f t="shared" ca="1" si="768"/>
        <v>25.35</v>
      </c>
      <c r="BJ304" s="227">
        <f t="shared" ca="1" si="769"/>
        <v>26.06</v>
      </c>
    </row>
    <row r="305" spans="1:62" x14ac:dyDescent="0.2">
      <c r="A305" s="228" t="s">
        <v>10</v>
      </c>
      <c r="B305" s="238" t="s">
        <v>369</v>
      </c>
      <c r="C305" s="230" t="s">
        <v>73</v>
      </c>
      <c r="D305" s="231"/>
      <c r="E305" s="236" t="str">
        <f t="shared" si="729"/>
        <v/>
      </c>
      <c r="F305" s="231"/>
      <c r="G305" s="236" t="str">
        <f t="shared" si="730"/>
        <v/>
      </c>
      <c r="H305" s="231"/>
      <c r="I305" s="236" t="str">
        <f t="shared" si="731"/>
        <v/>
      </c>
      <c r="J305" s="231"/>
      <c r="K305" s="236" t="str">
        <f t="shared" si="732"/>
        <v/>
      </c>
      <c r="L305" s="231"/>
      <c r="M305" s="236" t="str">
        <f t="shared" si="733"/>
        <v/>
      </c>
      <c r="N305" s="231">
        <v>93.3</v>
      </c>
      <c r="O305" s="236">
        <f t="shared" ca="1" si="734"/>
        <v>34.72</v>
      </c>
      <c r="P305" s="231">
        <v>46.52</v>
      </c>
      <c r="Q305" s="236">
        <f t="shared" ca="1" si="735"/>
        <v>41.71</v>
      </c>
      <c r="R305" s="231" t="s">
        <v>404</v>
      </c>
      <c r="S305" s="245" t="str">
        <f t="shared" si="736"/>
        <v>*</v>
      </c>
      <c r="T305" s="231"/>
      <c r="U305" s="236" t="str">
        <f t="shared" si="737"/>
        <v/>
      </c>
      <c r="V305" s="236">
        <f t="shared" ca="1" si="738"/>
        <v>76.430000000000007</v>
      </c>
      <c r="W305" s="285"/>
      <c r="X305" s="226">
        <v>0.8</v>
      </c>
      <c r="Y305" s="158">
        <f t="shared" ca="1" si="739"/>
        <v>41.71</v>
      </c>
      <c r="Z305" s="158">
        <f t="shared" ca="1" si="739"/>
        <v>34.72</v>
      </c>
      <c r="AA305" s="158">
        <f t="shared" ca="1" si="739"/>
        <v>0</v>
      </c>
      <c r="AB305" s="158">
        <f t="shared" ca="1" si="739"/>
        <v>0</v>
      </c>
      <c r="AC305" s="158">
        <f t="shared" ca="1" si="739"/>
        <v>0</v>
      </c>
      <c r="AE305" s="158">
        <f t="shared" si="740"/>
        <v>0</v>
      </c>
      <c r="AF305" s="158">
        <f t="shared" si="741"/>
        <v>0</v>
      </c>
      <c r="AG305" s="158">
        <f t="shared" si="742"/>
        <v>0</v>
      </c>
      <c r="AH305" s="158">
        <f t="shared" si="743"/>
        <v>0</v>
      </c>
      <c r="AI305" s="158">
        <f t="shared" si="744"/>
        <v>0</v>
      </c>
      <c r="AJ305" s="158">
        <f t="shared" ca="1" si="745"/>
        <v>34.72</v>
      </c>
      <c r="AK305" s="158">
        <f t="shared" ca="1" si="746"/>
        <v>41.71</v>
      </c>
      <c r="AL305" s="158">
        <f t="shared" si="747"/>
        <v>0</v>
      </c>
      <c r="AM305" s="158">
        <f t="shared" si="748"/>
        <v>0</v>
      </c>
      <c r="AN305" s="159">
        <f t="shared" ca="1" si="749"/>
        <v>61.14</v>
      </c>
      <c r="AP305" s="227">
        <f t="shared" ca="1" si="750"/>
        <v>61.14</v>
      </c>
      <c r="AQ305" s="227">
        <f t="shared" ca="1" si="751"/>
        <v>0</v>
      </c>
      <c r="AR305" s="227">
        <f t="shared" ca="1" si="752"/>
        <v>0</v>
      </c>
      <c r="AS305" s="227">
        <f t="shared" ca="1" si="753"/>
        <v>0</v>
      </c>
      <c r="AT305" s="227">
        <f t="shared" ca="1" si="754"/>
        <v>0</v>
      </c>
      <c r="AU305" s="227">
        <f t="shared" ca="1" si="755"/>
        <v>0</v>
      </c>
      <c r="AV305" s="227">
        <f t="shared" ca="1" si="756"/>
        <v>0</v>
      </c>
      <c r="AW305" s="227">
        <f t="shared" ca="1" si="757"/>
        <v>0</v>
      </c>
      <c r="AX305" s="227">
        <f t="shared" ca="1" si="758"/>
        <v>0</v>
      </c>
      <c r="AY305" s="227">
        <f t="shared" ca="1" si="759"/>
        <v>0</v>
      </c>
      <c r="AZ305" s="227">
        <f t="shared" ca="1" si="760"/>
        <v>0</v>
      </c>
      <c r="BB305" s="227">
        <f t="shared" si="761"/>
        <v>0</v>
      </c>
      <c r="BC305" s="227">
        <f t="shared" si="762"/>
        <v>0</v>
      </c>
      <c r="BD305" s="227">
        <f t="shared" si="763"/>
        <v>0</v>
      </c>
      <c r="BE305" s="227">
        <f t="shared" si="764"/>
        <v>0</v>
      </c>
      <c r="BF305" s="227">
        <f t="shared" si="765"/>
        <v>0</v>
      </c>
      <c r="BG305" s="227">
        <f t="shared" ca="1" si="766"/>
        <v>27.78</v>
      </c>
      <c r="BH305" s="227">
        <f t="shared" ca="1" si="767"/>
        <v>33.369999999999997</v>
      </c>
      <c r="BI305" s="227">
        <f t="shared" si="768"/>
        <v>0</v>
      </c>
      <c r="BJ305" s="227">
        <f t="shared" si="769"/>
        <v>0</v>
      </c>
    </row>
    <row r="306" spans="1:62" x14ac:dyDescent="0.2">
      <c r="A306" s="228" t="s">
        <v>11</v>
      </c>
      <c r="B306" s="238" t="s">
        <v>350</v>
      </c>
      <c r="C306" s="230" t="s">
        <v>73</v>
      </c>
      <c r="D306" s="231"/>
      <c r="E306" s="236" t="str">
        <f t="shared" si="729"/>
        <v/>
      </c>
      <c r="F306" s="231"/>
      <c r="G306" s="236" t="str">
        <f t="shared" si="730"/>
        <v/>
      </c>
      <c r="H306" s="231"/>
      <c r="I306" s="236" t="str">
        <f t="shared" si="731"/>
        <v/>
      </c>
      <c r="J306" s="231"/>
      <c r="K306" s="236" t="str">
        <f t="shared" si="732"/>
        <v/>
      </c>
      <c r="L306" s="231">
        <v>31.01</v>
      </c>
      <c r="M306" s="236">
        <f t="shared" ca="1" si="733"/>
        <v>86.51</v>
      </c>
      <c r="N306" s="231"/>
      <c r="O306" s="236" t="str">
        <f t="shared" si="734"/>
        <v/>
      </c>
      <c r="P306" s="231"/>
      <c r="Q306" s="236" t="str">
        <f t="shared" si="735"/>
        <v/>
      </c>
      <c r="R306" s="231"/>
      <c r="S306" s="236" t="str">
        <f t="shared" si="736"/>
        <v/>
      </c>
      <c r="T306" s="231"/>
      <c r="U306" s="236" t="str">
        <f t="shared" si="737"/>
        <v/>
      </c>
      <c r="V306" s="236">
        <f t="shared" ca="1" si="738"/>
        <v>86.51</v>
      </c>
      <c r="W306" s="285"/>
      <c r="X306" s="226">
        <v>0.8</v>
      </c>
      <c r="Y306" s="158">
        <f t="shared" ca="1" si="739"/>
        <v>86.51</v>
      </c>
      <c r="Z306" s="158">
        <f t="shared" ca="1" si="739"/>
        <v>0</v>
      </c>
      <c r="AA306" s="158">
        <f t="shared" ca="1" si="739"/>
        <v>0</v>
      </c>
      <c r="AB306" s="158">
        <f t="shared" ca="1" si="739"/>
        <v>0</v>
      </c>
      <c r="AC306" s="158">
        <f t="shared" ca="1" si="739"/>
        <v>0</v>
      </c>
      <c r="AE306" s="158">
        <f t="shared" si="740"/>
        <v>0</v>
      </c>
      <c r="AF306" s="158">
        <f t="shared" si="741"/>
        <v>0</v>
      </c>
      <c r="AG306" s="158">
        <f t="shared" si="742"/>
        <v>0</v>
      </c>
      <c r="AH306" s="158">
        <f t="shared" si="743"/>
        <v>0</v>
      </c>
      <c r="AI306" s="158">
        <f t="shared" ca="1" si="744"/>
        <v>86.51</v>
      </c>
      <c r="AJ306" s="158">
        <f t="shared" si="745"/>
        <v>0</v>
      </c>
      <c r="AK306" s="158">
        <f t="shared" si="746"/>
        <v>0</v>
      </c>
      <c r="AL306" s="158">
        <f t="shared" si="747"/>
        <v>0</v>
      </c>
      <c r="AM306" s="158">
        <f t="shared" si="748"/>
        <v>0</v>
      </c>
      <c r="AN306" s="159">
        <f t="shared" ca="1" si="749"/>
        <v>69.209999999999994</v>
      </c>
      <c r="AP306" s="227">
        <f t="shared" ca="1" si="750"/>
        <v>69.209999999999994</v>
      </c>
      <c r="AQ306" s="227">
        <f t="shared" ca="1" si="751"/>
        <v>0</v>
      </c>
      <c r="AR306" s="227">
        <f t="shared" ca="1" si="752"/>
        <v>0</v>
      </c>
      <c r="AS306" s="227">
        <f t="shared" ca="1" si="753"/>
        <v>0</v>
      </c>
      <c r="AT306" s="227">
        <f t="shared" ca="1" si="754"/>
        <v>0</v>
      </c>
      <c r="AU306" s="227">
        <f t="shared" ca="1" si="755"/>
        <v>0</v>
      </c>
      <c r="AV306" s="227">
        <f t="shared" ca="1" si="756"/>
        <v>0</v>
      </c>
      <c r="AW306" s="227">
        <f t="shared" ca="1" si="757"/>
        <v>0</v>
      </c>
      <c r="AX306" s="227">
        <f t="shared" ca="1" si="758"/>
        <v>0</v>
      </c>
      <c r="AY306" s="227">
        <f t="shared" ca="1" si="759"/>
        <v>0</v>
      </c>
      <c r="AZ306" s="227">
        <f t="shared" ca="1" si="760"/>
        <v>0</v>
      </c>
      <c r="BB306" s="227">
        <f t="shared" si="761"/>
        <v>0</v>
      </c>
      <c r="BC306" s="227">
        <f t="shared" si="762"/>
        <v>0</v>
      </c>
      <c r="BD306" s="227">
        <f t="shared" si="763"/>
        <v>0</v>
      </c>
      <c r="BE306" s="227">
        <f t="shared" si="764"/>
        <v>0</v>
      </c>
      <c r="BF306" s="227">
        <f t="shared" ca="1" si="765"/>
        <v>69.209999999999994</v>
      </c>
      <c r="BG306" s="227">
        <f t="shared" si="766"/>
        <v>0</v>
      </c>
      <c r="BH306" s="227">
        <f t="shared" si="767"/>
        <v>0</v>
      </c>
      <c r="BI306" s="227">
        <f t="shared" si="768"/>
        <v>0</v>
      </c>
      <c r="BJ306" s="227">
        <f t="shared" si="769"/>
        <v>0</v>
      </c>
    </row>
    <row r="307" spans="1:62" ht="13.5" thickBot="1" x14ac:dyDescent="0.25">
      <c r="A307" s="287" t="s">
        <v>12</v>
      </c>
      <c r="B307" s="286" t="s">
        <v>240</v>
      </c>
      <c r="C307" s="249" t="s">
        <v>73</v>
      </c>
      <c r="D307" s="250" t="s">
        <v>112</v>
      </c>
      <c r="E307" s="266" t="str">
        <f t="shared" si="729"/>
        <v>*</v>
      </c>
      <c r="F307" s="250"/>
      <c r="G307" s="251" t="str">
        <f t="shared" si="730"/>
        <v/>
      </c>
      <c r="H307" s="250"/>
      <c r="I307" s="251" t="str">
        <f t="shared" si="731"/>
        <v/>
      </c>
      <c r="J307" s="250"/>
      <c r="K307" s="251" t="str">
        <f t="shared" si="732"/>
        <v/>
      </c>
      <c r="L307" s="250"/>
      <c r="M307" s="251" t="str">
        <f t="shared" si="733"/>
        <v/>
      </c>
      <c r="N307" s="250"/>
      <c r="O307" s="251" t="str">
        <f t="shared" si="734"/>
        <v/>
      </c>
      <c r="P307" s="250"/>
      <c r="Q307" s="251" t="str">
        <f t="shared" si="735"/>
        <v/>
      </c>
      <c r="R307" s="250"/>
      <c r="S307" s="251" t="str">
        <f t="shared" si="736"/>
        <v/>
      </c>
      <c r="T307" s="250"/>
      <c r="U307" s="251" t="str">
        <f t="shared" si="737"/>
        <v/>
      </c>
      <c r="V307" s="251">
        <f t="shared" si="738"/>
        <v>0</v>
      </c>
      <c r="W307" s="285"/>
      <c r="X307" s="226">
        <v>0.8</v>
      </c>
      <c r="Y307" s="158">
        <f t="shared" si="739"/>
        <v>0</v>
      </c>
      <c r="Z307" s="158">
        <f t="shared" si="739"/>
        <v>0</v>
      </c>
      <c r="AA307" s="158">
        <f t="shared" si="739"/>
        <v>0</v>
      </c>
      <c r="AB307" s="158">
        <f t="shared" si="739"/>
        <v>0</v>
      </c>
      <c r="AC307" s="158">
        <f t="shared" si="739"/>
        <v>0</v>
      </c>
      <c r="AE307" s="158">
        <f t="shared" si="740"/>
        <v>0</v>
      </c>
      <c r="AF307" s="158">
        <f t="shared" si="741"/>
        <v>0</v>
      </c>
      <c r="AG307" s="158">
        <f t="shared" si="742"/>
        <v>0</v>
      </c>
      <c r="AH307" s="158">
        <f t="shared" si="743"/>
        <v>0</v>
      </c>
      <c r="AI307" s="158">
        <f t="shared" si="744"/>
        <v>0</v>
      </c>
      <c r="AJ307" s="158">
        <f t="shared" si="745"/>
        <v>0</v>
      </c>
      <c r="AK307" s="158">
        <f t="shared" si="746"/>
        <v>0</v>
      </c>
      <c r="AL307" s="158">
        <f t="shared" si="747"/>
        <v>0</v>
      </c>
      <c r="AM307" s="158">
        <f t="shared" si="748"/>
        <v>0</v>
      </c>
      <c r="AN307" s="159">
        <f t="shared" si="749"/>
        <v>0</v>
      </c>
      <c r="AP307" s="227">
        <f t="shared" si="750"/>
        <v>0</v>
      </c>
      <c r="AQ307" s="227">
        <f t="shared" si="751"/>
        <v>0</v>
      </c>
      <c r="AR307" s="227">
        <f t="shared" si="752"/>
        <v>0</v>
      </c>
      <c r="AS307" s="227">
        <f t="shared" si="753"/>
        <v>0</v>
      </c>
      <c r="AT307" s="227">
        <f t="shared" si="754"/>
        <v>0</v>
      </c>
      <c r="AU307" s="227">
        <f t="shared" si="755"/>
        <v>0</v>
      </c>
      <c r="AV307" s="227">
        <f t="shared" si="756"/>
        <v>0</v>
      </c>
      <c r="AW307" s="227">
        <f t="shared" si="757"/>
        <v>0</v>
      </c>
      <c r="AX307" s="227">
        <f t="shared" si="758"/>
        <v>0</v>
      </c>
      <c r="AY307" s="227">
        <f t="shared" si="759"/>
        <v>0</v>
      </c>
      <c r="AZ307" s="227">
        <f t="shared" si="760"/>
        <v>0</v>
      </c>
      <c r="BB307" s="227">
        <f t="shared" si="761"/>
        <v>0</v>
      </c>
      <c r="BC307" s="227">
        <f t="shared" si="762"/>
        <v>0</v>
      </c>
      <c r="BD307" s="227">
        <f t="shared" si="763"/>
        <v>0</v>
      </c>
      <c r="BE307" s="227">
        <f t="shared" si="764"/>
        <v>0</v>
      </c>
      <c r="BF307" s="227">
        <f t="shared" si="765"/>
        <v>0</v>
      </c>
      <c r="BG307" s="227">
        <f t="shared" si="766"/>
        <v>0</v>
      </c>
      <c r="BH307" s="227">
        <f t="shared" si="767"/>
        <v>0</v>
      </c>
      <c r="BI307" s="227">
        <f t="shared" si="768"/>
        <v>0</v>
      </c>
      <c r="BJ307" s="227">
        <f t="shared" si="769"/>
        <v>0</v>
      </c>
    </row>
    <row r="308" spans="1:62" ht="13.5" thickBot="1" x14ac:dyDescent="0.25">
      <c r="E308" s="255"/>
      <c r="F308" s="157"/>
      <c r="G308" s="157"/>
      <c r="H308" s="288"/>
      <c r="I308" s="157"/>
      <c r="J308" s="157"/>
      <c r="K308" s="157"/>
      <c r="L308" s="157"/>
      <c r="M308" s="157"/>
      <c r="AP308" s="227"/>
      <c r="AQ308" s="227"/>
      <c r="AR308" s="227"/>
      <c r="AS308" s="227"/>
      <c r="AT308" s="227"/>
      <c r="AU308" s="227"/>
      <c r="AV308" s="227"/>
      <c r="AW308" s="227"/>
      <c r="AX308" s="227"/>
      <c r="AY308" s="227"/>
      <c r="AZ308" s="227"/>
    </row>
    <row r="309" spans="1:62" ht="13.5" customHeight="1" x14ac:dyDescent="0.25">
      <c r="A309" s="355"/>
      <c r="B309" s="358" t="s">
        <v>66</v>
      </c>
      <c r="C309" s="361" t="s">
        <v>2</v>
      </c>
      <c r="D309" s="349" t="s">
        <v>95</v>
      </c>
      <c r="E309" s="349"/>
      <c r="F309" s="349" t="s">
        <v>145</v>
      </c>
      <c r="G309" s="349"/>
      <c r="H309" s="349" t="s">
        <v>133</v>
      </c>
      <c r="I309" s="349"/>
      <c r="J309" s="349" t="s">
        <v>135</v>
      </c>
      <c r="K309" s="349"/>
      <c r="L309" s="349" t="s">
        <v>136</v>
      </c>
      <c r="M309" s="350"/>
      <c r="N309" s="349" t="s">
        <v>149</v>
      </c>
      <c r="O309" s="349"/>
      <c r="P309" s="349" t="s">
        <v>20</v>
      </c>
      <c r="Q309" s="349"/>
      <c r="R309" s="349" t="s">
        <v>153</v>
      </c>
      <c r="S309" s="350"/>
      <c r="T309" s="349" t="s">
        <v>381</v>
      </c>
      <c r="U309" s="350"/>
      <c r="V309" s="351" t="s">
        <v>93</v>
      </c>
      <c r="W309" s="354"/>
      <c r="X309" s="354"/>
      <c r="AP309" s="227"/>
      <c r="AQ309" s="227"/>
      <c r="AR309" s="227"/>
      <c r="AS309" s="227"/>
      <c r="AT309" s="227"/>
      <c r="AU309" s="227"/>
      <c r="AV309" s="227"/>
      <c r="AW309" s="227"/>
      <c r="AX309" s="227"/>
      <c r="AY309" s="227"/>
      <c r="AZ309" s="227"/>
    </row>
    <row r="310" spans="1:62" ht="13.5" x14ac:dyDescent="0.25">
      <c r="A310" s="356"/>
      <c r="B310" s="359"/>
      <c r="C310" s="362"/>
      <c r="D310" s="348" t="s">
        <v>144</v>
      </c>
      <c r="E310" s="348"/>
      <c r="F310" s="348" t="s">
        <v>146</v>
      </c>
      <c r="G310" s="348"/>
      <c r="H310" s="348" t="s">
        <v>146</v>
      </c>
      <c r="I310" s="348"/>
      <c r="J310" s="348" t="s">
        <v>147</v>
      </c>
      <c r="K310" s="348"/>
      <c r="L310" s="348" t="s">
        <v>148</v>
      </c>
      <c r="M310" s="348"/>
      <c r="N310" s="348" t="s">
        <v>151</v>
      </c>
      <c r="O310" s="348"/>
      <c r="P310" s="348" t="s">
        <v>152</v>
      </c>
      <c r="Q310" s="348"/>
      <c r="R310" s="348" t="s">
        <v>91</v>
      </c>
      <c r="S310" s="348"/>
      <c r="T310" s="348" t="s">
        <v>382</v>
      </c>
      <c r="U310" s="348"/>
      <c r="V310" s="352"/>
      <c r="W310" s="354"/>
      <c r="X310" s="354"/>
      <c r="AP310" s="227"/>
      <c r="AQ310" s="227"/>
      <c r="AR310" s="227"/>
      <c r="AS310" s="227"/>
      <c r="AT310" s="227"/>
      <c r="AU310" s="227"/>
      <c r="AV310" s="227"/>
      <c r="AW310" s="227"/>
      <c r="AX310" s="227"/>
      <c r="AY310" s="227"/>
      <c r="AZ310" s="227"/>
    </row>
    <row r="311" spans="1:62" ht="13.5" customHeight="1" thickBot="1" x14ac:dyDescent="0.25">
      <c r="A311" s="357"/>
      <c r="B311" s="360"/>
      <c r="C311" s="363"/>
      <c r="D311" s="203" t="s">
        <v>0</v>
      </c>
      <c r="E311" s="204" t="s">
        <v>1</v>
      </c>
      <c r="F311" s="203" t="s">
        <v>0</v>
      </c>
      <c r="G311" s="204" t="s">
        <v>1</v>
      </c>
      <c r="H311" s="203" t="s">
        <v>0</v>
      </c>
      <c r="I311" s="204" t="s">
        <v>1</v>
      </c>
      <c r="J311" s="203" t="s">
        <v>0</v>
      </c>
      <c r="K311" s="204" t="s">
        <v>1</v>
      </c>
      <c r="L311" s="203" t="s">
        <v>0</v>
      </c>
      <c r="M311" s="204" t="s">
        <v>1</v>
      </c>
      <c r="N311" s="203" t="s">
        <v>0</v>
      </c>
      <c r="O311" s="204" t="s">
        <v>1</v>
      </c>
      <c r="P311" s="203" t="s">
        <v>0</v>
      </c>
      <c r="Q311" s="204" t="s">
        <v>1</v>
      </c>
      <c r="R311" s="203" t="s">
        <v>0</v>
      </c>
      <c r="S311" s="204" t="s">
        <v>1</v>
      </c>
      <c r="T311" s="203" t="s">
        <v>0</v>
      </c>
      <c r="U311" s="204" t="s">
        <v>1</v>
      </c>
      <c r="V311" s="353"/>
      <c r="W311" s="259"/>
      <c r="X311" s="206"/>
      <c r="AP311" s="227"/>
      <c r="AQ311" s="227"/>
      <c r="AR311" s="227"/>
      <c r="AS311" s="227"/>
      <c r="AT311" s="227"/>
      <c r="AU311" s="227"/>
      <c r="AV311" s="227"/>
      <c r="AW311" s="227"/>
      <c r="AX311" s="227"/>
      <c r="AY311" s="227"/>
      <c r="AZ311" s="227"/>
    </row>
    <row r="312" spans="1:62" s="215" customFormat="1" ht="13.5" hidden="1" outlineLevel="1" thickBot="1" x14ac:dyDescent="0.25">
      <c r="A312" s="209"/>
      <c r="B312" s="210">
        <f>ROW()+1</f>
        <v>313</v>
      </c>
      <c r="C312" s="211" cm="1">
        <f t="array" ref="C312">MATCH(TRUE,ISBLANK(C313:C532),0)+ROW()-1</f>
        <v>315</v>
      </c>
      <c r="D312" s="212">
        <f ca="1">MIN(INDIRECT(ADDRESS($B312,COLUMN())&amp;":"&amp;ADDRESS($C312,COLUMN())))</f>
        <v>52.07</v>
      </c>
      <c r="E312" s="213">
        <f ca="1">100*D312-40*INT(D312)</f>
        <v>3127</v>
      </c>
      <c r="F312" s="212">
        <f ca="1">MIN(INDIRECT(ADDRESS($B312,COLUMN())&amp;":"&amp;ADDRESS($C312,COLUMN())))</f>
        <v>30.47</v>
      </c>
      <c r="G312" s="213">
        <f t="shared" ref="G312" ca="1" si="770">F312*100-40*INT(F312)</f>
        <v>1847</v>
      </c>
      <c r="H312" s="212">
        <f ca="1">MIN(INDIRECT(ADDRESS($B312,COLUMN())&amp;":"&amp;ADDRESS($C312,COLUMN())))</f>
        <v>40.29</v>
      </c>
      <c r="I312" s="213">
        <f t="shared" ref="I312" ca="1" si="771">H312*100-40*INT(H312)</f>
        <v>2429</v>
      </c>
      <c r="J312" s="212">
        <f ca="1">MIN(INDIRECT(ADDRESS($B312,COLUMN())&amp;":"&amp;ADDRESS($C312,COLUMN())))</f>
        <v>28.39</v>
      </c>
      <c r="K312" s="213">
        <f t="shared" ref="K312" ca="1" si="772">J312*100-40*INT(J312)</f>
        <v>1719</v>
      </c>
      <c r="L312" s="212">
        <f ca="1">MIN(INDIRECT(ADDRESS($B312,COLUMN())&amp;":"&amp;ADDRESS($C312,COLUMN())))</f>
        <v>31.39</v>
      </c>
      <c r="M312" s="213">
        <f t="shared" ref="M312" ca="1" si="773">L312*100-40*INT(L312)</f>
        <v>1899</v>
      </c>
      <c r="N312" s="212">
        <f ca="1">MIN(INDIRECT(ADDRESS($B312,COLUMN())&amp;":"&amp;ADDRESS($C312,COLUMN())))</f>
        <v>28.32</v>
      </c>
      <c r="O312" s="213">
        <f t="shared" ref="O312" ca="1" si="774">N312*100-40*INT(N312)</f>
        <v>1712</v>
      </c>
      <c r="P312" s="212">
        <f ca="1">MIN(INDIRECT(ADDRESS($B312,COLUMN())&amp;":"&amp;ADDRESS($C312,COLUMN())))</f>
        <v>49.2</v>
      </c>
      <c r="Q312" s="213">
        <f t="shared" ref="Q312" ca="1" si="775">P312*100-40*INT(P312)</f>
        <v>2960</v>
      </c>
      <c r="R312" s="212">
        <f ca="1">MIN(INDIRECT(ADDRESS($B312,COLUMN())&amp;":"&amp;ADDRESS($C312,COLUMN())))</f>
        <v>77.569999999999993</v>
      </c>
      <c r="S312" s="213">
        <f t="shared" ref="S312" ca="1" si="776">R312*100-40*INT(R312)</f>
        <v>4676.9999999999991</v>
      </c>
      <c r="T312" s="212">
        <f ca="1">MIN(INDIRECT(ADDRESS($B312,COLUMN())&amp;":"&amp;ADDRESS($C312,COLUMN())))</f>
        <v>30.1</v>
      </c>
      <c r="U312" s="213">
        <f t="shared" ref="U312" ca="1" si="777">T312*100-40*INT(T312)</f>
        <v>1810</v>
      </c>
      <c r="V312" s="212"/>
      <c r="W312" s="214"/>
      <c r="X312" s="214"/>
      <c r="AN312" s="216"/>
      <c r="AP312" s="217"/>
      <c r="AQ312" s="217"/>
      <c r="AR312" s="217"/>
      <c r="AS312" s="217"/>
      <c r="AT312" s="217"/>
      <c r="AU312" s="217"/>
      <c r="AV312" s="217"/>
      <c r="AW312" s="217"/>
      <c r="AX312" s="217"/>
      <c r="AY312" s="217"/>
      <c r="AZ312" s="217"/>
    </row>
    <row r="313" spans="1:62" collapsed="1" x14ac:dyDescent="0.2">
      <c r="A313" s="218" t="s">
        <v>3</v>
      </c>
      <c r="B313" s="279" t="s">
        <v>413</v>
      </c>
      <c r="C313" s="220" t="s">
        <v>73</v>
      </c>
      <c r="D313" s="221">
        <v>52.07</v>
      </c>
      <c r="E313" s="223">
        <f ca="1">IF(D313="","",IF(N(D313)=0,"*",ROUND(100*E$312/(100*D313-40*INT(D313)),2)))</f>
        <v>100</v>
      </c>
      <c r="F313" s="221">
        <v>30.47</v>
      </c>
      <c r="G313" s="223">
        <f ca="1">IF(F313="","",IF(N(F313)=0,"*",ROUND(100*G$312/(100*F313-40*INT(F313)),2)))</f>
        <v>100</v>
      </c>
      <c r="H313" s="221">
        <v>40.29</v>
      </c>
      <c r="I313" s="223">
        <f ca="1">IF(H313="","",IF(N(H313)=0,"*",ROUND(100*I$312/(100*H313-40*INT(H313)),2)))</f>
        <v>100</v>
      </c>
      <c r="J313" s="221">
        <v>28.39</v>
      </c>
      <c r="K313" s="223">
        <f ca="1">IF(J313="","",IF(N(J313)=0,"*",ROUND(100*K$312/(100*J313-40*INT(J313)),2)))</f>
        <v>100</v>
      </c>
      <c r="L313" s="221">
        <v>31.39</v>
      </c>
      <c r="M313" s="223">
        <f ca="1">IF(L313="","",IF(N(L313)=0,"*",ROUND(100*M$312/(100*L313-40*INT(L313)),2)))</f>
        <v>100</v>
      </c>
      <c r="N313" s="221">
        <v>28.32</v>
      </c>
      <c r="O313" s="222">
        <f ca="1">IF(N313="","",IF(N(N313)=0,"*",ROUND(100*O$312/(100*N313-40*INT(N313)),2)))</f>
        <v>100</v>
      </c>
      <c r="P313" s="221">
        <v>49.2</v>
      </c>
      <c r="Q313" s="222">
        <f ca="1">IF(P313="","",IF(N(P313)=0,"*",ROUND(100*Q$312/(100*P313-40*INT(P313)),2)))</f>
        <v>100</v>
      </c>
      <c r="R313" s="221">
        <v>77.569999999999993</v>
      </c>
      <c r="S313" s="222">
        <f ca="1">IF(R313="","",IF(N(R313)=0,"*",ROUND(100*S$312/(100*R313-40*INT(R313)),2)))</f>
        <v>100</v>
      </c>
      <c r="T313" s="221">
        <v>30.1</v>
      </c>
      <c r="U313" s="222">
        <f ca="1">IF(T313="","",IF(N(T313)=0,"*",ROUND(100*U$312/(100*T313-40*INT(T313)),2)))</f>
        <v>100</v>
      </c>
      <c r="V313" s="223">
        <f ca="1">SUM(Y313:AC313)</f>
        <v>500</v>
      </c>
      <c r="W313" s="225"/>
      <c r="X313" s="226">
        <v>0.9</v>
      </c>
      <c r="Y313" s="158">
        <f t="shared" ref="Y313:AC315" ca="1" si="778">LARGE($AE313:$AM313,Y$34)</f>
        <v>100</v>
      </c>
      <c r="Z313" s="158">
        <f t="shared" ca="1" si="778"/>
        <v>100</v>
      </c>
      <c r="AA313" s="158">
        <f t="shared" ca="1" si="778"/>
        <v>100</v>
      </c>
      <c r="AB313" s="158">
        <f t="shared" ca="1" si="778"/>
        <v>100</v>
      </c>
      <c r="AC313" s="158">
        <f t="shared" ca="1" si="778"/>
        <v>100</v>
      </c>
      <c r="AE313" s="158">
        <f ca="1">N(E313)</f>
        <v>100</v>
      </c>
      <c r="AF313" s="158">
        <f ca="1">N(G313)</f>
        <v>100</v>
      </c>
      <c r="AG313" s="158">
        <f ca="1">N(I313)</f>
        <v>100</v>
      </c>
      <c r="AH313" s="158">
        <f ca="1">N(K313)</f>
        <v>100</v>
      </c>
      <c r="AI313" s="158">
        <f ca="1">N(M313)</f>
        <v>100</v>
      </c>
      <c r="AJ313" s="158">
        <f ca="1">N(O313)</f>
        <v>100</v>
      </c>
      <c r="AK313" s="158">
        <f ca="1">N(Q313)</f>
        <v>100</v>
      </c>
      <c r="AL313" s="158">
        <f ca="1">N(S313)</f>
        <v>100</v>
      </c>
      <c r="AM313" s="158">
        <f ca="1">N(U313)</f>
        <v>100</v>
      </c>
      <c r="AN313" s="159">
        <f t="shared" ref="AN313:AN315" ca="1" si="779">ROUND(X313*SUM(E313,G313,I313,K313,M313,O313,Q313,S313,U313),2)</f>
        <v>810</v>
      </c>
      <c r="AP313" s="227">
        <f t="shared" ref="AP313:AP315" ca="1" si="780">IF(C313="Vihor",1,0)*AN313</f>
        <v>810</v>
      </c>
      <c r="AQ313" s="227">
        <f t="shared" ref="AQ313:AQ315" ca="1" si="781">IF(C313="Maksimir",1,0)*AN313</f>
        <v>0</v>
      </c>
      <c r="AR313" s="227">
        <f t="shared" ref="AR313:AR315" ca="1" si="782">IF(C313="Japetić",1,0)*AN313</f>
        <v>0</v>
      </c>
      <c r="AS313" s="227">
        <f t="shared" ref="AS313:AS315" ca="1" si="783">IF(C313="Bjelovar",1,0)*AN313</f>
        <v>0</v>
      </c>
      <c r="AT313" s="227">
        <f t="shared" ref="AT313:AT315" ca="1" si="784">IF(C313="Međimurje",1,0)*AN313</f>
        <v>0</v>
      </c>
      <c r="AU313" s="227">
        <f t="shared" ref="AU313:AU315" ca="1" si="785">IF(C313="Sova",1,0)*AN313</f>
        <v>0</v>
      </c>
      <c r="AV313" s="227">
        <f t="shared" ref="AV313:AV315" ca="1" si="786">IF(C313="Orion",1,0)*AN313</f>
        <v>0</v>
      </c>
      <c r="AW313" s="227">
        <f t="shared" ref="AW313:AW315" ca="1" si="787">IF(C313="Kapela",1,0)*AN313</f>
        <v>0</v>
      </c>
      <c r="AX313" s="227">
        <f t="shared" ref="AX313:AX315" ca="1" si="788">IF(C313="Jelen",1,0)*AN313</f>
        <v>0</v>
      </c>
      <c r="AY313" s="227">
        <f t="shared" ref="AY313:AY315" ca="1" si="789">IF(C313="Varaždin",1,0)*AN313</f>
        <v>0</v>
      </c>
      <c r="AZ313" s="227">
        <f t="shared" ref="AZ313:AZ315" ca="1" si="790">IF(C313="Ivan Merz",1,0)*AN313</f>
        <v>0</v>
      </c>
      <c r="BB313" s="227">
        <f t="shared" ref="BB313:BB315" ca="1" si="791">ROUND(N(E313)*$X313,2)</f>
        <v>90</v>
      </c>
      <c r="BC313" s="227">
        <f t="shared" ref="BC313:BC315" ca="1" si="792">ROUND(N(G313)*$X313,2)</f>
        <v>90</v>
      </c>
      <c r="BD313" s="227">
        <f t="shared" ref="BD313:BD315" ca="1" si="793">ROUND(N(I313)*$X313,2)</f>
        <v>90</v>
      </c>
      <c r="BE313" s="227">
        <f t="shared" ref="BE313:BE315" ca="1" si="794">ROUND(N(K313)*$X313,2)</f>
        <v>90</v>
      </c>
      <c r="BF313" s="227">
        <f t="shared" ref="BF313:BF315" ca="1" si="795">ROUND(N(M313)*$X313,2)</f>
        <v>90</v>
      </c>
      <c r="BG313" s="227">
        <f t="shared" ref="BG313:BG315" ca="1" si="796">ROUND(N(O313)*$X313,2)</f>
        <v>90</v>
      </c>
      <c r="BH313" s="227">
        <f t="shared" ref="BH313:BH315" ca="1" si="797">ROUND(N(Q313)*$X313,2)</f>
        <v>90</v>
      </c>
      <c r="BI313" s="227">
        <f t="shared" ref="BI313:BI315" ca="1" si="798">ROUND(N(S313)*$X313,2)</f>
        <v>90</v>
      </c>
      <c r="BJ313" s="227">
        <f t="shared" ref="BJ313:BJ315" ca="1" si="799">ROUND(N(U313)*$X313,2)</f>
        <v>90</v>
      </c>
    </row>
    <row r="314" spans="1:62" x14ac:dyDescent="0.2">
      <c r="A314" s="228" t="s">
        <v>4</v>
      </c>
      <c r="B314" s="229" t="s">
        <v>307</v>
      </c>
      <c r="C314" s="230" t="s">
        <v>156</v>
      </c>
      <c r="D314" s="239"/>
      <c r="E314" s="236" t="str">
        <f>IF(D314="","",IF(N(D314)=0,"*",ROUND(100*E$312/(100*D314-40*INT(D314)),2)))</f>
        <v/>
      </c>
      <c r="F314" s="231"/>
      <c r="G314" s="236" t="str">
        <f>IF(F314="","",IF(N(F314)=0,"*",ROUND(100*G$312/(100*F314-40*INT(F314)),2)))</f>
        <v/>
      </c>
      <c r="H314" s="231">
        <v>79.569999999999993</v>
      </c>
      <c r="I314" s="236">
        <f ca="1">IF(H314="","",IF(N(H314)=0,"*",ROUND(100*I$312/(100*H314-40*INT(H314)),2)))</f>
        <v>50.64</v>
      </c>
      <c r="J314" s="234">
        <v>48.58</v>
      </c>
      <c r="K314" s="236">
        <f ca="1">IF(J314="","",IF(N(J314)=0,"*",ROUND(100*K$312/(100*J314-40*INT(J314)),2)))</f>
        <v>58.51</v>
      </c>
      <c r="L314" s="231">
        <v>54.5</v>
      </c>
      <c r="M314" s="236">
        <f ca="1">IF(L314="","",IF(N(L314)=0,"*",ROUND(100*M$312/(100*L314-40*INT(L314)),2)))</f>
        <v>57.72</v>
      </c>
      <c r="N314" s="231"/>
      <c r="O314" s="236" t="str">
        <f>IF(N314="","",IF(N(N314)=0,"*",ROUND(100*O$312/(100*N314-40*INT(N314)),2)))</f>
        <v/>
      </c>
      <c r="P314" s="231"/>
      <c r="Q314" s="236" t="str">
        <f>IF(P314="","",IF(N(P314)=0,"*",ROUND(100*Q$312/(100*P314-40*INT(P314)),2)))</f>
        <v/>
      </c>
      <c r="R314" s="231"/>
      <c r="S314" s="236" t="str">
        <f>IF(R314="","",IF(N(R314)=0,"*",ROUND(100*S$312/(100*R314-40*INT(R314)),2)))</f>
        <v/>
      </c>
      <c r="T314" s="231"/>
      <c r="U314" s="236" t="str">
        <f>IF(T314="","",IF(N(T314)=0,"*",ROUND(100*U$312/(100*T314-40*INT(T314)),2)))</f>
        <v/>
      </c>
      <c r="V314" s="236">
        <f ca="1">SUM(Y314:AC314)</f>
        <v>166.87</v>
      </c>
      <c r="W314" s="225"/>
      <c r="X314" s="226">
        <v>0.9</v>
      </c>
      <c r="Y314" s="158">
        <f t="shared" ca="1" si="778"/>
        <v>58.51</v>
      </c>
      <c r="Z314" s="158">
        <f t="shared" ca="1" si="778"/>
        <v>57.72</v>
      </c>
      <c r="AA314" s="158">
        <f t="shared" ca="1" si="778"/>
        <v>50.64</v>
      </c>
      <c r="AB314" s="158">
        <f t="shared" ca="1" si="778"/>
        <v>0</v>
      </c>
      <c r="AC314" s="158">
        <f t="shared" ca="1" si="778"/>
        <v>0</v>
      </c>
      <c r="AE314" s="158">
        <f>N(E314)</f>
        <v>0</v>
      </c>
      <c r="AF314" s="158">
        <f>N(G314)</f>
        <v>0</v>
      </c>
      <c r="AG314" s="158">
        <f ca="1">N(I314)</f>
        <v>50.64</v>
      </c>
      <c r="AH314" s="158">
        <f ca="1">N(K314)</f>
        <v>58.51</v>
      </c>
      <c r="AI314" s="158">
        <f ca="1">N(M314)</f>
        <v>57.72</v>
      </c>
      <c r="AJ314" s="158">
        <f>N(O314)</f>
        <v>0</v>
      </c>
      <c r="AK314" s="158">
        <f>N(Q314)</f>
        <v>0</v>
      </c>
      <c r="AL314" s="158">
        <f>N(S314)</f>
        <v>0</v>
      </c>
      <c r="AM314" s="158">
        <f>N(U314)</f>
        <v>0</v>
      </c>
      <c r="AN314" s="159">
        <f t="shared" ca="1" si="779"/>
        <v>150.18</v>
      </c>
      <c r="AP314" s="227">
        <f t="shared" ca="1" si="780"/>
        <v>0</v>
      </c>
      <c r="AQ314" s="227">
        <f t="shared" ca="1" si="781"/>
        <v>0</v>
      </c>
      <c r="AR314" s="227">
        <f t="shared" ca="1" si="782"/>
        <v>0</v>
      </c>
      <c r="AS314" s="227">
        <f t="shared" ca="1" si="783"/>
        <v>0</v>
      </c>
      <c r="AT314" s="227">
        <f t="shared" ca="1" si="784"/>
        <v>0</v>
      </c>
      <c r="AU314" s="227">
        <f t="shared" ca="1" si="785"/>
        <v>0</v>
      </c>
      <c r="AV314" s="227">
        <f t="shared" ca="1" si="786"/>
        <v>0</v>
      </c>
      <c r="AW314" s="227">
        <f t="shared" ca="1" si="787"/>
        <v>0</v>
      </c>
      <c r="AX314" s="227">
        <f t="shared" ca="1" si="788"/>
        <v>150.18</v>
      </c>
      <c r="AY314" s="227">
        <f t="shared" ca="1" si="789"/>
        <v>0</v>
      </c>
      <c r="AZ314" s="227">
        <f t="shared" ca="1" si="790"/>
        <v>0</v>
      </c>
      <c r="BB314" s="227">
        <f t="shared" si="791"/>
        <v>0</v>
      </c>
      <c r="BC314" s="227">
        <f t="shared" si="792"/>
        <v>0</v>
      </c>
      <c r="BD314" s="227">
        <f t="shared" ca="1" si="793"/>
        <v>45.58</v>
      </c>
      <c r="BE314" s="227">
        <f t="shared" ca="1" si="794"/>
        <v>52.66</v>
      </c>
      <c r="BF314" s="227">
        <f t="shared" ca="1" si="795"/>
        <v>51.95</v>
      </c>
      <c r="BG314" s="227">
        <f t="shared" si="796"/>
        <v>0</v>
      </c>
      <c r="BH314" s="227">
        <f t="shared" si="797"/>
        <v>0</v>
      </c>
      <c r="BI314" s="227">
        <f t="shared" si="798"/>
        <v>0</v>
      </c>
      <c r="BJ314" s="227">
        <f t="shared" si="799"/>
        <v>0</v>
      </c>
    </row>
    <row r="315" spans="1:62" ht="13.5" thickBot="1" x14ac:dyDescent="0.25">
      <c r="A315" s="247" t="s">
        <v>5</v>
      </c>
      <c r="B315" s="248" t="s">
        <v>392</v>
      </c>
      <c r="C315" s="249" t="s">
        <v>126</v>
      </c>
      <c r="D315" s="250"/>
      <c r="E315" s="251" t="str">
        <f>IF(D315="","",IF(N(D315)=0,"*",ROUND(100*E$312/(100*D315-40*INT(D315)),2)))</f>
        <v/>
      </c>
      <c r="F315" s="250"/>
      <c r="G315" s="251" t="str">
        <f>IF(F315="","",IF(N(F315)=0,"*",ROUND(100*G$312/(100*F315-40*INT(F315)),2)))</f>
        <v/>
      </c>
      <c r="H315" s="250"/>
      <c r="I315" s="251" t="str">
        <f>IF(H315="","",IF(N(H315)=0,"*",ROUND(100*I$312/(100*H315-40*INT(H315)),2)))</f>
        <v/>
      </c>
      <c r="J315" s="252"/>
      <c r="K315" s="251" t="str">
        <f>IF(J315="","",IF(N(J315)=0,"*",ROUND(100*K$312/(100*J315-40*INT(J315)),2)))</f>
        <v/>
      </c>
      <c r="L315" s="250"/>
      <c r="M315" s="251" t="str">
        <f>IF(L315="","",IF(N(L315)=0,"*",ROUND(100*M$312/(100*L315-40*INT(L315)),2)))</f>
        <v/>
      </c>
      <c r="N315" s="250"/>
      <c r="O315" s="251" t="str">
        <f>IF(N315="","",IF(N(N315)=0,"*",ROUND(100*O$312/(100*N315-40*INT(N315)),2)))</f>
        <v/>
      </c>
      <c r="P315" s="250"/>
      <c r="Q315" s="251" t="str">
        <f>IF(P315="","",IF(N(P315)=0,"*",ROUND(100*Q$312/(100*P315-40*INT(P315)),2)))</f>
        <v/>
      </c>
      <c r="R315" s="250" t="s">
        <v>112</v>
      </c>
      <c r="S315" s="266" t="str">
        <f>IF(R315="","",IF(N(R315)=0,"*",ROUND(100*S$312/(100*R315-40*INT(R315)),2)))</f>
        <v>*</v>
      </c>
      <c r="T315" s="250"/>
      <c r="U315" s="251" t="str">
        <f>IF(T315="","",IF(N(T315)=0,"*",ROUND(100*U$312/(100*T315-40*INT(T315)),2)))</f>
        <v/>
      </c>
      <c r="V315" s="251">
        <f>SUM(Y315:AC315)</f>
        <v>0</v>
      </c>
      <c r="W315" s="225"/>
      <c r="X315" s="226">
        <v>0.9</v>
      </c>
      <c r="Y315" s="158">
        <f t="shared" si="778"/>
        <v>0</v>
      </c>
      <c r="Z315" s="158">
        <f t="shared" si="778"/>
        <v>0</v>
      </c>
      <c r="AA315" s="158">
        <f t="shared" si="778"/>
        <v>0</v>
      </c>
      <c r="AB315" s="158">
        <f t="shared" si="778"/>
        <v>0</v>
      </c>
      <c r="AC315" s="158">
        <f t="shared" si="778"/>
        <v>0</v>
      </c>
      <c r="AE315" s="158">
        <f>N(E315)</f>
        <v>0</v>
      </c>
      <c r="AF315" s="158">
        <f>N(G315)</f>
        <v>0</v>
      </c>
      <c r="AG315" s="158">
        <f>N(I315)</f>
        <v>0</v>
      </c>
      <c r="AH315" s="158">
        <f>N(K315)</f>
        <v>0</v>
      </c>
      <c r="AI315" s="158">
        <f>N(M315)</f>
        <v>0</v>
      </c>
      <c r="AJ315" s="158">
        <f>N(O315)</f>
        <v>0</v>
      </c>
      <c r="AK315" s="158">
        <f>N(Q315)</f>
        <v>0</v>
      </c>
      <c r="AL315" s="158">
        <f>N(S315)</f>
        <v>0</v>
      </c>
      <c r="AM315" s="158">
        <f>N(U315)</f>
        <v>0</v>
      </c>
      <c r="AN315" s="159">
        <f t="shared" si="779"/>
        <v>0</v>
      </c>
      <c r="AP315" s="227">
        <f t="shared" si="780"/>
        <v>0</v>
      </c>
      <c r="AQ315" s="227">
        <f t="shared" si="781"/>
        <v>0</v>
      </c>
      <c r="AR315" s="227">
        <f t="shared" si="782"/>
        <v>0</v>
      </c>
      <c r="AS315" s="227">
        <f t="shared" si="783"/>
        <v>0</v>
      </c>
      <c r="AT315" s="227">
        <f t="shared" si="784"/>
        <v>0</v>
      </c>
      <c r="AU315" s="227">
        <f t="shared" si="785"/>
        <v>0</v>
      </c>
      <c r="AV315" s="227">
        <f t="shared" si="786"/>
        <v>0</v>
      </c>
      <c r="AW315" s="227">
        <f t="shared" si="787"/>
        <v>0</v>
      </c>
      <c r="AX315" s="227">
        <f t="shared" si="788"/>
        <v>0</v>
      </c>
      <c r="AY315" s="227">
        <f t="shared" si="789"/>
        <v>0</v>
      </c>
      <c r="AZ315" s="227">
        <f t="shared" si="790"/>
        <v>0</v>
      </c>
      <c r="BB315" s="227">
        <f t="shared" si="791"/>
        <v>0</v>
      </c>
      <c r="BC315" s="227">
        <f t="shared" si="792"/>
        <v>0</v>
      </c>
      <c r="BD315" s="227">
        <f t="shared" si="793"/>
        <v>0</v>
      </c>
      <c r="BE315" s="227">
        <f t="shared" si="794"/>
        <v>0</v>
      </c>
      <c r="BF315" s="227">
        <f t="shared" si="795"/>
        <v>0</v>
      </c>
      <c r="BG315" s="227">
        <f t="shared" si="796"/>
        <v>0</v>
      </c>
      <c r="BH315" s="227">
        <f t="shared" si="797"/>
        <v>0</v>
      </c>
      <c r="BI315" s="227">
        <f t="shared" si="798"/>
        <v>0</v>
      </c>
      <c r="BJ315" s="227">
        <f t="shared" si="799"/>
        <v>0</v>
      </c>
    </row>
    <row r="316" spans="1:62" ht="13.5" thickBot="1" x14ac:dyDescent="0.25"/>
    <row r="317" spans="1:62" ht="13.5" customHeight="1" x14ac:dyDescent="0.25">
      <c r="A317" s="355"/>
      <c r="B317" s="358" t="s">
        <v>65</v>
      </c>
      <c r="C317" s="361" t="s">
        <v>2</v>
      </c>
      <c r="D317" s="349" t="s">
        <v>95</v>
      </c>
      <c r="E317" s="349"/>
      <c r="F317" s="349" t="s">
        <v>145</v>
      </c>
      <c r="G317" s="349"/>
      <c r="H317" s="349" t="s">
        <v>133</v>
      </c>
      <c r="I317" s="349"/>
      <c r="J317" s="349" t="s">
        <v>135</v>
      </c>
      <c r="K317" s="349"/>
      <c r="L317" s="349" t="s">
        <v>136</v>
      </c>
      <c r="M317" s="350"/>
      <c r="N317" s="349" t="s">
        <v>149</v>
      </c>
      <c r="O317" s="349"/>
      <c r="P317" s="349" t="s">
        <v>20</v>
      </c>
      <c r="Q317" s="349"/>
      <c r="R317" s="349" t="s">
        <v>153</v>
      </c>
      <c r="S317" s="350"/>
      <c r="T317" s="349" t="s">
        <v>381</v>
      </c>
      <c r="U317" s="350"/>
      <c r="V317" s="351" t="s">
        <v>93</v>
      </c>
      <c r="W317" s="354"/>
      <c r="X317" s="354"/>
      <c r="AP317" s="227"/>
      <c r="AQ317" s="227"/>
      <c r="AR317" s="227"/>
      <c r="AS317" s="227"/>
      <c r="AT317" s="227"/>
      <c r="AU317" s="227"/>
      <c r="AV317" s="227"/>
      <c r="AW317" s="227"/>
      <c r="AX317" s="227"/>
      <c r="AY317" s="227"/>
      <c r="AZ317" s="227"/>
    </row>
    <row r="318" spans="1:62" ht="13.5" x14ac:dyDescent="0.25">
      <c r="A318" s="356"/>
      <c r="B318" s="359"/>
      <c r="C318" s="362"/>
      <c r="D318" s="348" t="s">
        <v>144</v>
      </c>
      <c r="E318" s="348"/>
      <c r="F318" s="348" t="s">
        <v>146</v>
      </c>
      <c r="G318" s="348"/>
      <c r="H318" s="348" t="s">
        <v>146</v>
      </c>
      <c r="I318" s="348"/>
      <c r="J318" s="348" t="s">
        <v>147</v>
      </c>
      <c r="K318" s="348"/>
      <c r="L318" s="348" t="s">
        <v>148</v>
      </c>
      <c r="M318" s="348"/>
      <c r="N318" s="348" t="s">
        <v>151</v>
      </c>
      <c r="O318" s="348"/>
      <c r="P318" s="348" t="s">
        <v>152</v>
      </c>
      <c r="Q318" s="348"/>
      <c r="R318" s="348" t="s">
        <v>91</v>
      </c>
      <c r="S318" s="348"/>
      <c r="T318" s="348" t="s">
        <v>382</v>
      </c>
      <c r="U318" s="348"/>
      <c r="V318" s="352"/>
      <c r="W318" s="354"/>
      <c r="X318" s="354"/>
      <c r="AP318" s="227"/>
      <c r="AQ318" s="227"/>
      <c r="AR318" s="227"/>
      <c r="AS318" s="227"/>
      <c r="AT318" s="227"/>
      <c r="AU318" s="227"/>
      <c r="AV318" s="227"/>
      <c r="AW318" s="227"/>
      <c r="AX318" s="227"/>
      <c r="AY318" s="227"/>
      <c r="AZ318" s="227"/>
    </row>
    <row r="319" spans="1:62" ht="13.5" customHeight="1" thickBot="1" x14ac:dyDescent="0.25">
      <c r="A319" s="357"/>
      <c r="B319" s="360"/>
      <c r="C319" s="363"/>
      <c r="D319" s="203" t="s">
        <v>0</v>
      </c>
      <c r="E319" s="204" t="s">
        <v>1</v>
      </c>
      <c r="F319" s="203" t="s">
        <v>0</v>
      </c>
      <c r="G319" s="204" t="s">
        <v>1</v>
      </c>
      <c r="H319" s="203" t="s">
        <v>0</v>
      </c>
      <c r="I319" s="204" t="s">
        <v>1</v>
      </c>
      <c r="J319" s="203" t="s">
        <v>0</v>
      </c>
      <c r="K319" s="204" t="s">
        <v>1</v>
      </c>
      <c r="L319" s="203" t="s">
        <v>0</v>
      </c>
      <c r="M319" s="204" t="s">
        <v>1</v>
      </c>
      <c r="N319" s="203" t="s">
        <v>0</v>
      </c>
      <c r="O319" s="204" t="s">
        <v>1</v>
      </c>
      <c r="P319" s="203" t="s">
        <v>0</v>
      </c>
      <c r="Q319" s="204" t="s">
        <v>1</v>
      </c>
      <c r="R319" s="203" t="s">
        <v>0</v>
      </c>
      <c r="S319" s="204" t="s">
        <v>1</v>
      </c>
      <c r="T319" s="203" t="s">
        <v>0</v>
      </c>
      <c r="U319" s="204" t="s">
        <v>1</v>
      </c>
      <c r="V319" s="353"/>
      <c r="W319" s="259"/>
      <c r="X319" s="206"/>
      <c r="AP319" s="227"/>
      <c r="AQ319" s="227"/>
      <c r="AR319" s="227"/>
      <c r="AS319" s="227"/>
      <c r="AT319" s="227"/>
      <c r="AU319" s="227"/>
      <c r="AV319" s="227"/>
      <c r="AW319" s="227"/>
      <c r="AX319" s="227"/>
      <c r="AY319" s="227"/>
      <c r="AZ319" s="227"/>
    </row>
    <row r="320" spans="1:62" s="215" customFormat="1" ht="13.5" hidden="1" outlineLevel="1" thickBot="1" x14ac:dyDescent="0.25">
      <c r="A320" s="209"/>
      <c r="B320" s="210">
        <f>ROW()+1</f>
        <v>321</v>
      </c>
      <c r="C320" s="211" cm="1">
        <f t="array" ref="C320">MATCH(TRUE,ISBLANK(C321:C540),0)+ROW()-1</f>
        <v>350</v>
      </c>
      <c r="D320" s="212">
        <f ca="1">MIN(INDIRECT(ADDRESS($B320,COLUMN())&amp;":"&amp;ADDRESS($C320,COLUMN())))</f>
        <v>76.34</v>
      </c>
      <c r="E320" s="213">
        <f ca="1">100*D320-40*INT(D320)</f>
        <v>4594</v>
      </c>
      <c r="F320" s="212">
        <f ca="1">MIN(INDIRECT(ADDRESS($B320,COLUMN())&amp;":"&amp;ADDRESS($C320,COLUMN())))</f>
        <v>42.05</v>
      </c>
      <c r="G320" s="213">
        <f t="shared" ref="G320" ca="1" si="800">F320*100-40*INT(F320)</f>
        <v>2525</v>
      </c>
      <c r="H320" s="212">
        <f ca="1">MIN(INDIRECT(ADDRESS($B320,COLUMN())&amp;":"&amp;ADDRESS($C320,COLUMN())))</f>
        <v>35.08</v>
      </c>
      <c r="I320" s="213">
        <f t="shared" ref="I320" ca="1" si="801">H320*100-40*INT(H320)</f>
        <v>2108</v>
      </c>
      <c r="J320" s="212">
        <f ca="1">MIN(INDIRECT(ADDRESS($B320,COLUMN())&amp;":"&amp;ADDRESS($C320,COLUMN())))</f>
        <v>34.590000000000003</v>
      </c>
      <c r="K320" s="213">
        <f t="shared" ref="K320" ca="1" si="802">J320*100-40*INT(J320)</f>
        <v>2099.0000000000005</v>
      </c>
      <c r="L320" s="212">
        <f ca="1">MIN(INDIRECT(ADDRESS($B320,COLUMN())&amp;":"&amp;ADDRESS($C320,COLUMN())))</f>
        <v>32.299999999999997</v>
      </c>
      <c r="M320" s="213">
        <f t="shared" ref="M320" ca="1" si="803">L320*100-40*INT(L320)</f>
        <v>1949.9999999999995</v>
      </c>
      <c r="N320" s="212">
        <f ca="1">MIN(INDIRECT(ADDRESS($B320,COLUMN())&amp;":"&amp;ADDRESS($C320,COLUMN())))</f>
        <v>30.46</v>
      </c>
      <c r="O320" s="213">
        <f t="shared" ref="O320" ca="1" si="804">N320*100-40*INT(N320)</f>
        <v>1846</v>
      </c>
      <c r="P320" s="212">
        <f ca="1">MIN(INDIRECT(ADDRESS($B320,COLUMN())&amp;":"&amp;ADDRESS($C320,COLUMN())))</f>
        <v>28.18</v>
      </c>
      <c r="Q320" s="213">
        <f t="shared" ref="Q320" ca="1" si="805">P320*100-40*INT(P320)</f>
        <v>1698</v>
      </c>
      <c r="R320" s="212">
        <f ca="1">MIN(INDIRECT(ADDRESS($B320,COLUMN())&amp;":"&amp;ADDRESS($C320,COLUMN())))</f>
        <v>71.19</v>
      </c>
      <c r="S320" s="213">
        <f t="shared" ref="S320" ca="1" si="806">R320*100-40*INT(R320)</f>
        <v>4279</v>
      </c>
      <c r="T320" s="212">
        <f ca="1">MIN(INDIRECT(ADDRESS($B320,COLUMN())&amp;":"&amp;ADDRESS($C320,COLUMN())))</f>
        <v>42.24</v>
      </c>
      <c r="U320" s="213">
        <f t="shared" ref="U320" ca="1" si="807">T320*100-40*INT(T320)</f>
        <v>2544</v>
      </c>
      <c r="V320" s="212"/>
      <c r="W320" s="214"/>
      <c r="X320" s="214"/>
      <c r="AN320" s="216"/>
      <c r="AP320" s="217"/>
      <c r="AQ320" s="217"/>
      <c r="AR320" s="217"/>
      <c r="AS320" s="217"/>
      <c r="AT320" s="217"/>
      <c r="AU320" s="217"/>
      <c r="AV320" s="217"/>
      <c r="AW320" s="217"/>
      <c r="AX320" s="217"/>
      <c r="AY320" s="217"/>
      <c r="AZ320" s="217"/>
    </row>
    <row r="321" spans="1:62" collapsed="1" x14ac:dyDescent="0.2">
      <c r="A321" s="218" t="s">
        <v>3</v>
      </c>
      <c r="B321" s="219" t="s">
        <v>242</v>
      </c>
      <c r="C321" s="220" t="s">
        <v>82</v>
      </c>
      <c r="D321" s="221">
        <v>76.34</v>
      </c>
      <c r="E321" s="223">
        <f t="shared" ref="E321:E350" ca="1" si="808">IF(D321="","",IF(N(D321)=0,"*",ROUND(100*E$320/(100*D321-40*INT(D321)),2)))</f>
        <v>100</v>
      </c>
      <c r="F321" s="221">
        <v>42.45</v>
      </c>
      <c r="G321" s="223">
        <f t="shared" ref="G321:G350" ca="1" si="809">IF(F321="","",IF(N(F321)=0,"*",ROUND(100*G$320/(100*F321-40*INT(F321)),2)))</f>
        <v>98.44</v>
      </c>
      <c r="H321" s="221">
        <v>35.08</v>
      </c>
      <c r="I321" s="223">
        <f t="shared" ref="I321:I350" ca="1" si="810">IF(H321="","",IF(N(H321)=0,"*",ROUND(100*I$320/(100*H321-40*INT(H321)),2)))</f>
        <v>100</v>
      </c>
      <c r="J321" s="224"/>
      <c r="K321" s="223" t="str">
        <f t="shared" ref="K321:K350" si="811">IF(J321="","",IF(N(J321)=0,"*",ROUND(100*K$320/(100*J321-40*INT(J321)),2)))</f>
        <v/>
      </c>
      <c r="L321" s="221"/>
      <c r="M321" s="223" t="str">
        <f t="shared" ref="M321:M350" si="812">IF(L321="","",IF(N(L321)=0,"*",ROUND(100*M$320/(100*L321-40*INT(L321)),2)))</f>
        <v/>
      </c>
      <c r="N321" s="221">
        <v>30.46</v>
      </c>
      <c r="O321" s="223">
        <f t="shared" ref="O321:O350" ca="1" si="813">IF(N321="","",IF(N(N321)=0,"*",ROUND(100*O$320/(100*N321-40*INT(N321)),2)))</f>
        <v>100</v>
      </c>
      <c r="P321" s="221">
        <v>29.41</v>
      </c>
      <c r="Q321" s="223">
        <f t="shared" ref="Q321:Q350" ca="1" si="814">IF(P321="","",IF(N(P321)=0,"*",ROUND(100*Q$320/(100*P321-40*INT(P321)),2)))</f>
        <v>95.34</v>
      </c>
      <c r="R321" s="221"/>
      <c r="S321" s="223" t="str">
        <f t="shared" ref="S321:S350" si="815">IF(R321="","",IF(N(R321)=0,"*",ROUND(100*S$320/(100*R321-40*INT(R321)),2)))</f>
        <v/>
      </c>
      <c r="T321" s="221"/>
      <c r="U321" s="223" t="str">
        <f t="shared" ref="U321:U350" si="816">IF(T321="","",IF(N(T321)=0,"*",ROUND(100*U$320/(100*T321-40*INT(T321)),2)))</f>
        <v/>
      </c>
      <c r="V321" s="223">
        <f t="shared" ref="V321:V350" ca="1" si="817">SUM(Y321:AC321)</f>
        <v>493.78</v>
      </c>
      <c r="W321" s="225"/>
      <c r="X321" s="226">
        <v>0.5</v>
      </c>
      <c r="Y321" s="158">
        <f t="shared" ref="Y321:AC330" ca="1" si="818">LARGE($AE321:$AM321,Y$34)</f>
        <v>100</v>
      </c>
      <c r="Z321" s="158">
        <f t="shared" ca="1" si="818"/>
        <v>100</v>
      </c>
      <c r="AA321" s="158">
        <f t="shared" ca="1" si="818"/>
        <v>100</v>
      </c>
      <c r="AB321" s="158">
        <f t="shared" ca="1" si="818"/>
        <v>98.44</v>
      </c>
      <c r="AC321" s="158">
        <f t="shared" ca="1" si="818"/>
        <v>95.34</v>
      </c>
      <c r="AE321" s="158">
        <f t="shared" ref="AE321:AE350" ca="1" si="819">N(E321)</f>
        <v>100</v>
      </c>
      <c r="AF321" s="158">
        <f t="shared" ref="AF321:AF350" ca="1" si="820">N(G321)</f>
        <v>98.44</v>
      </c>
      <c r="AG321" s="158">
        <f t="shared" ref="AG321:AG350" ca="1" si="821">N(I321)</f>
        <v>100</v>
      </c>
      <c r="AH321" s="158">
        <f t="shared" ref="AH321:AH350" si="822">N(K321)</f>
        <v>0</v>
      </c>
      <c r="AI321" s="158">
        <f t="shared" ref="AI321:AI350" si="823">N(M321)</f>
        <v>0</v>
      </c>
      <c r="AJ321" s="158">
        <f t="shared" ref="AJ321:AJ350" ca="1" si="824">N(O321)</f>
        <v>100</v>
      </c>
      <c r="AK321" s="158">
        <f t="shared" ref="AK321:AK350" ca="1" si="825">N(Q321)</f>
        <v>95.34</v>
      </c>
      <c r="AL321" s="158">
        <f t="shared" ref="AL321:AL350" si="826">N(S321)</f>
        <v>0</v>
      </c>
      <c r="AM321" s="158">
        <f t="shared" ref="AM321:AM350" si="827">N(U321)</f>
        <v>0</v>
      </c>
      <c r="AN321" s="159">
        <f t="shared" ref="AN321:AN335" ca="1" si="828">ROUND(X321*SUM(E321,G321,I321,K321,M321,O321,Q321,S321,U321),2)</f>
        <v>246.89</v>
      </c>
      <c r="AP321" s="227">
        <f t="shared" ref="AP321:AP335" ca="1" si="829">IF(C321="Vihor",1,0)*AN321</f>
        <v>0</v>
      </c>
      <c r="AQ321" s="227">
        <f t="shared" ref="AQ321:AQ335" ca="1" si="830">IF(C321="Maksimir",1,0)*AN321</f>
        <v>0</v>
      </c>
      <c r="AR321" s="227">
        <f t="shared" ref="AR321:AR335" ca="1" si="831">IF(C321="Japetić",1,0)*AN321</f>
        <v>0</v>
      </c>
      <c r="AS321" s="227">
        <f t="shared" ref="AS321:AS335" ca="1" si="832">IF(C321="Bjelovar",1,0)*AN321</f>
        <v>246.89</v>
      </c>
      <c r="AT321" s="227">
        <f t="shared" ref="AT321:AT335" ca="1" si="833">IF(C321="Međimurje",1,0)*AN321</f>
        <v>0</v>
      </c>
      <c r="AU321" s="227">
        <f t="shared" ref="AU321:AU335" ca="1" si="834">IF(C321="Sova",1,0)*AN321</f>
        <v>0</v>
      </c>
      <c r="AV321" s="227">
        <f t="shared" ref="AV321:AV335" ca="1" si="835">IF(C321="Orion",1,0)*AN321</f>
        <v>0</v>
      </c>
      <c r="AW321" s="227">
        <f t="shared" ref="AW321:AW335" ca="1" si="836">IF(C321="Kapela",1,0)*AN321</f>
        <v>0</v>
      </c>
      <c r="AX321" s="227">
        <f t="shared" ref="AX321:AX335" ca="1" si="837">IF(C321="Jelen",1,0)*AN321</f>
        <v>0</v>
      </c>
      <c r="AY321" s="227">
        <f t="shared" ref="AY321:AY335" ca="1" si="838">IF(C321="Varaždin",1,0)*AN321</f>
        <v>0</v>
      </c>
      <c r="AZ321" s="227">
        <f t="shared" ref="AZ321:AZ335" ca="1" si="839">IF(C321="Ivan Merz",1,0)*AN321</f>
        <v>0</v>
      </c>
      <c r="BB321" s="227">
        <f t="shared" ref="BB321:BB350" ca="1" si="840">ROUND(N(E321)*$X321,2)</f>
        <v>50</v>
      </c>
      <c r="BC321" s="227">
        <f t="shared" ref="BC321:BC350" ca="1" si="841">ROUND(N(G321)*$X321,2)</f>
        <v>49.22</v>
      </c>
      <c r="BD321" s="227">
        <f t="shared" ref="BD321:BD350" ca="1" si="842">ROUND(N(I321)*$X321,2)</f>
        <v>50</v>
      </c>
      <c r="BE321" s="227">
        <f t="shared" ref="BE321:BE350" si="843">ROUND(N(K321)*$X321,2)</f>
        <v>0</v>
      </c>
      <c r="BF321" s="227">
        <f t="shared" ref="BF321:BF350" si="844">ROUND(N(M321)*$X321,2)</f>
        <v>0</v>
      </c>
      <c r="BG321" s="227">
        <f t="shared" ref="BG321:BG350" ca="1" si="845">ROUND(N(O321)*$X321,2)</f>
        <v>50</v>
      </c>
      <c r="BH321" s="227">
        <f t="shared" ref="BH321:BH350" ca="1" si="846">ROUND(N(Q321)*$X321,2)</f>
        <v>47.67</v>
      </c>
      <c r="BI321" s="227">
        <f t="shared" ref="BI321:BI350" si="847">ROUND(N(S321)*$X321,2)</f>
        <v>0</v>
      </c>
      <c r="BJ321" s="227">
        <f t="shared" ref="BJ321:BJ350" si="848">ROUND(N(U321)*$X321,2)</f>
        <v>0</v>
      </c>
    </row>
    <row r="322" spans="1:62" x14ac:dyDescent="0.2">
      <c r="A322" s="228" t="s">
        <v>4</v>
      </c>
      <c r="B322" s="229" t="s">
        <v>244</v>
      </c>
      <c r="C322" s="230" t="s">
        <v>84</v>
      </c>
      <c r="D322" s="231">
        <v>81.150000000000006</v>
      </c>
      <c r="E322" s="236">
        <f t="shared" ca="1" si="808"/>
        <v>94.24</v>
      </c>
      <c r="F322" s="231">
        <v>43.33</v>
      </c>
      <c r="G322" s="236">
        <f t="shared" ca="1" si="809"/>
        <v>96.63</v>
      </c>
      <c r="H322" s="231">
        <v>36.43</v>
      </c>
      <c r="I322" s="236">
        <f t="shared" ca="1" si="810"/>
        <v>95.69</v>
      </c>
      <c r="J322" s="234">
        <v>41.29</v>
      </c>
      <c r="K322" s="232">
        <f t="shared" ca="1" si="811"/>
        <v>84.33</v>
      </c>
      <c r="L322" s="231">
        <v>32.299999999999997</v>
      </c>
      <c r="M322" s="236">
        <f t="shared" ca="1" si="812"/>
        <v>100</v>
      </c>
      <c r="N322" s="231">
        <v>35.090000000000003</v>
      </c>
      <c r="O322" s="232">
        <f t="shared" ca="1" si="813"/>
        <v>87.53</v>
      </c>
      <c r="P322" s="231">
        <v>40.47</v>
      </c>
      <c r="Q322" s="232">
        <f t="shared" ca="1" si="814"/>
        <v>69.39</v>
      </c>
      <c r="R322" s="231">
        <v>71.19</v>
      </c>
      <c r="S322" s="236">
        <f t="shared" ca="1" si="815"/>
        <v>100</v>
      </c>
      <c r="T322" s="231">
        <v>45.08</v>
      </c>
      <c r="U322" s="232">
        <f t="shared" ca="1" si="816"/>
        <v>93.94</v>
      </c>
      <c r="V322" s="236">
        <f t="shared" ca="1" si="817"/>
        <v>486.56</v>
      </c>
      <c r="W322" s="225"/>
      <c r="X322" s="226">
        <v>0.5</v>
      </c>
      <c r="Y322" s="158">
        <f t="shared" ca="1" si="818"/>
        <v>100</v>
      </c>
      <c r="Z322" s="158">
        <f t="shared" ca="1" si="818"/>
        <v>100</v>
      </c>
      <c r="AA322" s="158">
        <f t="shared" ca="1" si="818"/>
        <v>96.63</v>
      </c>
      <c r="AB322" s="158">
        <f t="shared" ca="1" si="818"/>
        <v>95.69</v>
      </c>
      <c r="AC322" s="158">
        <f t="shared" ca="1" si="818"/>
        <v>94.24</v>
      </c>
      <c r="AE322" s="158">
        <f t="shared" ca="1" si="819"/>
        <v>94.24</v>
      </c>
      <c r="AF322" s="158">
        <f t="shared" ca="1" si="820"/>
        <v>96.63</v>
      </c>
      <c r="AG322" s="158">
        <f t="shared" ca="1" si="821"/>
        <v>95.69</v>
      </c>
      <c r="AH322" s="158">
        <f t="shared" ca="1" si="822"/>
        <v>84.33</v>
      </c>
      <c r="AI322" s="158">
        <f t="shared" ca="1" si="823"/>
        <v>100</v>
      </c>
      <c r="AJ322" s="158">
        <f t="shared" ca="1" si="824"/>
        <v>87.53</v>
      </c>
      <c r="AK322" s="158">
        <f t="shared" ca="1" si="825"/>
        <v>69.39</v>
      </c>
      <c r="AL322" s="158">
        <f t="shared" ca="1" si="826"/>
        <v>100</v>
      </c>
      <c r="AM322" s="158">
        <f t="shared" ca="1" si="827"/>
        <v>93.94</v>
      </c>
      <c r="AN322" s="159">
        <f t="shared" ca="1" si="828"/>
        <v>410.88</v>
      </c>
      <c r="AP322" s="227">
        <f t="shared" ca="1" si="829"/>
        <v>0</v>
      </c>
      <c r="AQ322" s="227">
        <f t="shared" ca="1" si="830"/>
        <v>0</v>
      </c>
      <c r="AR322" s="227">
        <f t="shared" ca="1" si="831"/>
        <v>0</v>
      </c>
      <c r="AS322" s="227">
        <f t="shared" ca="1" si="832"/>
        <v>0</v>
      </c>
      <c r="AT322" s="227">
        <f t="shared" ca="1" si="833"/>
        <v>0</v>
      </c>
      <c r="AU322" s="227">
        <f t="shared" ca="1" si="834"/>
        <v>0</v>
      </c>
      <c r="AV322" s="227">
        <f t="shared" ca="1" si="835"/>
        <v>0</v>
      </c>
      <c r="AW322" s="227">
        <f t="shared" ca="1" si="836"/>
        <v>410.88</v>
      </c>
      <c r="AX322" s="227">
        <f t="shared" ca="1" si="837"/>
        <v>0</v>
      </c>
      <c r="AY322" s="227">
        <f t="shared" ca="1" si="838"/>
        <v>0</v>
      </c>
      <c r="AZ322" s="227">
        <f t="shared" ca="1" si="839"/>
        <v>0</v>
      </c>
      <c r="BB322" s="227">
        <f t="shared" ca="1" si="840"/>
        <v>47.12</v>
      </c>
      <c r="BC322" s="227">
        <f t="shared" ca="1" si="841"/>
        <v>48.32</v>
      </c>
      <c r="BD322" s="227">
        <f t="shared" ca="1" si="842"/>
        <v>47.85</v>
      </c>
      <c r="BE322" s="227">
        <f t="shared" ca="1" si="843"/>
        <v>42.17</v>
      </c>
      <c r="BF322" s="227">
        <f t="shared" ca="1" si="844"/>
        <v>50</v>
      </c>
      <c r="BG322" s="227">
        <f t="shared" ca="1" si="845"/>
        <v>43.77</v>
      </c>
      <c r="BH322" s="227">
        <f t="shared" ca="1" si="846"/>
        <v>34.700000000000003</v>
      </c>
      <c r="BI322" s="227">
        <f t="shared" ca="1" si="847"/>
        <v>50</v>
      </c>
      <c r="BJ322" s="227">
        <f t="shared" ca="1" si="848"/>
        <v>46.97</v>
      </c>
    </row>
    <row r="323" spans="1:62" x14ac:dyDescent="0.2">
      <c r="A323" s="228" t="s">
        <v>5</v>
      </c>
      <c r="B323" s="229" t="s">
        <v>246</v>
      </c>
      <c r="C323" s="230" t="s">
        <v>73</v>
      </c>
      <c r="D323" s="231">
        <v>85.31</v>
      </c>
      <c r="E323" s="236">
        <f t="shared" ca="1" si="808"/>
        <v>89.53</v>
      </c>
      <c r="F323" s="231">
        <v>42.2</v>
      </c>
      <c r="G323" s="236">
        <f t="shared" ca="1" si="809"/>
        <v>99.41</v>
      </c>
      <c r="H323" s="231">
        <v>42.28</v>
      </c>
      <c r="I323" s="236">
        <f t="shared" ca="1" si="810"/>
        <v>82.73</v>
      </c>
      <c r="J323" s="234"/>
      <c r="K323" s="236" t="str">
        <f t="shared" si="811"/>
        <v/>
      </c>
      <c r="L323" s="231">
        <v>37.26</v>
      </c>
      <c r="M323" s="236">
        <f t="shared" ca="1" si="812"/>
        <v>86.82</v>
      </c>
      <c r="N323" s="231"/>
      <c r="O323" s="236" t="str">
        <f t="shared" si="813"/>
        <v/>
      </c>
      <c r="P323" s="231">
        <v>31.54</v>
      </c>
      <c r="Q323" s="236">
        <f t="shared" ca="1" si="814"/>
        <v>88.71</v>
      </c>
      <c r="R323" s="231" t="s">
        <v>88</v>
      </c>
      <c r="S323" s="245" t="str">
        <f t="shared" si="815"/>
        <v>*</v>
      </c>
      <c r="T323" s="231"/>
      <c r="U323" s="236" t="str">
        <f t="shared" si="816"/>
        <v/>
      </c>
      <c r="V323" s="236">
        <f t="shared" ca="1" si="817"/>
        <v>447.2</v>
      </c>
      <c r="W323" s="225"/>
      <c r="X323" s="226">
        <v>0.5</v>
      </c>
      <c r="Y323" s="158">
        <f t="shared" ca="1" si="818"/>
        <v>99.41</v>
      </c>
      <c r="Z323" s="158">
        <f t="shared" ca="1" si="818"/>
        <v>89.53</v>
      </c>
      <c r="AA323" s="158">
        <f t="shared" ca="1" si="818"/>
        <v>88.71</v>
      </c>
      <c r="AB323" s="158">
        <f t="shared" ca="1" si="818"/>
        <v>86.82</v>
      </c>
      <c r="AC323" s="158">
        <f t="shared" ca="1" si="818"/>
        <v>82.73</v>
      </c>
      <c r="AE323" s="158">
        <f t="shared" ca="1" si="819"/>
        <v>89.53</v>
      </c>
      <c r="AF323" s="158">
        <f t="shared" ca="1" si="820"/>
        <v>99.41</v>
      </c>
      <c r="AG323" s="158">
        <f t="shared" ca="1" si="821"/>
        <v>82.73</v>
      </c>
      <c r="AH323" s="158">
        <f t="shared" si="822"/>
        <v>0</v>
      </c>
      <c r="AI323" s="158">
        <f t="shared" ca="1" si="823"/>
        <v>86.82</v>
      </c>
      <c r="AJ323" s="158">
        <f t="shared" si="824"/>
        <v>0</v>
      </c>
      <c r="AK323" s="158">
        <f t="shared" ca="1" si="825"/>
        <v>88.71</v>
      </c>
      <c r="AL323" s="158">
        <f t="shared" si="826"/>
        <v>0</v>
      </c>
      <c r="AM323" s="158">
        <f t="shared" si="827"/>
        <v>0</v>
      </c>
      <c r="AN323" s="159">
        <f t="shared" ca="1" si="828"/>
        <v>223.6</v>
      </c>
      <c r="AP323" s="227">
        <f t="shared" ca="1" si="829"/>
        <v>223.6</v>
      </c>
      <c r="AQ323" s="227">
        <f t="shared" ca="1" si="830"/>
        <v>0</v>
      </c>
      <c r="AR323" s="227">
        <f t="shared" ca="1" si="831"/>
        <v>0</v>
      </c>
      <c r="AS323" s="227">
        <f t="shared" ca="1" si="832"/>
        <v>0</v>
      </c>
      <c r="AT323" s="227">
        <f t="shared" ca="1" si="833"/>
        <v>0</v>
      </c>
      <c r="AU323" s="227">
        <f t="shared" ca="1" si="834"/>
        <v>0</v>
      </c>
      <c r="AV323" s="227">
        <f t="shared" ca="1" si="835"/>
        <v>0</v>
      </c>
      <c r="AW323" s="227">
        <f t="shared" ca="1" si="836"/>
        <v>0</v>
      </c>
      <c r="AX323" s="227">
        <f t="shared" ca="1" si="837"/>
        <v>0</v>
      </c>
      <c r="AY323" s="227">
        <f t="shared" ca="1" si="838"/>
        <v>0</v>
      </c>
      <c r="AZ323" s="227">
        <f t="shared" ca="1" si="839"/>
        <v>0</v>
      </c>
      <c r="BB323" s="227">
        <f t="shared" ca="1" si="840"/>
        <v>44.77</v>
      </c>
      <c r="BC323" s="227">
        <f t="shared" ca="1" si="841"/>
        <v>49.71</v>
      </c>
      <c r="BD323" s="227">
        <f t="shared" ca="1" si="842"/>
        <v>41.37</v>
      </c>
      <c r="BE323" s="227">
        <f t="shared" si="843"/>
        <v>0</v>
      </c>
      <c r="BF323" s="227">
        <f t="shared" ca="1" si="844"/>
        <v>43.41</v>
      </c>
      <c r="BG323" s="227">
        <f t="shared" si="845"/>
        <v>0</v>
      </c>
      <c r="BH323" s="227">
        <f t="shared" ca="1" si="846"/>
        <v>44.36</v>
      </c>
      <c r="BI323" s="227">
        <f t="shared" si="847"/>
        <v>0</v>
      </c>
      <c r="BJ323" s="227">
        <f t="shared" si="848"/>
        <v>0</v>
      </c>
    </row>
    <row r="324" spans="1:62" x14ac:dyDescent="0.2">
      <c r="A324" s="228" t="s">
        <v>6</v>
      </c>
      <c r="B324" s="229" t="s">
        <v>249</v>
      </c>
      <c r="C324" s="230" t="s">
        <v>84</v>
      </c>
      <c r="D324" s="231">
        <v>95.06</v>
      </c>
      <c r="E324" s="236">
        <f t="shared" ca="1" si="808"/>
        <v>80.510000000000005</v>
      </c>
      <c r="F324" s="231"/>
      <c r="G324" s="236" t="str">
        <f t="shared" si="809"/>
        <v/>
      </c>
      <c r="H324" s="231"/>
      <c r="I324" s="236" t="str">
        <f t="shared" si="810"/>
        <v/>
      </c>
      <c r="J324" s="234"/>
      <c r="K324" s="236" t="str">
        <f t="shared" si="811"/>
        <v/>
      </c>
      <c r="L324" s="231">
        <v>36.229999999999997</v>
      </c>
      <c r="M324" s="236">
        <f t="shared" ca="1" si="812"/>
        <v>89.33</v>
      </c>
      <c r="N324" s="231">
        <v>35.409999999999997</v>
      </c>
      <c r="O324" s="236">
        <f t="shared" ca="1" si="813"/>
        <v>86.22</v>
      </c>
      <c r="P324" s="231">
        <v>38.36</v>
      </c>
      <c r="Q324" s="236">
        <f t="shared" ca="1" si="814"/>
        <v>73.319999999999993</v>
      </c>
      <c r="R324" s="231">
        <v>114.42</v>
      </c>
      <c r="S324" s="232">
        <f t="shared" ca="1" si="815"/>
        <v>62.18</v>
      </c>
      <c r="T324" s="231">
        <v>51</v>
      </c>
      <c r="U324" s="236">
        <f t="shared" ca="1" si="816"/>
        <v>83.14</v>
      </c>
      <c r="V324" s="236">
        <f t="shared" ca="1" si="817"/>
        <v>412.52</v>
      </c>
      <c r="W324" s="225"/>
      <c r="X324" s="226">
        <v>0.5</v>
      </c>
      <c r="Y324" s="158">
        <f t="shared" ca="1" si="818"/>
        <v>89.33</v>
      </c>
      <c r="Z324" s="158">
        <f t="shared" ca="1" si="818"/>
        <v>86.22</v>
      </c>
      <c r="AA324" s="158">
        <f t="shared" ca="1" si="818"/>
        <v>83.14</v>
      </c>
      <c r="AB324" s="158">
        <f t="shared" ca="1" si="818"/>
        <v>80.510000000000005</v>
      </c>
      <c r="AC324" s="158">
        <f t="shared" ca="1" si="818"/>
        <v>73.319999999999993</v>
      </c>
      <c r="AE324" s="158">
        <f t="shared" ca="1" si="819"/>
        <v>80.510000000000005</v>
      </c>
      <c r="AF324" s="158">
        <f t="shared" si="820"/>
        <v>0</v>
      </c>
      <c r="AG324" s="158">
        <f t="shared" si="821"/>
        <v>0</v>
      </c>
      <c r="AH324" s="158">
        <f t="shared" si="822"/>
        <v>0</v>
      </c>
      <c r="AI324" s="158">
        <f t="shared" ca="1" si="823"/>
        <v>89.33</v>
      </c>
      <c r="AJ324" s="158">
        <f t="shared" ca="1" si="824"/>
        <v>86.22</v>
      </c>
      <c r="AK324" s="158">
        <f t="shared" ca="1" si="825"/>
        <v>73.319999999999993</v>
      </c>
      <c r="AL324" s="158">
        <f t="shared" ca="1" si="826"/>
        <v>62.18</v>
      </c>
      <c r="AM324" s="158">
        <f t="shared" ca="1" si="827"/>
        <v>83.14</v>
      </c>
      <c r="AN324" s="159">
        <f t="shared" ca="1" si="828"/>
        <v>237.35</v>
      </c>
      <c r="AP324" s="227">
        <f t="shared" ca="1" si="829"/>
        <v>0</v>
      </c>
      <c r="AQ324" s="227">
        <f t="shared" ca="1" si="830"/>
        <v>0</v>
      </c>
      <c r="AR324" s="227">
        <f t="shared" ca="1" si="831"/>
        <v>0</v>
      </c>
      <c r="AS324" s="227">
        <f t="shared" ca="1" si="832"/>
        <v>0</v>
      </c>
      <c r="AT324" s="227">
        <f t="shared" ca="1" si="833"/>
        <v>0</v>
      </c>
      <c r="AU324" s="227">
        <f t="shared" ca="1" si="834"/>
        <v>0</v>
      </c>
      <c r="AV324" s="227">
        <f t="shared" ca="1" si="835"/>
        <v>0</v>
      </c>
      <c r="AW324" s="227">
        <f t="shared" ca="1" si="836"/>
        <v>237.35</v>
      </c>
      <c r="AX324" s="227">
        <f t="shared" ca="1" si="837"/>
        <v>0</v>
      </c>
      <c r="AY324" s="227">
        <f t="shared" ca="1" si="838"/>
        <v>0</v>
      </c>
      <c r="AZ324" s="227">
        <f t="shared" ca="1" si="839"/>
        <v>0</v>
      </c>
      <c r="BB324" s="227">
        <f t="shared" ca="1" si="840"/>
        <v>40.26</v>
      </c>
      <c r="BC324" s="227">
        <f t="shared" si="841"/>
        <v>0</v>
      </c>
      <c r="BD324" s="227">
        <f t="shared" si="842"/>
        <v>0</v>
      </c>
      <c r="BE324" s="227">
        <f t="shared" si="843"/>
        <v>0</v>
      </c>
      <c r="BF324" s="227">
        <f t="shared" ca="1" si="844"/>
        <v>44.67</v>
      </c>
      <c r="BG324" s="227">
        <f t="shared" ca="1" si="845"/>
        <v>43.11</v>
      </c>
      <c r="BH324" s="227">
        <f t="shared" ca="1" si="846"/>
        <v>36.659999999999997</v>
      </c>
      <c r="BI324" s="227">
        <f t="shared" ca="1" si="847"/>
        <v>31.09</v>
      </c>
      <c r="BJ324" s="227">
        <f t="shared" ca="1" si="848"/>
        <v>41.57</v>
      </c>
    </row>
    <row r="325" spans="1:62" x14ac:dyDescent="0.2">
      <c r="A325" s="228" t="s">
        <v>7</v>
      </c>
      <c r="B325" s="229" t="s">
        <v>248</v>
      </c>
      <c r="C325" s="230" t="s">
        <v>84</v>
      </c>
      <c r="D325" s="231">
        <v>90.31</v>
      </c>
      <c r="E325" s="236">
        <f t="shared" ca="1" si="808"/>
        <v>84.59</v>
      </c>
      <c r="F325" s="231">
        <v>72.42</v>
      </c>
      <c r="G325" s="232">
        <f t="shared" ca="1" si="809"/>
        <v>57.89</v>
      </c>
      <c r="H325" s="231">
        <v>48.54</v>
      </c>
      <c r="I325" s="236">
        <f t="shared" ca="1" si="810"/>
        <v>71.849999999999994</v>
      </c>
      <c r="J325" s="234">
        <v>45.05</v>
      </c>
      <c r="K325" s="236">
        <f t="shared" ca="1" si="811"/>
        <v>77.599999999999994</v>
      </c>
      <c r="L325" s="231"/>
      <c r="M325" s="236" t="str">
        <f t="shared" si="812"/>
        <v/>
      </c>
      <c r="N325" s="231">
        <v>36.479999999999997</v>
      </c>
      <c r="O325" s="236">
        <f t="shared" ca="1" si="813"/>
        <v>83.61</v>
      </c>
      <c r="P325" s="231">
        <v>34.32</v>
      </c>
      <c r="Q325" s="236">
        <f t="shared" ca="1" si="814"/>
        <v>81.95</v>
      </c>
      <c r="R325" s="231"/>
      <c r="S325" s="236" t="str">
        <f t="shared" si="815"/>
        <v/>
      </c>
      <c r="T325" s="231"/>
      <c r="U325" s="236" t="str">
        <f t="shared" si="816"/>
        <v/>
      </c>
      <c r="V325" s="236">
        <f t="shared" ca="1" si="817"/>
        <v>399.6</v>
      </c>
      <c r="W325" s="225"/>
      <c r="X325" s="226">
        <v>0.5</v>
      </c>
      <c r="Y325" s="158">
        <f t="shared" ca="1" si="818"/>
        <v>84.59</v>
      </c>
      <c r="Z325" s="158">
        <f t="shared" ca="1" si="818"/>
        <v>83.61</v>
      </c>
      <c r="AA325" s="158">
        <f t="shared" ca="1" si="818"/>
        <v>81.95</v>
      </c>
      <c r="AB325" s="158">
        <f t="shared" ca="1" si="818"/>
        <v>77.599999999999994</v>
      </c>
      <c r="AC325" s="158">
        <f t="shared" ca="1" si="818"/>
        <v>71.849999999999994</v>
      </c>
      <c r="AE325" s="158">
        <f t="shared" ca="1" si="819"/>
        <v>84.59</v>
      </c>
      <c r="AF325" s="158">
        <f t="shared" ca="1" si="820"/>
        <v>57.89</v>
      </c>
      <c r="AG325" s="158">
        <f t="shared" ca="1" si="821"/>
        <v>71.849999999999994</v>
      </c>
      <c r="AH325" s="158">
        <f t="shared" ca="1" si="822"/>
        <v>77.599999999999994</v>
      </c>
      <c r="AI325" s="158">
        <f t="shared" si="823"/>
        <v>0</v>
      </c>
      <c r="AJ325" s="158">
        <f t="shared" ca="1" si="824"/>
        <v>83.61</v>
      </c>
      <c r="AK325" s="158">
        <f t="shared" ca="1" si="825"/>
        <v>81.95</v>
      </c>
      <c r="AL325" s="158">
        <f t="shared" si="826"/>
        <v>0</v>
      </c>
      <c r="AM325" s="158">
        <f t="shared" si="827"/>
        <v>0</v>
      </c>
      <c r="AN325" s="159">
        <f t="shared" ca="1" si="828"/>
        <v>228.75</v>
      </c>
      <c r="AP325" s="227">
        <f t="shared" ca="1" si="829"/>
        <v>0</v>
      </c>
      <c r="AQ325" s="227">
        <f t="shared" ca="1" si="830"/>
        <v>0</v>
      </c>
      <c r="AR325" s="227">
        <f t="shared" ca="1" si="831"/>
        <v>0</v>
      </c>
      <c r="AS325" s="227">
        <f t="shared" ca="1" si="832"/>
        <v>0</v>
      </c>
      <c r="AT325" s="227">
        <f t="shared" ca="1" si="833"/>
        <v>0</v>
      </c>
      <c r="AU325" s="227">
        <f t="shared" ca="1" si="834"/>
        <v>0</v>
      </c>
      <c r="AV325" s="227">
        <f t="shared" ca="1" si="835"/>
        <v>0</v>
      </c>
      <c r="AW325" s="227">
        <f t="shared" ca="1" si="836"/>
        <v>228.75</v>
      </c>
      <c r="AX325" s="227">
        <f t="shared" ca="1" si="837"/>
        <v>0</v>
      </c>
      <c r="AY325" s="227">
        <f t="shared" ca="1" si="838"/>
        <v>0</v>
      </c>
      <c r="AZ325" s="227">
        <f t="shared" ca="1" si="839"/>
        <v>0</v>
      </c>
      <c r="BB325" s="227">
        <f t="shared" ca="1" si="840"/>
        <v>42.3</v>
      </c>
      <c r="BC325" s="227">
        <f t="shared" ca="1" si="841"/>
        <v>28.95</v>
      </c>
      <c r="BD325" s="227">
        <f t="shared" ca="1" si="842"/>
        <v>35.93</v>
      </c>
      <c r="BE325" s="227">
        <f t="shared" ca="1" si="843"/>
        <v>38.799999999999997</v>
      </c>
      <c r="BF325" s="227">
        <f t="shared" si="844"/>
        <v>0</v>
      </c>
      <c r="BG325" s="227">
        <f t="shared" ca="1" si="845"/>
        <v>41.81</v>
      </c>
      <c r="BH325" s="227">
        <f t="shared" ca="1" si="846"/>
        <v>40.98</v>
      </c>
      <c r="BI325" s="227">
        <f t="shared" si="847"/>
        <v>0</v>
      </c>
      <c r="BJ325" s="227">
        <f t="shared" si="848"/>
        <v>0</v>
      </c>
    </row>
    <row r="326" spans="1:62" x14ac:dyDescent="0.2">
      <c r="A326" s="228" t="s">
        <v>8</v>
      </c>
      <c r="B326" s="229" t="s">
        <v>245</v>
      </c>
      <c r="C326" s="230" t="s">
        <v>73</v>
      </c>
      <c r="D326" s="231">
        <v>83.17</v>
      </c>
      <c r="E326" s="236">
        <f t="shared" ca="1" si="808"/>
        <v>91.94</v>
      </c>
      <c r="F326" s="231">
        <v>50.58</v>
      </c>
      <c r="G326" s="236">
        <f t="shared" ca="1" si="809"/>
        <v>82.57</v>
      </c>
      <c r="H326" s="231">
        <v>68.37</v>
      </c>
      <c r="I326" s="236">
        <f t="shared" ca="1" si="810"/>
        <v>51.2</v>
      </c>
      <c r="J326" s="234">
        <v>45.07</v>
      </c>
      <c r="K326" s="236">
        <f t="shared" ca="1" si="811"/>
        <v>77.540000000000006</v>
      </c>
      <c r="L326" s="231">
        <v>37.11</v>
      </c>
      <c r="M326" s="236">
        <f t="shared" ca="1" si="812"/>
        <v>87.4</v>
      </c>
      <c r="N326" s="231"/>
      <c r="O326" s="236" t="str">
        <f t="shared" si="813"/>
        <v/>
      </c>
      <c r="P326" s="231"/>
      <c r="Q326" s="236" t="str">
        <f t="shared" si="814"/>
        <v/>
      </c>
      <c r="R326" s="231"/>
      <c r="S326" s="236" t="str">
        <f t="shared" si="815"/>
        <v/>
      </c>
      <c r="T326" s="231"/>
      <c r="U326" s="236" t="str">
        <f t="shared" si="816"/>
        <v/>
      </c>
      <c r="V326" s="236">
        <f t="shared" ca="1" si="817"/>
        <v>390.65</v>
      </c>
      <c r="W326" s="225"/>
      <c r="X326" s="226">
        <v>0.5</v>
      </c>
      <c r="Y326" s="158">
        <f t="shared" ca="1" si="818"/>
        <v>91.94</v>
      </c>
      <c r="Z326" s="158">
        <f t="shared" ca="1" si="818"/>
        <v>87.4</v>
      </c>
      <c r="AA326" s="158">
        <f t="shared" ca="1" si="818"/>
        <v>82.57</v>
      </c>
      <c r="AB326" s="158">
        <f t="shared" ca="1" si="818"/>
        <v>77.540000000000006</v>
      </c>
      <c r="AC326" s="158">
        <f t="shared" ca="1" si="818"/>
        <v>51.2</v>
      </c>
      <c r="AE326" s="158">
        <f t="shared" ca="1" si="819"/>
        <v>91.94</v>
      </c>
      <c r="AF326" s="158">
        <f t="shared" ca="1" si="820"/>
        <v>82.57</v>
      </c>
      <c r="AG326" s="158">
        <f t="shared" ca="1" si="821"/>
        <v>51.2</v>
      </c>
      <c r="AH326" s="158">
        <f t="shared" ca="1" si="822"/>
        <v>77.540000000000006</v>
      </c>
      <c r="AI326" s="158">
        <f t="shared" ca="1" si="823"/>
        <v>87.4</v>
      </c>
      <c r="AJ326" s="158">
        <f t="shared" si="824"/>
        <v>0</v>
      </c>
      <c r="AK326" s="158">
        <f t="shared" si="825"/>
        <v>0</v>
      </c>
      <c r="AL326" s="158">
        <f t="shared" si="826"/>
        <v>0</v>
      </c>
      <c r="AM326" s="158">
        <f t="shared" si="827"/>
        <v>0</v>
      </c>
      <c r="AN326" s="159">
        <f t="shared" ca="1" si="828"/>
        <v>195.33</v>
      </c>
      <c r="AP326" s="227">
        <f t="shared" ca="1" si="829"/>
        <v>195.33</v>
      </c>
      <c r="AQ326" s="227">
        <f t="shared" ca="1" si="830"/>
        <v>0</v>
      </c>
      <c r="AR326" s="227">
        <f t="shared" ca="1" si="831"/>
        <v>0</v>
      </c>
      <c r="AS326" s="227">
        <f t="shared" ca="1" si="832"/>
        <v>0</v>
      </c>
      <c r="AT326" s="227">
        <f t="shared" ca="1" si="833"/>
        <v>0</v>
      </c>
      <c r="AU326" s="227">
        <f t="shared" ca="1" si="834"/>
        <v>0</v>
      </c>
      <c r="AV326" s="227">
        <f t="shared" ca="1" si="835"/>
        <v>0</v>
      </c>
      <c r="AW326" s="227">
        <f t="shared" ca="1" si="836"/>
        <v>0</v>
      </c>
      <c r="AX326" s="227">
        <f t="shared" ca="1" si="837"/>
        <v>0</v>
      </c>
      <c r="AY326" s="227">
        <f t="shared" ca="1" si="838"/>
        <v>0</v>
      </c>
      <c r="AZ326" s="227">
        <f t="shared" ca="1" si="839"/>
        <v>0</v>
      </c>
      <c r="BB326" s="227">
        <f t="shared" ca="1" si="840"/>
        <v>45.97</v>
      </c>
      <c r="BC326" s="227">
        <f t="shared" ca="1" si="841"/>
        <v>41.29</v>
      </c>
      <c r="BD326" s="227">
        <f t="shared" ca="1" si="842"/>
        <v>25.6</v>
      </c>
      <c r="BE326" s="227">
        <f t="shared" ca="1" si="843"/>
        <v>38.770000000000003</v>
      </c>
      <c r="BF326" s="227">
        <f t="shared" ca="1" si="844"/>
        <v>43.7</v>
      </c>
      <c r="BG326" s="227">
        <f t="shared" si="845"/>
        <v>0</v>
      </c>
      <c r="BH326" s="227">
        <f t="shared" si="846"/>
        <v>0</v>
      </c>
      <c r="BI326" s="227">
        <f t="shared" si="847"/>
        <v>0</v>
      </c>
      <c r="BJ326" s="227">
        <f t="shared" si="848"/>
        <v>0</v>
      </c>
    </row>
    <row r="327" spans="1:62" x14ac:dyDescent="0.2">
      <c r="A327" s="228" t="s">
        <v>9</v>
      </c>
      <c r="B327" s="229" t="s">
        <v>251</v>
      </c>
      <c r="C327" s="230" t="s">
        <v>81</v>
      </c>
      <c r="D327" s="231">
        <v>99.24</v>
      </c>
      <c r="E327" s="236">
        <f t="shared" ca="1" si="808"/>
        <v>77.03</v>
      </c>
      <c r="F327" s="231">
        <v>48.56</v>
      </c>
      <c r="G327" s="236">
        <f t="shared" ca="1" si="809"/>
        <v>86</v>
      </c>
      <c r="H327" s="231">
        <v>55.05</v>
      </c>
      <c r="I327" s="236">
        <f t="shared" ca="1" si="810"/>
        <v>63.78</v>
      </c>
      <c r="J327" s="234"/>
      <c r="K327" s="236" t="str">
        <f t="shared" si="811"/>
        <v/>
      </c>
      <c r="L327" s="231"/>
      <c r="M327" s="236" t="str">
        <f t="shared" si="812"/>
        <v/>
      </c>
      <c r="N327" s="231">
        <v>33.479999999999997</v>
      </c>
      <c r="O327" s="236">
        <f t="shared" ca="1" si="813"/>
        <v>91.03</v>
      </c>
      <c r="P327" s="231">
        <v>46.34</v>
      </c>
      <c r="Q327" s="232">
        <f t="shared" ca="1" si="814"/>
        <v>60.77</v>
      </c>
      <c r="R327" s="231">
        <v>114.05</v>
      </c>
      <c r="S327" s="236">
        <f t="shared" ca="1" si="815"/>
        <v>62.51</v>
      </c>
      <c r="T327" s="231">
        <v>72.14</v>
      </c>
      <c r="U327" s="232">
        <f t="shared" ca="1" si="816"/>
        <v>58.7</v>
      </c>
      <c r="V327" s="236">
        <f t="shared" ca="1" si="817"/>
        <v>380.35</v>
      </c>
      <c r="W327" s="225"/>
      <c r="X327" s="226">
        <v>0.5</v>
      </c>
      <c r="Y327" s="158">
        <f t="shared" ca="1" si="818"/>
        <v>91.03</v>
      </c>
      <c r="Z327" s="158">
        <f t="shared" ca="1" si="818"/>
        <v>86</v>
      </c>
      <c r="AA327" s="158">
        <f t="shared" ca="1" si="818"/>
        <v>77.03</v>
      </c>
      <c r="AB327" s="158">
        <f t="shared" ca="1" si="818"/>
        <v>63.78</v>
      </c>
      <c r="AC327" s="158">
        <f t="shared" ca="1" si="818"/>
        <v>62.51</v>
      </c>
      <c r="AE327" s="158">
        <f t="shared" ca="1" si="819"/>
        <v>77.03</v>
      </c>
      <c r="AF327" s="158">
        <f t="shared" ca="1" si="820"/>
        <v>86</v>
      </c>
      <c r="AG327" s="158">
        <f t="shared" ca="1" si="821"/>
        <v>63.78</v>
      </c>
      <c r="AH327" s="158">
        <f t="shared" si="822"/>
        <v>0</v>
      </c>
      <c r="AI327" s="158">
        <f t="shared" si="823"/>
        <v>0</v>
      </c>
      <c r="AJ327" s="158">
        <f t="shared" ca="1" si="824"/>
        <v>91.03</v>
      </c>
      <c r="AK327" s="158">
        <f t="shared" ca="1" si="825"/>
        <v>60.77</v>
      </c>
      <c r="AL327" s="158">
        <f t="shared" ca="1" si="826"/>
        <v>62.51</v>
      </c>
      <c r="AM327" s="158">
        <f t="shared" ca="1" si="827"/>
        <v>58.7</v>
      </c>
      <c r="AN327" s="159">
        <f t="shared" ca="1" si="828"/>
        <v>249.91</v>
      </c>
      <c r="AP327" s="227">
        <f t="shared" ca="1" si="829"/>
        <v>0</v>
      </c>
      <c r="AQ327" s="227">
        <f t="shared" ca="1" si="830"/>
        <v>0</v>
      </c>
      <c r="AR327" s="227">
        <f t="shared" ca="1" si="831"/>
        <v>249.91</v>
      </c>
      <c r="AS327" s="227">
        <f t="shared" ca="1" si="832"/>
        <v>0</v>
      </c>
      <c r="AT327" s="227">
        <f t="shared" ca="1" si="833"/>
        <v>0</v>
      </c>
      <c r="AU327" s="227">
        <f t="shared" ca="1" si="834"/>
        <v>0</v>
      </c>
      <c r="AV327" s="227">
        <f t="shared" ca="1" si="835"/>
        <v>0</v>
      </c>
      <c r="AW327" s="227">
        <f t="shared" ca="1" si="836"/>
        <v>0</v>
      </c>
      <c r="AX327" s="227">
        <f t="shared" ca="1" si="837"/>
        <v>0</v>
      </c>
      <c r="AY327" s="227">
        <f t="shared" ca="1" si="838"/>
        <v>0</v>
      </c>
      <c r="AZ327" s="227">
        <f t="shared" ca="1" si="839"/>
        <v>0</v>
      </c>
      <c r="BB327" s="227">
        <f t="shared" ca="1" si="840"/>
        <v>38.520000000000003</v>
      </c>
      <c r="BC327" s="227">
        <f t="shared" ca="1" si="841"/>
        <v>43</v>
      </c>
      <c r="BD327" s="227">
        <f t="shared" ca="1" si="842"/>
        <v>31.89</v>
      </c>
      <c r="BE327" s="227">
        <f t="shared" si="843"/>
        <v>0</v>
      </c>
      <c r="BF327" s="227">
        <f t="shared" si="844"/>
        <v>0</v>
      </c>
      <c r="BG327" s="227">
        <f t="shared" ca="1" si="845"/>
        <v>45.52</v>
      </c>
      <c r="BH327" s="227">
        <f t="shared" ca="1" si="846"/>
        <v>30.39</v>
      </c>
      <c r="BI327" s="227">
        <f t="shared" ca="1" si="847"/>
        <v>31.26</v>
      </c>
      <c r="BJ327" s="227">
        <f t="shared" ca="1" si="848"/>
        <v>29.35</v>
      </c>
    </row>
    <row r="328" spans="1:62" x14ac:dyDescent="0.2">
      <c r="A328" s="228" t="s">
        <v>10</v>
      </c>
      <c r="B328" s="229" t="s">
        <v>351</v>
      </c>
      <c r="C328" s="230" t="s">
        <v>84</v>
      </c>
      <c r="D328" s="231"/>
      <c r="E328" s="236" t="str">
        <f t="shared" si="808"/>
        <v/>
      </c>
      <c r="F328" s="231">
        <v>59.3</v>
      </c>
      <c r="G328" s="236">
        <f t="shared" ca="1" si="809"/>
        <v>70.73</v>
      </c>
      <c r="H328" s="231">
        <v>50.09</v>
      </c>
      <c r="I328" s="236">
        <f t="shared" ca="1" si="810"/>
        <v>70.06</v>
      </c>
      <c r="J328" s="231">
        <v>45.03</v>
      </c>
      <c r="K328" s="236">
        <f t="shared" ca="1" si="811"/>
        <v>77.650000000000006</v>
      </c>
      <c r="L328" s="231">
        <v>38.51</v>
      </c>
      <c r="M328" s="236">
        <f t="shared" ca="1" si="812"/>
        <v>83.66</v>
      </c>
      <c r="N328" s="231">
        <v>45.55</v>
      </c>
      <c r="O328" s="236">
        <f t="shared" ca="1" si="813"/>
        <v>67.010000000000005</v>
      </c>
      <c r="P328" s="231">
        <v>42.16</v>
      </c>
      <c r="Q328" s="232">
        <f t="shared" ca="1" si="814"/>
        <v>66.959999999999994</v>
      </c>
      <c r="R328" s="231">
        <v>134.32</v>
      </c>
      <c r="S328" s="232">
        <f t="shared" ca="1" si="815"/>
        <v>53.01</v>
      </c>
      <c r="T328" s="231">
        <v>71.3</v>
      </c>
      <c r="U328" s="232">
        <f t="shared" ca="1" si="816"/>
        <v>59.3</v>
      </c>
      <c r="V328" s="236">
        <f t="shared" ca="1" si="817"/>
        <v>369.11</v>
      </c>
      <c r="W328" s="225"/>
      <c r="X328" s="226">
        <v>0.5</v>
      </c>
      <c r="Y328" s="158">
        <f t="shared" ca="1" si="818"/>
        <v>83.66</v>
      </c>
      <c r="Z328" s="158">
        <f t="shared" ca="1" si="818"/>
        <v>77.650000000000006</v>
      </c>
      <c r="AA328" s="158">
        <f t="shared" ca="1" si="818"/>
        <v>70.73</v>
      </c>
      <c r="AB328" s="158">
        <f t="shared" ca="1" si="818"/>
        <v>70.06</v>
      </c>
      <c r="AC328" s="158">
        <f t="shared" ca="1" si="818"/>
        <v>67.010000000000005</v>
      </c>
      <c r="AE328" s="158">
        <f t="shared" si="819"/>
        <v>0</v>
      </c>
      <c r="AF328" s="158">
        <f t="shared" ca="1" si="820"/>
        <v>70.73</v>
      </c>
      <c r="AG328" s="158">
        <f t="shared" ca="1" si="821"/>
        <v>70.06</v>
      </c>
      <c r="AH328" s="158">
        <f t="shared" ca="1" si="822"/>
        <v>77.650000000000006</v>
      </c>
      <c r="AI328" s="158">
        <f t="shared" ca="1" si="823"/>
        <v>83.66</v>
      </c>
      <c r="AJ328" s="158">
        <f t="shared" ca="1" si="824"/>
        <v>67.010000000000005</v>
      </c>
      <c r="AK328" s="158">
        <f t="shared" ca="1" si="825"/>
        <v>66.959999999999994</v>
      </c>
      <c r="AL328" s="158">
        <f t="shared" ca="1" si="826"/>
        <v>53.01</v>
      </c>
      <c r="AM328" s="158">
        <f t="shared" ca="1" si="827"/>
        <v>59.3</v>
      </c>
      <c r="AN328" s="159">
        <f t="shared" ca="1" si="828"/>
        <v>274.19</v>
      </c>
      <c r="AP328" s="227">
        <f t="shared" ca="1" si="829"/>
        <v>0</v>
      </c>
      <c r="AQ328" s="227">
        <f t="shared" ca="1" si="830"/>
        <v>0</v>
      </c>
      <c r="AR328" s="227">
        <f t="shared" ca="1" si="831"/>
        <v>0</v>
      </c>
      <c r="AS328" s="227">
        <f t="shared" ca="1" si="832"/>
        <v>0</v>
      </c>
      <c r="AT328" s="227">
        <f t="shared" ca="1" si="833"/>
        <v>0</v>
      </c>
      <c r="AU328" s="227">
        <f t="shared" ca="1" si="834"/>
        <v>0</v>
      </c>
      <c r="AV328" s="227">
        <f t="shared" ca="1" si="835"/>
        <v>0</v>
      </c>
      <c r="AW328" s="227">
        <f t="shared" ca="1" si="836"/>
        <v>274.19</v>
      </c>
      <c r="AX328" s="227">
        <f t="shared" ca="1" si="837"/>
        <v>0</v>
      </c>
      <c r="AY328" s="227">
        <f t="shared" ca="1" si="838"/>
        <v>0</v>
      </c>
      <c r="AZ328" s="227">
        <f t="shared" ca="1" si="839"/>
        <v>0</v>
      </c>
      <c r="BB328" s="227">
        <f t="shared" si="840"/>
        <v>0</v>
      </c>
      <c r="BC328" s="227">
        <f t="shared" ca="1" si="841"/>
        <v>35.369999999999997</v>
      </c>
      <c r="BD328" s="227">
        <f t="shared" ca="1" si="842"/>
        <v>35.03</v>
      </c>
      <c r="BE328" s="227">
        <f t="shared" ca="1" si="843"/>
        <v>38.83</v>
      </c>
      <c r="BF328" s="227">
        <f t="shared" ca="1" si="844"/>
        <v>41.83</v>
      </c>
      <c r="BG328" s="227">
        <f t="shared" ca="1" si="845"/>
        <v>33.51</v>
      </c>
      <c r="BH328" s="227">
        <f t="shared" ca="1" si="846"/>
        <v>33.479999999999997</v>
      </c>
      <c r="BI328" s="227">
        <f t="shared" ca="1" si="847"/>
        <v>26.51</v>
      </c>
      <c r="BJ328" s="227">
        <f t="shared" ca="1" si="848"/>
        <v>29.65</v>
      </c>
    </row>
    <row r="329" spans="1:62" x14ac:dyDescent="0.2">
      <c r="A329" s="228" t="s">
        <v>11</v>
      </c>
      <c r="B329" s="229" t="s">
        <v>308</v>
      </c>
      <c r="C329" s="230" t="s">
        <v>84</v>
      </c>
      <c r="D329" s="231"/>
      <c r="E329" s="236" t="str">
        <f t="shared" si="808"/>
        <v/>
      </c>
      <c r="F329" s="231">
        <v>51.49</v>
      </c>
      <c r="G329" s="236">
        <f t="shared" ca="1" si="809"/>
        <v>81.22</v>
      </c>
      <c r="H329" s="231">
        <v>44.54</v>
      </c>
      <c r="I329" s="236">
        <f t="shared" ca="1" si="810"/>
        <v>78.25</v>
      </c>
      <c r="J329" s="231">
        <v>55.27</v>
      </c>
      <c r="K329" s="236">
        <f t="shared" ca="1" si="811"/>
        <v>63.09</v>
      </c>
      <c r="L329" s="231">
        <v>43.19</v>
      </c>
      <c r="M329" s="236">
        <f t="shared" ca="1" si="812"/>
        <v>75.03</v>
      </c>
      <c r="N329" s="231">
        <v>44.52</v>
      </c>
      <c r="O329" s="236">
        <f t="shared" ca="1" si="813"/>
        <v>68.569999999999993</v>
      </c>
      <c r="P329" s="231">
        <v>48.44</v>
      </c>
      <c r="Q329" s="232">
        <f t="shared" ca="1" si="814"/>
        <v>58.07</v>
      </c>
      <c r="R329" s="231"/>
      <c r="S329" s="236" t="str">
        <f t="shared" si="815"/>
        <v/>
      </c>
      <c r="T329" s="231"/>
      <c r="U329" s="236" t="str">
        <f t="shared" si="816"/>
        <v/>
      </c>
      <c r="V329" s="236">
        <f t="shared" ca="1" si="817"/>
        <v>366.15999999999997</v>
      </c>
      <c r="W329" s="225"/>
      <c r="X329" s="226">
        <v>0.5</v>
      </c>
      <c r="Y329" s="158">
        <f t="shared" ca="1" si="818"/>
        <v>81.22</v>
      </c>
      <c r="Z329" s="158">
        <f t="shared" ca="1" si="818"/>
        <v>78.25</v>
      </c>
      <c r="AA329" s="158">
        <f t="shared" ca="1" si="818"/>
        <v>75.03</v>
      </c>
      <c r="AB329" s="158">
        <f t="shared" ca="1" si="818"/>
        <v>68.569999999999993</v>
      </c>
      <c r="AC329" s="158">
        <f t="shared" ca="1" si="818"/>
        <v>63.09</v>
      </c>
      <c r="AE329" s="158">
        <f t="shared" si="819"/>
        <v>0</v>
      </c>
      <c r="AF329" s="158">
        <f t="shared" ca="1" si="820"/>
        <v>81.22</v>
      </c>
      <c r="AG329" s="158">
        <f t="shared" ca="1" si="821"/>
        <v>78.25</v>
      </c>
      <c r="AH329" s="158">
        <f t="shared" ca="1" si="822"/>
        <v>63.09</v>
      </c>
      <c r="AI329" s="158">
        <f t="shared" ca="1" si="823"/>
        <v>75.03</v>
      </c>
      <c r="AJ329" s="158">
        <f t="shared" ca="1" si="824"/>
        <v>68.569999999999993</v>
      </c>
      <c r="AK329" s="158">
        <f t="shared" ca="1" si="825"/>
        <v>58.07</v>
      </c>
      <c r="AL329" s="158">
        <f t="shared" si="826"/>
        <v>0</v>
      </c>
      <c r="AM329" s="158">
        <f t="shared" si="827"/>
        <v>0</v>
      </c>
      <c r="AN329" s="159">
        <f t="shared" ca="1" si="828"/>
        <v>212.12</v>
      </c>
      <c r="AP329" s="227">
        <f t="shared" ca="1" si="829"/>
        <v>0</v>
      </c>
      <c r="AQ329" s="227">
        <f t="shared" ca="1" si="830"/>
        <v>0</v>
      </c>
      <c r="AR329" s="227">
        <f t="shared" ca="1" si="831"/>
        <v>0</v>
      </c>
      <c r="AS329" s="227">
        <f t="shared" ca="1" si="832"/>
        <v>0</v>
      </c>
      <c r="AT329" s="227">
        <f t="shared" ca="1" si="833"/>
        <v>0</v>
      </c>
      <c r="AU329" s="227">
        <f t="shared" ca="1" si="834"/>
        <v>0</v>
      </c>
      <c r="AV329" s="227">
        <f t="shared" ca="1" si="835"/>
        <v>0</v>
      </c>
      <c r="AW329" s="227">
        <f t="shared" ca="1" si="836"/>
        <v>212.12</v>
      </c>
      <c r="AX329" s="227">
        <f t="shared" ca="1" si="837"/>
        <v>0</v>
      </c>
      <c r="AY329" s="227">
        <f t="shared" ca="1" si="838"/>
        <v>0</v>
      </c>
      <c r="AZ329" s="227">
        <f t="shared" ca="1" si="839"/>
        <v>0</v>
      </c>
      <c r="BB329" s="227">
        <f t="shared" si="840"/>
        <v>0</v>
      </c>
      <c r="BC329" s="227">
        <f t="shared" ca="1" si="841"/>
        <v>40.61</v>
      </c>
      <c r="BD329" s="227">
        <f t="shared" ca="1" si="842"/>
        <v>39.130000000000003</v>
      </c>
      <c r="BE329" s="227">
        <f t="shared" ca="1" si="843"/>
        <v>31.55</v>
      </c>
      <c r="BF329" s="227">
        <f t="shared" ca="1" si="844"/>
        <v>37.520000000000003</v>
      </c>
      <c r="BG329" s="227">
        <f t="shared" ca="1" si="845"/>
        <v>34.29</v>
      </c>
      <c r="BH329" s="227">
        <f t="shared" ca="1" si="846"/>
        <v>29.04</v>
      </c>
      <c r="BI329" s="227">
        <f t="shared" si="847"/>
        <v>0</v>
      </c>
      <c r="BJ329" s="227">
        <f t="shared" si="848"/>
        <v>0</v>
      </c>
    </row>
    <row r="330" spans="1:62" x14ac:dyDescent="0.2">
      <c r="A330" s="228" t="s">
        <v>12</v>
      </c>
      <c r="B330" s="229" t="s">
        <v>309</v>
      </c>
      <c r="C330" s="230" t="s">
        <v>84</v>
      </c>
      <c r="D330" s="231"/>
      <c r="E330" s="236" t="str">
        <f t="shared" si="808"/>
        <v/>
      </c>
      <c r="F330" s="231">
        <v>82.27</v>
      </c>
      <c r="G330" s="232">
        <f t="shared" ca="1" si="809"/>
        <v>51.04</v>
      </c>
      <c r="H330" s="231">
        <v>64.5</v>
      </c>
      <c r="I330" s="232">
        <f t="shared" ca="1" si="810"/>
        <v>54.19</v>
      </c>
      <c r="J330" s="234">
        <v>64.069999999999993</v>
      </c>
      <c r="K330" s="236">
        <f t="shared" ca="1" si="811"/>
        <v>54.56</v>
      </c>
      <c r="L330" s="231">
        <v>47.39</v>
      </c>
      <c r="M330" s="236">
        <f t="shared" ca="1" si="812"/>
        <v>68.209999999999994</v>
      </c>
      <c r="N330" s="231">
        <v>53.56</v>
      </c>
      <c r="O330" s="236">
        <f t="shared" ca="1" si="813"/>
        <v>57.05</v>
      </c>
      <c r="P330" s="231">
        <v>44.02</v>
      </c>
      <c r="Q330" s="236">
        <f t="shared" ca="1" si="814"/>
        <v>64.27</v>
      </c>
      <c r="R330" s="231" t="s">
        <v>88</v>
      </c>
      <c r="S330" s="245" t="str">
        <f t="shared" si="815"/>
        <v>*</v>
      </c>
      <c r="T330" s="231">
        <v>42.24</v>
      </c>
      <c r="U330" s="236">
        <f t="shared" ca="1" si="816"/>
        <v>100</v>
      </c>
      <c r="V330" s="236">
        <f t="shared" ca="1" si="817"/>
        <v>344.09</v>
      </c>
      <c r="W330" s="225"/>
      <c r="X330" s="226">
        <v>0.5</v>
      </c>
      <c r="Y330" s="158">
        <f t="shared" ca="1" si="818"/>
        <v>100</v>
      </c>
      <c r="Z330" s="158">
        <f t="shared" ca="1" si="818"/>
        <v>68.209999999999994</v>
      </c>
      <c r="AA330" s="158">
        <f t="shared" ca="1" si="818"/>
        <v>64.27</v>
      </c>
      <c r="AB330" s="158">
        <f t="shared" ca="1" si="818"/>
        <v>57.05</v>
      </c>
      <c r="AC330" s="158">
        <f t="shared" ca="1" si="818"/>
        <v>54.56</v>
      </c>
      <c r="AE330" s="158">
        <f t="shared" si="819"/>
        <v>0</v>
      </c>
      <c r="AF330" s="158">
        <f t="shared" ca="1" si="820"/>
        <v>51.04</v>
      </c>
      <c r="AG330" s="158">
        <f t="shared" ca="1" si="821"/>
        <v>54.19</v>
      </c>
      <c r="AH330" s="158">
        <f t="shared" ca="1" si="822"/>
        <v>54.56</v>
      </c>
      <c r="AI330" s="158">
        <f t="shared" ca="1" si="823"/>
        <v>68.209999999999994</v>
      </c>
      <c r="AJ330" s="158">
        <f t="shared" ca="1" si="824"/>
        <v>57.05</v>
      </c>
      <c r="AK330" s="158">
        <f t="shared" ca="1" si="825"/>
        <v>64.27</v>
      </c>
      <c r="AL330" s="158">
        <f t="shared" si="826"/>
        <v>0</v>
      </c>
      <c r="AM330" s="158">
        <f t="shared" ca="1" si="827"/>
        <v>100</v>
      </c>
      <c r="AN330" s="159">
        <f t="shared" ca="1" si="828"/>
        <v>224.66</v>
      </c>
      <c r="AP330" s="227">
        <f t="shared" ca="1" si="829"/>
        <v>0</v>
      </c>
      <c r="AQ330" s="227">
        <f t="shared" ca="1" si="830"/>
        <v>0</v>
      </c>
      <c r="AR330" s="227">
        <f t="shared" ca="1" si="831"/>
        <v>0</v>
      </c>
      <c r="AS330" s="227">
        <f t="shared" ca="1" si="832"/>
        <v>0</v>
      </c>
      <c r="AT330" s="227">
        <f t="shared" ca="1" si="833"/>
        <v>0</v>
      </c>
      <c r="AU330" s="227">
        <f t="shared" ca="1" si="834"/>
        <v>0</v>
      </c>
      <c r="AV330" s="227">
        <f t="shared" ca="1" si="835"/>
        <v>0</v>
      </c>
      <c r="AW330" s="227">
        <f t="shared" ca="1" si="836"/>
        <v>224.66</v>
      </c>
      <c r="AX330" s="227">
        <f t="shared" ca="1" si="837"/>
        <v>0</v>
      </c>
      <c r="AY330" s="227">
        <f t="shared" ca="1" si="838"/>
        <v>0</v>
      </c>
      <c r="AZ330" s="227">
        <f t="shared" ca="1" si="839"/>
        <v>0</v>
      </c>
      <c r="BB330" s="227">
        <f t="shared" si="840"/>
        <v>0</v>
      </c>
      <c r="BC330" s="227">
        <f t="shared" ca="1" si="841"/>
        <v>25.52</v>
      </c>
      <c r="BD330" s="227">
        <f t="shared" ca="1" si="842"/>
        <v>27.1</v>
      </c>
      <c r="BE330" s="227">
        <f t="shared" ca="1" si="843"/>
        <v>27.28</v>
      </c>
      <c r="BF330" s="227">
        <f t="shared" ca="1" si="844"/>
        <v>34.11</v>
      </c>
      <c r="BG330" s="227">
        <f t="shared" ca="1" si="845"/>
        <v>28.53</v>
      </c>
      <c r="BH330" s="227">
        <f t="shared" ca="1" si="846"/>
        <v>32.14</v>
      </c>
      <c r="BI330" s="227">
        <f t="shared" si="847"/>
        <v>0</v>
      </c>
      <c r="BJ330" s="227">
        <f t="shared" ca="1" si="848"/>
        <v>50</v>
      </c>
    </row>
    <row r="331" spans="1:62" x14ac:dyDescent="0.2">
      <c r="A331" s="228" t="s">
        <v>13</v>
      </c>
      <c r="B331" s="229" t="s">
        <v>335</v>
      </c>
      <c r="C331" s="230" t="s">
        <v>84</v>
      </c>
      <c r="D331" s="231"/>
      <c r="E331" s="236" t="str">
        <f t="shared" si="808"/>
        <v/>
      </c>
      <c r="F331" s="231"/>
      <c r="G331" s="245" t="str">
        <f t="shared" si="809"/>
        <v/>
      </c>
      <c r="H331" s="231"/>
      <c r="I331" s="245" t="str">
        <f t="shared" si="810"/>
        <v/>
      </c>
      <c r="J331" s="234">
        <v>57.24</v>
      </c>
      <c r="K331" s="236">
        <f t="shared" ca="1" si="811"/>
        <v>60.95</v>
      </c>
      <c r="L331" s="234">
        <v>39.090000000000003</v>
      </c>
      <c r="M331" s="236">
        <f t="shared" ca="1" si="812"/>
        <v>83.01</v>
      </c>
      <c r="N331" s="234">
        <v>42.48</v>
      </c>
      <c r="O331" s="236">
        <f t="shared" ca="1" si="813"/>
        <v>71.88</v>
      </c>
      <c r="P331" s="234"/>
      <c r="Q331" s="236" t="str">
        <f t="shared" si="814"/>
        <v/>
      </c>
      <c r="R331" s="234">
        <v>117.41</v>
      </c>
      <c r="S331" s="236">
        <f t="shared" ca="1" si="815"/>
        <v>60.6</v>
      </c>
      <c r="T331" s="231">
        <v>66.31</v>
      </c>
      <c r="U331" s="236">
        <f t="shared" ca="1" si="816"/>
        <v>63.74</v>
      </c>
      <c r="V331" s="236">
        <f t="shared" ca="1" si="817"/>
        <v>340.18</v>
      </c>
      <c r="W331" s="225"/>
      <c r="X331" s="226">
        <v>0.5</v>
      </c>
      <c r="Y331" s="158">
        <f t="shared" ref="Y331:AC340" ca="1" si="849">LARGE($AE331:$AM331,Y$34)</f>
        <v>83.01</v>
      </c>
      <c r="Z331" s="158">
        <f t="shared" ca="1" si="849"/>
        <v>71.88</v>
      </c>
      <c r="AA331" s="158">
        <f t="shared" ca="1" si="849"/>
        <v>63.74</v>
      </c>
      <c r="AB331" s="158">
        <f t="shared" ca="1" si="849"/>
        <v>60.95</v>
      </c>
      <c r="AC331" s="158">
        <f t="shared" ca="1" si="849"/>
        <v>60.6</v>
      </c>
      <c r="AE331" s="158">
        <f t="shared" si="819"/>
        <v>0</v>
      </c>
      <c r="AF331" s="158">
        <f t="shared" si="820"/>
        <v>0</v>
      </c>
      <c r="AG331" s="158">
        <f t="shared" si="821"/>
        <v>0</v>
      </c>
      <c r="AH331" s="158">
        <f t="shared" ca="1" si="822"/>
        <v>60.95</v>
      </c>
      <c r="AI331" s="158">
        <f t="shared" ca="1" si="823"/>
        <v>83.01</v>
      </c>
      <c r="AJ331" s="158">
        <f t="shared" ca="1" si="824"/>
        <v>71.88</v>
      </c>
      <c r="AK331" s="158">
        <f t="shared" si="825"/>
        <v>0</v>
      </c>
      <c r="AL331" s="158">
        <f t="shared" ca="1" si="826"/>
        <v>60.6</v>
      </c>
      <c r="AM331" s="158">
        <f t="shared" ca="1" si="827"/>
        <v>63.74</v>
      </c>
      <c r="AN331" s="159">
        <f t="shared" ca="1" si="828"/>
        <v>170.09</v>
      </c>
      <c r="AP331" s="227">
        <f t="shared" ca="1" si="829"/>
        <v>0</v>
      </c>
      <c r="AQ331" s="227">
        <f t="shared" ca="1" si="830"/>
        <v>0</v>
      </c>
      <c r="AR331" s="227">
        <f t="shared" ca="1" si="831"/>
        <v>0</v>
      </c>
      <c r="AS331" s="227">
        <f t="shared" ca="1" si="832"/>
        <v>0</v>
      </c>
      <c r="AT331" s="227">
        <f t="shared" ca="1" si="833"/>
        <v>0</v>
      </c>
      <c r="AU331" s="227">
        <f t="shared" ca="1" si="834"/>
        <v>0</v>
      </c>
      <c r="AV331" s="227">
        <f t="shared" ca="1" si="835"/>
        <v>0</v>
      </c>
      <c r="AW331" s="227">
        <f t="shared" ca="1" si="836"/>
        <v>170.09</v>
      </c>
      <c r="AX331" s="227">
        <f t="shared" ca="1" si="837"/>
        <v>0</v>
      </c>
      <c r="AY331" s="227">
        <f t="shared" ca="1" si="838"/>
        <v>0</v>
      </c>
      <c r="AZ331" s="227">
        <f t="shared" ca="1" si="839"/>
        <v>0</v>
      </c>
      <c r="BB331" s="227">
        <f t="shared" si="840"/>
        <v>0</v>
      </c>
      <c r="BC331" s="227">
        <f t="shared" si="841"/>
        <v>0</v>
      </c>
      <c r="BD331" s="227">
        <f t="shared" si="842"/>
        <v>0</v>
      </c>
      <c r="BE331" s="227">
        <f t="shared" ca="1" si="843"/>
        <v>30.48</v>
      </c>
      <c r="BF331" s="227">
        <f t="shared" ca="1" si="844"/>
        <v>41.51</v>
      </c>
      <c r="BG331" s="227">
        <f t="shared" ca="1" si="845"/>
        <v>35.94</v>
      </c>
      <c r="BH331" s="227">
        <f t="shared" si="846"/>
        <v>0</v>
      </c>
      <c r="BI331" s="227">
        <f t="shared" ca="1" si="847"/>
        <v>30.3</v>
      </c>
      <c r="BJ331" s="227">
        <f t="shared" ca="1" si="848"/>
        <v>31.87</v>
      </c>
    </row>
    <row r="332" spans="1:62" x14ac:dyDescent="0.2">
      <c r="A332" s="241" t="s">
        <v>14</v>
      </c>
      <c r="B332" s="229" t="s">
        <v>243</v>
      </c>
      <c r="C332" s="230" t="s">
        <v>84</v>
      </c>
      <c r="D332" s="231">
        <v>77.150000000000006</v>
      </c>
      <c r="E332" s="236">
        <f t="shared" ca="1" si="808"/>
        <v>99.12</v>
      </c>
      <c r="F332" s="231"/>
      <c r="G332" s="236" t="str">
        <f t="shared" si="809"/>
        <v/>
      </c>
      <c r="H332" s="231"/>
      <c r="I332" s="236" t="str">
        <f t="shared" si="810"/>
        <v/>
      </c>
      <c r="J332" s="234">
        <v>41.32</v>
      </c>
      <c r="K332" s="236">
        <f t="shared" ca="1" si="811"/>
        <v>84.23</v>
      </c>
      <c r="L332" s="231"/>
      <c r="M332" s="236" t="str">
        <f t="shared" si="812"/>
        <v/>
      </c>
      <c r="N332" s="231"/>
      <c r="O332" s="236" t="str">
        <f t="shared" si="813"/>
        <v/>
      </c>
      <c r="P332" s="231">
        <v>38.340000000000003</v>
      </c>
      <c r="Q332" s="236">
        <f t="shared" ca="1" si="814"/>
        <v>73.38</v>
      </c>
      <c r="R332" s="231">
        <v>104.04</v>
      </c>
      <c r="S332" s="236">
        <f t="shared" ca="1" si="815"/>
        <v>68.53</v>
      </c>
      <c r="T332" s="231"/>
      <c r="U332" s="236" t="str">
        <f t="shared" si="816"/>
        <v/>
      </c>
      <c r="V332" s="236">
        <f t="shared" ca="1" si="817"/>
        <v>325.26</v>
      </c>
      <c r="W332" s="225"/>
      <c r="X332" s="226">
        <v>0.5</v>
      </c>
      <c r="Y332" s="158">
        <f t="shared" ca="1" si="849"/>
        <v>99.12</v>
      </c>
      <c r="Z332" s="158">
        <f t="shared" ca="1" si="849"/>
        <v>84.23</v>
      </c>
      <c r="AA332" s="158">
        <f t="shared" ca="1" si="849"/>
        <v>73.38</v>
      </c>
      <c r="AB332" s="158">
        <f t="shared" ca="1" si="849"/>
        <v>68.53</v>
      </c>
      <c r="AC332" s="158">
        <f t="shared" ca="1" si="849"/>
        <v>0</v>
      </c>
      <c r="AE332" s="158">
        <f t="shared" ca="1" si="819"/>
        <v>99.12</v>
      </c>
      <c r="AF332" s="158">
        <f t="shared" si="820"/>
        <v>0</v>
      </c>
      <c r="AG332" s="158">
        <f t="shared" si="821"/>
        <v>0</v>
      </c>
      <c r="AH332" s="158">
        <f t="shared" ca="1" si="822"/>
        <v>84.23</v>
      </c>
      <c r="AI332" s="158">
        <f t="shared" si="823"/>
        <v>0</v>
      </c>
      <c r="AJ332" s="158">
        <f t="shared" si="824"/>
        <v>0</v>
      </c>
      <c r="AK332" s="158">
        <f t="shared" ca="1" si="825"/>
        <v>73.38</v>
      </c>
      <c r="AL332" s="158">
        <f t="shared" ca="1" si="826"/>
        <v>68.53</v>
      </c>
      <c r="AM332" s="158">
        <f t="shared" si="827"/>
        <v>0</v>
      </c>
      <c r="AN332" s="159">
        <f t="shared" ca="1" si="828"/>
        <v>162.63</v>
      </c>
      <c r="AP332" s="227">
        <f t="shared" ca="1" si="829"/>
        <v>0</v>
      </c>
      <c r="AQ332" s="227">
        <f t="shared" ca="1" si="830"/>
        <v>0</v>
      </c>
      <c r="AR332" s="227">
        <f t="shared" ca="1" si="831"/>
        <v>0</v>
      </c>
      <c r="AS332" s="227">
        <f t="shared" ca="1" si="832"/>
        <v>0</v>
      </c>
      <c r="AT332" s="227">
        <f t="shared" ca="1" si="833"/>
        <v>0</v>
      </c>
      <c r="AU332" s="227">
        <f t="shared" ca="1" si="834"/>
        <v>0</v>
      </c>
      <c r="AV332" s="227">
        <f t="shared" ca="1" si="835"/>
        <v>0</v>
      </c>
      <c r="AW332" s="227">
        <f t="shared" ca="1" si="836"/>
        <v>162.63</v>
      </c>
      <c r="AX332" s="227">
        <f t="shared" ca="1" si="837"/>
        <v>0</v>
      </c>
      <c r="AY332" s="227">
        <f t="shared" ca="1" si="838"/>
        <v>0</v>
      </c>
      <c r="AZ332" s="227">
        <f t="shared" ca="1" si="839"/>
        <v>0</v>
      </c>
      <c r="BB332" s="227">
        <f t="shared" ca="1" si="840"/>
        <v>49.56</v>
      </c>
      <c r="BC332" s="227">
        <f t="shared" si="841"/>
        <v>0</v>
      </c>
      <c r="BD332" s="227">
        <f t="shared" si="842"/>
        <v>0</v>
      </c>
      <c r="BE332" s="227">
        <f t="shared" ca="1" si="843"/>
        <v>42.12</v>
      </c>
      <c r="BF332" s="227">
        <f t="shared" si="844"/>
        <v>0</v>
      </c>
      <c r="BG332" s="227">
        <f t="shared" si="845"/>
        <v>0</v>
      </c>
      <c r="BH332" s="227">
        <f t="shared" ca="1" si="846"/>
        <v>36.69</v>
      </c>
      <c r="BI332" s="227">
        <f t="shared" ca="1" si="847"/>
        <v>34.270000000000003</v>
      </c>
      <c r="BJ332" s="227">
        <f t="shared" si="848"/>
        <v>0</v>
      </c>
    </row>
    <row r="333" spans="1:62" x14ac:dyDescent="0.2">
      <c r="A333" s="228" t="s">
        <v>15</v>
      </c>
      <c r="B333" s="229" t="s">
        <v>247</v>
      </c>
      <c r="C333" s="230" t="s">
        <v>73</v>
      </c>
      <c r="D333" s="231">
        <v>86.39</v>
      </c>
      <c r="E333" s="236">
        <f t="shared" ca="1" si="808"/>
        <v>88.36</v>
      </c>
      <c r="F333" s="231" t="s">
        <v>88</v>
      </c>
      <c r="G333" s="245" t="str">
        <f t="shared" si="809"/>
        <v>*</v>
      </c>
      <c r="H333" s="231">
        <v>84.32</v>
      </c>
      <c r="I333" s="236">
        <f t="shared" ca="1" si="810"/>
        <v>41.56</v>
      </c>
      <c r="J333" s="234"/>
      <c r="K333" s="236" t="str">
        <f t="shared" si="811"/>
        <v/>
      </c>
      <c r="L333" s="231">
        <v>76.349999999999994</v>
      </c>
      <c r="M333" s="236">
        <f t="shared" ca="1" si="812"/>
        <v>42.44</v>
      </c>
      <c r="N333" s="231"/>
      <c r="O333" s="236" t="str">
        <f t="shared" si="813"/>
        <v/>
      </c>
      <c r="P333" s="231">
        <v>40.57</v>
      </c>
      <c r="Q333" s="236">
        <f t="shared" ca="1" si="814"/>
        <v>69.11</v>
      </c>
      <c r="R333" s="231">
        <v>96.18</v>
      </c>
      <c r="S333" s="236">
        <f t="shared" ca="1" si="815"/>
        <v>74.06</v>
      </c>
      <c r="T333" s="231"/>
      <c r="U333" s="236" t="str">
        <f t="shared" si="816"/>
        <v/>
      </c>
      <c r="V333" s="236">
        <f t="shared" ca="1" si="817"/>
        <v>315.53000000000003</v>
      </c>
      <c r="W333" s="225"/>
      <c r="X333" s="226">
        <v>0.5</v>
      </c>
      <c r="Y333" s="158">
        <f t="shared" ca="1" si="849"/>
        <v>88.36</v>
      </c>
      <c r="Z333" s="158">
        <f t="shared" ca="1" si="849"/>
        <v>74.06</v>
      </c>
      <c r="AA333" s="158">
        <f t="shared" ca="1" si="849"/>
        <v>69.11</v>
      </c>
      <c r="AB333" s="158">
        <f t="shared" ca="1" si="849"/>
        <v>42.44</v>
      </c>
      <c r="AC333" s="158">
        <f t="shared" ca="1" si="849"/>
        <v>41.56</v>
      </c>
      <c r="AE333" s="158">
        <f t="shared" ca="1" si="819"/>
        <v>88.36</v>
      </c>
      <c r="AF333" s="158">
        <f t="shared" si="820"/>
        <v>0</v>
      </c>
      <c r="AG333" s="158">
        <f t="shared" ca="1" si="821"/>
        <v>41.56</v>
      </c>
      <c r="AH333" s="158">
        <f t="shared" si="822"/>
        <v>0</v>
      </c>
      <c r="AI333" s="158">
        <f t="shared" ca="1" si="823"/>
        <v>42.44</v>
      </c>
      <c r="AJ333" s="158">
        <f t="shared" si="824"/>
        <v>0</v>
      </c>
      <c r="AK333" s="158">
        <f t="shared" ca="1" si="825"/>
        <v>69.11</v>
      </c>
      <c r="AL333" s="158">
        <f t="shared" ca="1" si="826"/>
        <v>74.06</v>
      </c>
      <c r="AM333" s="158">
        <f t="shared" si="827"/>
        <v>0</v>
      </c>
      <c r="AN333" s="159">
        <f t="shared" ca="1" si="828"/>
        <v>157.77000000000001</v>
      </c>
      <c r="AP333" s="227">
        <f t="shared" ca="1" si="829"/>
        <v>157.77000000000001</v>
      </c>
      <c r="AQ333" s="227">
        <f t="shared" ca="1" si="830"/>
        <v>0</v>
      </c>
      <c r="AR333" s="227">
        <f t="shared" ca="1" si="831"/>
        <v>0</v>
      </c>
      <c r="AS333" s="227">
        <f t="shared" ca="1" si="832"/>
        <v>0</v>
      </c>
      <c r="AT333" s="227">
        <f t="shared" ca="1" si="833"/>
        <v>0</v>
      </c>
      <c r="AU333" s="227">
        <f t="shared" ca="1" si="834"/>
        <v>0</v>
      </c>
      <c r="AV333" s="227">
        <f t="shared" ca="1" si="835"/>
        <v>0</v>
      </c>
      <c r="AW333" s="227">
        <f t="shared" ca="1" si="836"/>
        <v>0</v>
      </c>
      <c r="AX333" s="227">
        <f t="shared" ca="1" si="837"/>
        <v>0</v>
      </c>
      <c r="AY333" s="227">
        <f t="shared" ca="1" si="838"/>
        <v>0</v>
      </c>
      <c r="AZ333" s="227">
        <f t="shared" ca="1" si="839"/>
        <v>0</v>
      </c>
      <c r="BB333" s="227">
        <f t="shared" ca="1" si="840"/>
        <v>44.18</v>
      </c>
      <c r="BC333" s="227">
        <f t="shared" si="841"/>
        <v>0</v>
      </c>
      <c r="BD333" s="227">
        <f t="shared" ca="1" si="842"/>
        <v>20.78</v>
      </c>
      <c r="BE333" s="227">
        <f t="shared" si="843"/>
        <v>0</v>
      </c>
      <c r="BF333" s="227">
        <f t="shared" ca="1" si="844"/>
        <v>21.22</v>
      </c>
      <c r="BG333" s="227">
        <f t="shared" si="845"/>
        <v>0</v>
      </c>
      <c r="BH333" s="227">
        <f t="shared" ca="1" si="846"/>
        <v>34.56</v>
      </c>
      <c r="BI333" s="227">
        <f t="shared" ca="1" si="847"/>
        <v>37.03</v>
      </c>
      <c r="BJ333" s="227">
        <f t="shared" si="848"/>
        <v>0</v>
      </c>
    </row>
    <row r="334" spans="1:62" x14ac:dyDescent="0.2">
      <c r="A334" s="228" t="s">
        <v>44</v>
      </c>
      <c r="B334" s="229" t="s">
        <v>334</v>
      </c>
      <c r="C334" s="230" t="s">
        <v>81</v>
      </c>
      <c r="D334" s="231"/>
      <c r="E334" s="236" t="str">
        <f t="shared" si="808"/>
        <v/>
      </c>
      <c r="F334" s="231"/>
      <c r="G334" s="236" t="str">
        <f t="shared" si="809"/>
        <v/>
      </c>
      <c r="H334" s="231"/>
      <c r="I334" s="236" t="str">
        <f t="shared" si="810"/>
        <v/>
      </c>
      <c r="J334" s="231">
        <v>47.23</v>
      </c>
      <c r="K334" s="236">
        <f t="shared" ca="1" si="811"/>
        <v>73.83</v>
      </c>
      <c r="L334" s="231"/>
      <c r="M334" s="236" t="str">
        <f t="shared" si="812"/>
        <v/>
      </c>
      <c r="N334" s="231">
        <v>46.03</v>
      </c>
      <c r="O334" s="236">
        <f t="shared" ca="1" si="813"/>
        <v>66.81</v>
      </c>
      <c r="P334" s="231">
        <v>28.18</v>
      </c>
      <c r="Q334" s="236">
        <f t="shared" ca="1" si="814"/>
        <v>100</v>
      </c>
      <c r="R334" s="231">
        <v>105.11</v>
      </c>
      <c r="S334" s="236">
        <f t="shared" ca="1" si="815"/>
        <v>67.8</v>
      </c>
      <c r="T334" s="231"/>
      <c r="U334" s="236" t="str">
        <f t="shared" si="816"/>
        <v/>
      </c>
      <c r="V334" s="236">
        <f t="shared" ca="1" si="817"/>
        <v>308.44</v>
      </c>
      <c r="W334" s="225"/>
      <c r="X334" s="226">
        <v>0.5</v>
      </c>
      <c r="Y334" s="158">
        <f t="shared" ca="1" si="849"/>
        <v>100</v>
      </c>
      <c r="Z334" s="158">
        <f t="shared" ca="1" si="849"/>
        <v>73.83</v>
      </c>
      <c r="AA334" s="158">
        <f t="shared" ca="1" si="849"/>
        <v>67.8</v>
      </c>
      <c r="AB334" s="158">
        <f t="shared" ca="1" si="849"/>
        <v>66.81</v>
      </c>
      <c r="AC334" s="158">
        <f t="shared" ca="1" si="849"/>
        <v>0</v>
      </c>
      <c r="AE334" s="158">
        <f t="shared" si="819"/>
        <v>0</v>
      </c>
      <c r="AF334" s="158">
        <f t="shared" si="820"/>
        <v>0</v>
      </c>
      <c r="AG334" s="158">
        <f t="shared" si="821"/>
        <v>0</v>
      </c>
      <c r="AH334" s="158">
        <f t="shared" ca="1" si="822"/>
        <v>73.83</v>
      </c>
      <c r="AI334" s="158">
        <f t="shared" si="823"/>
        <v>0</v>
      </c>
      <c r="AJ334" s="158">
        <f t="shared" ca="1" si="824"/>
        <v>66.81</v>
      </c>
      <c r="AK334" s="158">
        <f t="shared" ca="1" si="825"/>
        <v>100</v>
      </c>
      <c r="AL334" s="158">
        <f t="shared" ca="1" si="826"/>
        <v>67.8</v>
      </c>
      <c r="AM334" s="158">
        <f t="shared" si="827"/>
        <v>0</v>
      </c>
      <c r="AN334" s="159">
        <f t="shared" ca="1" si="828"/>
        <v>154.22</v>
      </c>
      <c r="AP334" s="227">
        <f t="shared" ca="1" si="829"/>
        <v>0</v>
      </c>
      <c r="AQ334" s="227">
        <f t="shared" ca="1" si="830"/>
        <v>0</v>
      </c>
      <c r="AR334" s="227">
        <f t="shared" ca="1" si="831"/>
        <v>154.22</v>
      </c>
      <c r="AS334" s="227">
        <f t="shared" ca="1" si="832"/>
        <v>0</v>
      </c>
      <c r="AT334" s="227">
        <f t="shared" ca="1" si="833"/>
        <v>0</v>
      </c>
      <c r="AU334" s="227">
        <f t="shared" ca="1" si="834"/>
        <v>0</v>
      </c>
      <c r="AV334" s="227">
        <f t="shared" ca="1" si="835"/>
        <v>0</v>
      </c>
      <c r="AW334" s="227">
        <f t="shared" ca="1" si="836"/>
        <v>0</v>
      </c>
      <c r="AX334" s="227">
        <f t="shared" ca="1" si="837"/>
        <v>0</v>
      </c>
      <c r="AY334" s="227">
        <f t="shared" ca="1" si="838"/>
        <v>0</v>
      </c>
      <c r="AZ334" s="227">
        <f t="shared" ca="1" si="839"/>
        <v>0</v>
      </c>
      <c r="BB334" s="227">
        <f t="shared" si="840"/>
        <v>0</v>
      </c>
      <c r="BC334" s="227">
        <f t="shared" si="841"/>
        <v>0</v>
      </c>
      <c r="BD334" s="227">
        <f t="shared" si="842"/>
        <v>0</v>
      </c>
      <c r="BE334" s="227">
        <f t="shared" ca="1" si="843"/>
        <v>36.92</v>
      </c>
      <c r="BF334" s="227">
        <f t="shared" si="844"/>
        <v>0</v>
      </c>
      <c r="BG334" s="227">
        <f t="shared" ca="1" si="845"/>
        <v>33.409999999999997</v>
      </c>
      <c r="BH334" s="227">
        <f t="shared" ca="1" si="846"/>
        <v>50</v>
      </c>
      <c r="BI334" s="227">
        <f t="shared" ca="1" si="847"/>
        <v>33.9</v>
      </c>
      <c r="BJ334" s="227">
        <f t="shared" si="848"/>
        <v>0</v>
      </c>
    </row>
    <row r="335" spans="1:62" x14ac:dyDescent="0.2">
      <c r="A335" s="228" t="s">
        <v>45</v>
      </c>
      <c r="B335" s="229" t="s">
        <v>377</v>
      </c>
      <c r="C335" s="230" t="s">
        <v>73</v>
      </c>
      <c r="D335" s="231"/>
      <c r="E335" s="236" t="str">
        <f t="shared" si="808"/>
        <v/>
      </c>
      <c r="F335" s="231"/>
      <c r="G335" s="245" t="str">
        <f t="shared" si="809"/>
        <v/>
      </c>
      <c r="H335" s="231"/>
      <c r="I335" s="245" t="str">
        <f t="shared" si="810"/>
        <v/>
      </c>
      <c r="J335" s="234"/>
      <c r="K335" s="236" t="str">
        <f t="shared" si="811"/>
        <v/>
      </c>
      <c r="L335" s="234"/>
      <c r="M335" s="236" t="str">
        <f t="shared" si="812"/>
        <v/>
      </c>
      <c r="N335" s="289"/>
      <c r="O335" s="236" t="str">
        <f t="shared" si="813"/>
        <v/>
      </c>
      <c r="P335" s="234">
        <v>44.41</v>
      </c>
      <c r="Q335" s="236">
        <f t="shared" ca="1" si="814"/>
        <v>63.33</v>
      </c>
      <c r="R335" s="234">
        <v>103.23</v>
      </c>
      <c r="S335" s="236">
        <f t="shared" ca="1" si="815"/>
        <v>68.98</v>
      </c>
      <c r="T335" s="231">
        <v>52.41</v>
      </c>
      <c r="U335" s="236">
        <f t="shared" ca="1" si="816"/>
        <v>80.48</v>
      </c>
      <c r="V335" s="236">
        <f t="shared" ca="1" si="817"/>
        <v>212.79000000000002</v>
      </c>
      <c r="W335" s="225"/>
      <c r="X335" s="226">
        <v>0.5</v>
      </c>
      <c r="Y335" s="158">
        <f t="shared" ca="1" si="849"/>
        <v>80.48</v>
      </c>
      <c r="Z335" s="158">
        <f t="shared" ca="1" si="849"/>
        <v>68.98</v>
      </c>
      <c r="AA335" s="158">
        <f t="shared" ca="1" si="849"/>
        <v>63.33</v>
      </c>
      <c r="AB335" s="158">
        <f t="shared" ca="1" si="849"/>
        <v>0</v>
      </c>
      <c r="AC335" s="158">
        <f t="shared" ca="1" si="849"/>
        <v>0</v>
      </c>
      <c r="AE335" s="158">
        <f t="shared" si="819"/>
        <v>0</v>
      </c>
      <c r="AF335" s="158">
        <f t="shared" si="820"/>
        <v>0</v>
      </c>
      <c r="AG335" s="158">
        <f t="shared" si="821"/>
        <v>0</v>
      </c>
      <c r="AH335" s="158">
        <f t="shared" si="822"/>
        <v>0</v>
      </c>
      <c r="AI335" s="158">
        <f t="shared" si="823"/>
        <v>0</v>
      </c>
      <c r="AJ335" s="158">
        <f t="shared" si="824"/>
        <v>0</v>
      </c>
      <c r="AK335" s="158">
        <f t="shared" ca="1" si="825"/>
        <v>63.33</v>
      </c>
      <c r="AL335" s="158">
        <f t="shared" ca="1" si="826"/>
        <v>68.98</v>
      </c>
      <c r="AM335" s="158">
        <f t="shared" ca="1" si="827"/>
        <v>80.48</v>
      </c>
      <c r="AN335" s="159">
        <f t="shared" ca="1" si="828"/>
        <v>106.4</v>
      </c>
      <c r="AP335" s="227">
        <f t="shared" ca="1" si="829"/>
        <v>106.4</v>
      </c>
      <c r="AQ335" s="227">
        <f t="shared" ca="1" si="830"/>
        <v>0</v>
      </c>
      <c r="AR335" s="227">
        <f t="shared" ca="1" si="831"/>
        <v>0</v>
      </c>
      <c r="AS335" s="227">
        <f t="shared" ca="1" si="832"/>
        <v>0</v>
      </c>
      <c r="AT335" s="227">
        <f t="shared" ca="1" si="833"/>
        <v>0</v>
      </c>
      <c r="AU335" s="227">
        <f t="shared" ca="1" si="834"/>
        <v>0</v>
      </c>
      <c r="AV335" s="227">
        <f t="shared" ca="1" si="835"/>
        <v>0</v>
      </c>
      <c r="AW335" s="227">
        <f t="shared" ca="1" si="836"/>
        <v>0</v>
      </c>
      <c r="AX335" s="227">
        <f t="shared" ca="1" si="837"/>
        <v>0</v>
      </c>
      <c r="AY335" s="227">
        <f t="shared" ca="1" si="838"/>
        <v>0</v>
      </c>
      <c r="AZ335" s="227">
        <f t="shared" ca="1" si="839"/>
        <v>0</v>
      </c>
      <c r="BB335" s="227">
        <f t="shared" si="840"/>
        <v>0</v>
      </c>
      <c r="BC335" s="227">
        <f t="shared" si="841"/>
        <v>0</v>
      </c>
      <c r="BD335" s="227">
        <f t="shared" si="842"/>
        <v>0</v>
      </c>
      <c r="BE335" s="227">
        <f t="shared" si="843"/>
        <v>0</v>
      </c>
      <c r="BF335" s="227">
        <f t="shared" si="844"/>
        <v>0</v>
      </c>
      <c r="BG335" s="227">
        <f t="shared" si="845"/>
        <v>0</v>
      </c>
      <c r="BH335" s="227">
        <f t="shared" ca="1" si="846"/>
        <v>31.67</v>
      </c>
      <c r="BI335" s="227">
        <f t="shared" ca="1" si="847"/>
        <v>34.49</v>
      </c>
      <c r="BJ335" s="227">
        <f t="shared" ca="1" si="848"/>
        <v>40.24</v>
      </c>
    </row>
    <row r="336" spans="1:62" x14ac:dyDescent="0.2">
      <c r="A336" s="290" t="s">
        <v>46</v>
      </c>
      <c r="B336" s="229" t="s">
        <v>407</v>
      </c>
      <c r="C336" s="230" t="s">
        <v>73</v>
      </c>
      <c r="D336" s="231">
        <v>77.05</v>
      </c>
      <c r="E336" s="236">
        <f t="shared" ca="1" si="808"/>
        <v>99.33</v>
      </c>
      <c r="F336" s="231">
        <v>42.05</v>
      </c>
      <c r="G336" s="236">
        <f t="shared" ca="1" si="809"/>
        <v>100</v>
      </c>
      <c r="H336" s="231"/>
      <c r="I336" s="236" t="str">
        <f t="shared" si="810"/>
        <v/>
      </c>
      <c r="J336" s="234"/>
      <c r="K336" s="236" t="str">
        <f t="shared" si="811"/>
        <v/>
      </c>
      <c r="L336" s="231"/>
      <c r="M336" s="236" t="str">
        <f t="shared" si="812"/>
        <v/>
      </c>
      <c r="N336" s="231"/>
      <c r="O336" s="236" t="str">
        <f t="shared" si="813"/>
        <v/>
      </c>
      <c r="P336" s="231"/>
      <c r="Q336" s="236" t="str">
        <f t="shared" si="814"/>
        <v/>
      </c>
      <c r="R336" s="231"/>
      <c r="S336" s="236" t="str">
        <f t="shared" si="815"/>
        <v/>
      </c>
      <c r="T336" s="291"/>
      <c r="U336" s="236" t="str">
        <f t="shared" si="816"/>
        <v/>
      </c>
      <c r="V336" s="236">
        <f t="shared" ca="1" si="817"/>
        <v>199.32999999999998</v>
      </c>
      <c r="W336" s="225"/>
      <c r="X336" s="226">
        <v>0.5</v>
      </c>
      <c r="Y336" s="158">
        <f t="shared" ca="1" si="849"/>
        <v>100</v>
      </c>
      <c r="Z336" s="158">
        <f t="shared" ca="1" si="849"/>
        <v>99.33</v>
      </c>
      <c r="AA336" s="158">
        <f t="shared" ca="1" si="849"/>
        <v>0</v>
      </c>
      <c r="AB336" s="158">
        <f t="shared" ca="1" si="849"/>
        <v>0</v>
      </c>
      <c r="AC336" s="158">
        <f t="shared" ca="1" si="849"/>
        <v>0</v>
      </c>
      <c r="AE336" s="158">
        <f t="shared" ref="AE336" ca="1" si="850">N(E336)</f>
        <v>99.33</v>
      </c>
      <c r="AF336" s="158">
        <f t="shared" ref="AF336" ca="1" si="851">N(G336)</f>
        <v>100</v>
      </c>
      <c r="AG336" s="158">
        <f t="shared" ref="AG336" si="852">N(I336)</f>
        <v>0</v>
      </c>
      <c r="AH336" s="158">
        <f t="shared" ref="AH336" si="853">N(K336)</f>
        <v>0</v>
      </c>
      <c r="AI336" s="158">
        <f t="shared" ref="AI336" si="854">N(M336)</f>
        <v>0</v>
      </c>
      <c r="AJ336" s="158">
        <f t="shared" ref="AJ336" si="855">N(O336)</f>
        <v>0</v>
      </c>
      <c r="AK336" s="158">
        <f t="shared" ref="AK336" si="856">N(Q336)</f>
        <v>0</v>
      </c>
      <c r="AL336" s="158">
        <f t="shared" ref="AL336" si="857">N(S336)</f>
        <v>0</v>
      </c>
      <c r="AM336" s="158">
        <f t="shared" ref="AM336" si="858">N(U336)</f>
        <v>0</v>
      </c>
      <c r="AN336" s="159">
        <f t="shared" ref="AN336" ca="1" si="859">ROUND(X336*SUM(E336,G336,I336,K336,M336,O336,Q336,S336,U336),2)</f>
        <v>99.67</v>
      </c>
      <c r="AP336" s="227">
        <f t="shared" ref="AP336" ca="1" si="860">IF(C336="Vihor",1,0)*AN336</f>
        <v>99.67</v>
      </c>
      <c r="AQ336" s="227">
        <f t="shared" ref="AQ336" ca="1" si="861">IF(C336="Maksimir",1,0)*AN336</f>
        <v>0</v>
      </c>
      <c r="AR336" s="227">
        <f t="shared" ref="AR336" ca="1" si="862">IF(C336="Japetić",1,0)*AN336</f>
        <v>0</v>
      </c>
      <c r="AS336" s="227">
        <f t="shared" ref="AS336" ca="1" si="863">IF(C336="Bjelovar",1,0)*AN336</f>
        <v>0</v>
      </c>
      <c r="AT336" s="227">
        <f t="shared" ref="AT336" ca="1" si="864">IF(C336="Međimurje",1,0)*AN336</f>
        <v>0</v>
      </c>
      <c r="AU336" s="227">
        <f t="shared" ref="AU336" ca="1" si="865">IF(C336="Sova",1,0)*AN336</f>
        <v>0</v>
      </c>
      <c r="AV336" s="227">
        <f t="shared" ref="AV336" ca="1" si="866">IF(C336="Orion",1,0)*AN336</f>
        <v>0</v>
      </c>
      <c r="AW336" s="227">
        <f t="shared" ref="AW336" ca="1" si="867">IF(C336="Kapela",1,0)*AN336</f>
        <v>0</v>
      </c>
      <c r="AX336" s="227">
        <f t="shared" ref="AX336" ca="1" si="868">IF(C336="Jelen",1,0)*AN336</f>
        <v>0</v>
      </c>
      <c r="AY336" s="227">
        <f t="shared" ref="AY336" ca="1" si="869">IF(C336="Varaždin",1,0)*AN336</f>
        <v>0</v>
      </c>
      <c r="AZ336" s="227">
        <f t="shared" ref="AZ336" ca="1" si="870">IF(C336="Ivan Merz",1,0)*AN336</f>
        <v>0</v>
      </c>
      <c r="BB336" s="227">
        <f t="shared" ca="1" si="840"/>
        <v>49.67</v>
      </c>
      <c r="BC336" s="227">
        <f t="shared" ca="1" si="841"/>
        <v>50</v>
      </c>
      <c r="BD336" s="227">
        <f t="shared" si="842"/>
        <v>0</v>
      </c>
      <c r="BE336" s="227">
        <f t="shared" si="843"/>
        <v>0</v>
      </c>
      <c r="BF336" s="227">
        <f t="shared" si="844"/>
        <v>0</v>
      </c>
      <c r="BG336" s="227">
        <f t="shared" si="845"/>
        <v>0</v>
      </c>
      <c r="BH336" s="227">
        <f t="shared" si="846"/>
        <v>0</v>
      </c>
      <c r="BI336" s="227">
        <f t="shared" si="847"/>
        <v>0</v>
      </c>
      <c r="BJ336" s="227">
        <f t="shared" si="848"/>
        <v>0</v>
      </c>
    </row>
    <row r="337" spans="1:62" x14ac:dyDescent="0.2">
      <c r="A337" s="241" t="s">
        <v>48</v>
      </c>
      <c r="B337" s="292" t="s">
        <v>317</v>
      </c>
      <c r="C337" s="293" t="s">
        <v>73</v>
      </c>
      <c r="D337" s="294"/>
      <c r="E337" s="295" t="str">
        <f t="shared" si="808"/>
        <v/>
      </c>
      <c r="F337" s="296"/>
      <c r="G337" s="295" t="str">
        <f t="shared" si="809"/>
        <v/>
      </c>
      <c r="H337" s="296">
        <v>57.1</v>
      </c>
      <c r="I337" s="295">
        <f t="shared" ca="1" si="810"/>
        <v>61.46</v>
      </c>
      <c r="J337" s="296">
        <v>34.590000000000003</v>
      </c>
      <c r="K337" s="295">
        <f t="shared" ca="1" si="811"/>
        <v>100</v>
      </c>
      <c r="L337" s="297"/>
      <c r="M337" s="295" t="str">
        <f t="shared" si="812"/>
        <v/>
      </c>
      <c r="N337" s="297"/>
      <c r="O337" s="295" t="str">
        <f t="shared" si="813"/>
        <v/>
      </c>
      <c r="P337" s="296" t="s">
        <v>112</v>
      </c>
      <c r="Q337" s="298" t="str">
        <f t="shared" si="814"/>
        <v>*</v>
      </c>
      <c r="R337" s="297"/>
      <c r="S337" s="295" t="str">
        <f t="shared" si="815"/>
        <v/>
      </c>
      <c r="T337" s="296"/>
      <c r="U337" s="295" t="str">
        <f t="shared" si="816"/>
        <v/>
      </c>
      <c r="V337" s="295">
        <f t="shared" ca="1" si="817"/>
        <v>161.46</v>
      </c>
      <c r="W337" s="225"/>
      <c r="X337" s="226">
        <v>0.5</v>
      </c>
      <c r="Y337" s="158">
        <f t="shared" ca="1" si="849"/>
        <v>100</v>
      </c>
      <c r="Z337" s="158">
        <f t="shared" ca="1" si="849"/>
        <v>61.46</v>
      </c>
      <c r="AA337" s="158">
        <f t="shared" ca="1" si="849"/>
        <v>0</v>
      </c>
      <c r="AB337" s="158">
        <f t="shared" ca="1" si="849"/>
        <v>0</v>
      </c>
      <c r="AC337" s="158">
        <f t="shared" ca="1" si="849"/>
        <v>0</v>
      </c>
      <c r="AE337" s="158">
        <f t="shared" si="819"/>
        <v>0</v>
      </c>
      <c r="AF337" s="158">
        <f t="shared" si="820"/>
        <v>0</v>
      </c>
      <c r="AG337" s="158">
        <f t="shared" ca="1" si="821"/>
        <v>61.46</v>
      </c>
      <c r="AH337" s="158">
        <f t="shared" ca="1" si="822"/>
        <v>100</v>
      </c>
      <c r="AI337" s="158">
        <f t="shared" si="823"/>
        <v>0</v>
      </c>
      <c r="AJ337" s="158">
        <f t="shared" si="824"/>
        <v>0</v>
      </c>
      <c r="AK337" s="158">
        <f t="shared" si="825"/>
        <v>0</v>
      </c>
      <c r="AL337" s="158">
        <f t="shared" si="826"/>
        <v>0</v>
      </c>
      <c r="AM337" s="158">
        <f t="shared" si="827"/>
        <v>0</v>
      </c>
      <c r="AN337" s="159">
        <f t="shared" ref="AN337:AN350" ca="1" si="871">ROUND(X337*SUM(E337,G337,I337,K337,M337,O337,Q337,S337,U337),2)</f>
        <v>80.73</v>
      </c>
      <c r="AP337" s="227">
        <f t="shared" ref="AP337:AP350" ca="1" si="872">IF(C337="Vihor",1,0)*AN337</f>
        <v>80.73</v>
      </c>
      <c r="AQ337" s="227">
        <f t="shared" ref="AQ337:AQ350" ca="1" si="873">IF(C337="Maksimir",1,0)*AN337</f>
        <v>0</v>
      </c>
      <c r="AR337" s="227">
        <f t="shared" ref="AR337:AR350" ca="1" si="874">IF(C337="Japetić",1,0)*AN337</f>
        <v>0</v>
      </c>
      <c r="AS337" s="227">
        <f t="shared" ref="AS337:AS350" ca="1" si="875">IF(C337="Bjelovar",1,0)*AN337</f>
        <v>0</v>
      </c>
      <c r="AT337" s="227">
        <f t="shared" ref="AT337:AT350" ca="1" si="876">IF(C337="Međimurje",1,0)*AN337</f>
        <v>0</v>
      </c>
      <c r="AU337" s="227">
        <f t="shared" ref="AU337:AU350" ca="1" si="877">IF(C337="Sova",1,0)*AN337</f>
        <v>0</v>
      </c>
      <c r="AV337" s="227">
        <f t="shared" ref="AV337:AV350" ca="1" si="878">IF(C337="Orion",1,0)*AN337</f>
        <v>0</v>
      </c>
      <c r="AW337" s="227">
        <f t="shared" ref="AW337:AW350" ca="1" si="879">IF(C337="Kapela",1,0)*AN337</f>
        <v>0</v>
      </c>
      <c r="AX337" s="227">
        <f t="shared" ref="AX337:AX350" ca="1" si="880">IF(C337="Jelen",1,0)*AN337</f>
        <v>0</v>
      </c>
      <c r="AY337" s="227">
        <f t="shared" ref="AY337:AY350" ca="1" si="881">IF(C337="Varaždin",1,0)*AN337</f>
        <v>0</v>
      </c>
      <c r="AZ337" s="227">
        <f t="shared" ref="AZ337:AZ350" ca="1" si="882">IF(C337="Ivan Merz",1,0)*AN337</f>
        <v>0</v>
      </c>
      <c r="BB337" s="227">
        <f t="shared" si="840"/>
        <v>0</v>
      </c>
      <c r="BC337" s="227">
        <f t="shared" si="841"/>
        <v>0</v>
      </c>
      <c r="BD337" s="227">
        <f t="shared" ca="1" si="842"/>
        <v>30.73</v>
      </c>
      <c r="BE337" s="227">
        <f t="shared" ca="1" si="843"/>
        <v>50</v>
      </c>
      <c r="BF337" s="227">
        <f t="shared" si="844"/>
        <v>0</v>
      </c>
      <c r="BG337" s="227">
        <f t="shared" si="845"/>
        <v>0</v>
      </c>
      <c r="BH337" s="227">
        <f t="shared" si="846"/>
        <v>0</v>
      </c>
      <c r="BI337" s="227">
        <f t="shared" si="847"/>
        <v>0</v>
      </c>
      <c r="BJ337" s="227">
        <f t="shared" si="848"/>
        <v>0</v>
      </c>
    </row>
    <row r="338" spans="1:62" x14ac:dyDescent="0.2">
      <c r="A338" s="228" t="s">
        <v>354</v>
      </c>
      <c r="B338" s="229" t="s">
        <v>250</v>
      </c>
      <c r="C338" s="230" t="s">
        <v>73</v>
      </c>
      <c r="D338" s="231">
        <v>95.55</v>
      </c>
      <c r="E338" s="236">
        <f t="shared" ca="1" si="808"/>
        <v>79.83</v>
      </c>
      <c r="F338" s="231"/>
      <c r="G338" s="236" t="str">
        <f t="shared" si="809"/>
        <v/>
      </c>
      <c r="H338" s="231">
        <v>47.39</v>
      </c>
      <c r="I338" s="236">
        <f t="shared" ca="1" si="810"/>
        <v>73.73</v>
      </c>
      <c r="J338" s="234"/>
      <c r="K338" s="236" t="str">
        <f t="shared" si="811"/>
        <v/>
      </c>
      <c r="L338" s="231"/>
      <c r="M338" s="236" t="str">
        <f t="shared" si="812"/>
        <v/>
      </c>
      <c r="N338" s="231"/>
      <c r="O338" s="236" t="str">
        <f t="shared" si="813"/>
        <v/>
      </c>
      <c r="P338" s="231"/>
      <c r="Q338" s="236" t="str">
        <f t="shared" si="814"/>
        <v/>
      </c>
      <c r="R338" s="231"/>
      <c r="S338" s="236" t="str">
        <f t="shared" si="815"/>
        <v/>
      </c>
      <c r="T338" s="231"/>
      <c r="U338" s="236" t="str">
        <f t="shared" si="816"/>
        <v/>
      </c>
      <c r="V338" s="236">
        <f t="shared" ca="1" si="817"/>
        <v>153.56</v>
      </c>
      <c r="W338" s="225"/>
      <c r="X338" s="226">
        <v>0.5</v>
      </c>
      <c r="Y338" s="158">
        <f t="shared" ca="1" si="849"/>
        <v>79.83</v>
      </c>
      <c r="Z338" s="158">
        <f t="shared" ca="1" si="849"/>
        <v>73.73</v>
      </c>
      <c r="AA338" s="158">
        <f t="shared" ca="1" si="849"/>
        <v>0</v>
      </c>
      <c r="AB338" s="158">
        <f t="shared" ca="1" si="849"/>
        <v>0</v>
      </c>
      <c r="AC338" s="158">
        <f t="shared" ca="1" si="849"/>
        <v>0</v>
      </c>
      <c r="AE338" s="158">
        <f t="shared" ca="1" si="819"/>
        <v>79.83</v>
      </c>
      <c r="AF338" s="158">
        <f t="shared" si="820"/>
        <v>0</v>
      </c>
      <c r="AG338" s="158">
        <f t="shared" ca="1" si="821"/>
        <v>73.73</v>
      </c>
      <c r="AH338" s="158">
        <f t="shared" si="822"/>
        <v>0</v>
      </c>
      <c r="AI338" s="158">
        <f t="shared" si="823"/>
        <v>0</v>
      </c>
      <c r="AJ338" s="158">
        <f t="shared" si="824"/>
        <v>0</v>
      </c>
      <c r="AK338" s="158">
        <f t="shared" si="825"/>
        <v>0</v>
      </c>
      <c r="AL338" s="158">
        <f t="shared" si="826"/>
        <v>0</v>
      </c>
      <c r="AM338" s="158">
        <f t="shared" si="827"/>
        <v>0</v>
      </c>
      <c r="AN338" s="159">
        <f t="shared" ca="1" si="871"/>
        <v>76.78</v>
      </c>
      <c r="AP338" s="227">
        <f t="shared" ca="1" si="872"/>
        <v>76.78</v>
      </c>
      <c r="AQ338" s="227">
        <f t="shared" ca="1" si="873"/>
        <v>0</v>
      </c>
      <c r="AR338" s="227">
        <f t="shared" ca="1" si="874"/>
        <v>0</v>
      </c>
      <c r="AS338" s="227">
        <f t="shared" ca="1" si="875"/>
        <v>0</v>
      </c>
      <c r="AT338" s="227">
        <f t="shared" ca="1" si="876"/>
        <v>0</v>
      </c>
      <c r="AU338" s="227">
        <f t="shared" ca="1" si="877"/>
        <v>0</v>
      </c>
      <c r="AV338" s="227">
        <f t="shared" ca="1" si="878"/>
        <v>0</v>
      </c>
      <c r="AW338" s="227">
        <f t="shared" ca="1" si="879"/>
        <v>0</v>
      </c>
      <c r="AX338" s="227">
        <f t="shared" ca="1" si="880"/>
        <v>0</v>
      </c>
      <c r="AY338" s="227">
        <f t="shared" ca="1" si="881"/>
        <v>0</v>
      </c>
      <c r="AZ338" s="227">
        <f t="shared" ca="1" si="882"/>
        <v>0</v>
      </c>
      <c r="BB338" s="227">
        <f t="shared" ca="1" si="840"/>
        <v>39.92</v>
      </c>
      <c r="BC338" s="227">
        <f t="shared" si="841"/>
        <v>0</v>
      </c>
      <c r="BD338" s="227">
        <f t="shared" ca="1" si="842"/>
        <v>36.869999999999997</v>
      </c>
      <c r="BE338" s="227">
        <f t="shared" si="843"/>
        <v>0</v>
      </c>
      <c r="BF338" s="227">
        <f t="shared" si="844"/>
        <v>0</v>
      </c>
      <c r="BG338" s="227">
        <f t="shared" si="845"/>
        <v>0</v>
      </c>
      <c r="BH338" s="227">
        <f t="shared" si="846"/>
        <v>0</v>
      </c>
      <c r="BI338" s="227">
        <f t="shared" si="847"/>
        <v>0</v>
      </c>
      <c r="BJ338" s="227">
        <f t="shared" si="848"/>
        <v>0</v>
      </c>
    </row>
    <row r="339" spans="1:62" x14ac:dyDescent="0.2">
      <c r="A339" s="241" t="s">
        <v>355</v>
      </c>
      <c r="B339" s="229" t="s">
        <v>252</v>
      </c>
      <c r="C339" s="230" t="s">
        <v>73</v>
      </c>
      <c r="D339" s="231">
        <v>108.46</v>
      </c>
      <c r="E339" s="236">
        <f t="shared" ca="1" si="808"/>
        <v>70.400000000000006</v>
      </c>
      <c r="F339" s="231" t="s">
        <v>88</v>
      </c>
      <c r="G339" s="245" t="str">
        <f t="shared" si="809"/>
        <v>*</v>
      </c>
      <c r="H339" s="231"/>
      <c r="I339" s="236" t="str">
        <f t="shared" si="810"/>
        <v/>
      </c>
      <c r="J339" s="234">
        <v>88.25</v>
      </c>
      <c r="K339" s="236">
        <f t="shared" ca="1" si="811"/>
        <v>39.57</v>
      </c>
      <c r="L339" s="231">
        <v>89.22</v>
      </c>
      <c r="M339" s="236">
        <f t="shared" ca="1" si="812"/>
        <v>36.369999999999997</v>
      </c>
      <c r="N339" s="231"/>
      <c r="O339" s="236" t="str">
        <f t="shared" si="813"/>
        <v/>
      </c>
      <c r="P339" s="231"/>
      <c r="Q339" s="236" t="str">
        <f t="shared" si="814"/>
        <v/>
      </c>
      <c r="R339" s="231"/>
      <c r="S339" s="236" t="str">
        <f t="shared" si="815"/>
        <v/>
      </c>
      <c r="T339" s="231"/>
      <c r="U339" s="236" t="str">
        <f t="shared" si="816"/>
        <v/>
      </c>
      <c r="V339" s="236">
        <f t="shared" ca="1" si="817"/>
        <v>146.34</v>
      </c>
      <c r="W339" s="225"/>
      <c r="X339" s="226">
        <v>0.5</v>
      </c>
      <c r="Y339" s="158">
        <f t="shared" ca="1" si="849"/>
        <v>70.400000000000006</v>
      </c>
      <c r="Z339" s="158">
        <f t="shared" ca="1" si="849"/>
        <v>39.57</v>
      </c>
      <c r="AA339" s="158">
        <f t="shared" ca="1" si="849"/>
        <v>36.369999999999997</v>
      </c>
      <c r="AB339" s="158">
        <f t="shared" ca="1" si="849"/>
        <v>0</v>
      </c>
      <c r="AC339" s="158">
        <f t="shared" ca="1" si="849"/>
        <v>0</v>
      </c>
      <c r="AE339" s="158">
        <f t="shared" ca="1" si="819"/>
        <v>70.400000000000006</v>
      </c>
      <c r="AF339" s="158">
        <f t="shared" si="820"/>
        <v>0</v>
      </c>
      <c r="AG339" s="158">
        <f t="shared" si="821"/>
        <v>0</v>
      </c>
      <c r="AH339" s="158">
        <f t="shared" ca="1" si="822"/>
        <v>39.57</v>
      </c>
      <c r="AI339" s="158">
        <f t="shared" ca="1" si="823"/>
        <v>36.369999999999997</v>
      </c>
      <c r="AJ339" s="158">
        <f t="shared" si="824"/>
        <v>0</v>
      </c>
      <c r="AK339" s="158">
        <f t="shared" si="825"/>
        <v>0</v>
      </c>
      <c r="AL339" s="158">
        <f t="shared" si="826"/>
        <v>0</v>
      </c>
      <c r="AM339" s="158">
        <f t="shared" si="827"/>
        <v>0</v>
      </c>
      <c r="AN339" s="159">
        <f t="shared" ca="1" si="871"/>
        <v>73.17</v>
      </c>
      <c r="AP339" s="227">
        <f t="shared" ca="1" si="872"/>
        <v>73.17</v>
      </c>
      <c r="AQ339" s="227">
        <f t="shared" ca="1" si="873"/>
        <v>0</v>
      </c>
      <c r="AR339" s="227">
        <f t="shared" ca="1" si="874"/>
        <v>0</v>
      </c>
      <c r="AS339" s="227">
        <f t="shared" ca="1" si="875"/>
        <v>0</v>
      </c>
      <c r="AT339" s="227">
        <f t="shared" ca="1" si="876"/>
        <v>0</v>
      </c>
      <c r="AU339" s="227">
        <f t="shared" ca="1" si="877"/>
        <v>0</v>
      </c>
      <c r="AV339" s="227">
        <f t="shared" ca="1" si="878"/>
        <v>0</v>
      </c>
      <c r="AW339" s="227">
        <f t="shared" ca="1" si="879"/>
        <v>0</v>
      </c>
      <c r="AX339" s="227">
        <f t="shared" ca="1" si="880"/>
        <v>0</v>
      </c>
      <c r="AY339" s="227">
        <f t="shared" ca="1" si="881"/>
        <v>0</v>
      </c>
      <c r="AZ339" s="227">
        <f t="shared" ca="1" si="882"/>
        <v>0</v>
      </c>
      <c r="BB339" s="227">
        <f t="shared" ca="1" si="840"/>
        <v>35.200000000000003</v>
      </c>
      <c r="BC339" s="227">
        <f t="shared" si="841"/>
        <v>0</v>
      </c>
      <c r="BD339" s="227">
        <f t="shared" si="842"/>
        <v>0</v>
      </c>
      <c r="BE339" s="227">
        <f t="shared" ca="1" si="843"/>
        <v>19.79</v>
      </c>
      <c r="BF339" s="227">
        <f t="shared" ca="1" si="844"/>
        <v>18.190000000000001</v>
      </c>
      <c r="BG339" s="227">
        <f t="shared" si="845"/>
        <v>0</v>
      </c>
      <c r="BH339" s="227">
        <f t="shared" si="846"/>
        <v>0</v>
      </c>
      <c r="BI339" s="227">
        <f t="shared" si="847"/>
        <v>0</v>
      </c>
      <c r="BJ339" s="227">
        <f t="shared" si="848"/>
        <v>0</v>
      </c>
    </row>
    <row r="340" spans="1:62" x14ac:dyDescent="0.2">
      <c r="A340" s="228" t="s">
        <v>356</v>
      </c>
      <c r="B340" s="229" t="s">
        <v>253</v>
      </c>
      <c r="C340" s="230" t="s">
        <v>73</v>
      </c>
      <c r="D340" s="231">
        <v>120.23</v>
      </c>
      <c r="E340" s="236">
        <f t="shared" ca="1" si="808"/>
        <v>63.6</v>
      </c>
      <c r="F340" s="231"/>
      <c r="G340" s="236" t="str">
        <f t="shared" si="809"/>
        <v/>
      </c>
      <c r="H340" s="231">
        <v>97.27</v>
      </c>
      <c r="I340" s="236">
        <f t="shared" ca="1" si="810"/>
        <v>36.049999999999997</v>
      </c>
      <c r="J340" s="231">
        <v>84.09</v>
      </c>
      <c r="K340" s="236">
        <f t="shared" ca="1" si="811"/>
        <v>41.57</v>
      </c>
      <c r="L340" s="231"/>
      <c r="M340" s="236" t="str">
        <f t="shared" si="812"/>
        <v/>
      </c>
      <c r="N340" s="231"/>
      <c r="O340" s="236" t="str">
        <f t="shared" si="813"/>
        <v/>
      </c>
      <c r="P340" s="231"/>
      <c r="Q340" s="236" t="str">
        <f t="shared" si="814"/>
        <v/>
      </c>
      <c r="R340" s="231"/>
      <c r="S340" s="236" t="str">
        <f t="shared" si="815"/>
        <v/>
      </c>
      <c r="T340" s="231"/>
      <c r="U340" s="236" t="str">
        <f t="shared" si="816"/>
        <v/>
      </c>
      <c r="V340" s="236">
        <f t="shared" ca="1" si="817"/>
        <v>141.22</v>
      </c>
      <c r="W340" s="225"/>
      <c r="X340" s="226">
        <v>0.5</v>
      </c>
      <c r="Y340" s="158">
        <f t="shared" ca="1" si="849"/>
        <v>63.6</v>
      </c>
      <c r="Z340" s="158">
        <f t="shared" ca="1" si="849"/>
        <v>41.57</v>
      </c>
      <c r="AA340" s="158">
        <f t="shared" ca="1" si="849"/>
        <v>36.049999999999997</v>
      </c>
      <c r="AB340" s="158">
        <f t="shared" ca="1" si="849"/>
        <v>0</v>
      </c>
      <c r="AC340" s="158">
        <f t="shared" ca="1" si="849"/>
        <v>0</v>
      </c>
      <c r="AE340" s="158">
        <f t="shared" ca="1" si="819"/>
        <v>63.6</v>
      </c>
      <c r="AF340" s="158">
        <f t="shared" si="820"/>
        <v>0</v>
      </c>
      <c r="AG340" s="158">
        <f t="shared" ca="1" si="821"/>
        <v>36.049999999999997</v>
      </c>
      <c r="AH340" s="158">
        <f t="shared" ca="1" si="822"/>
        <v>41.57</v>
      </c>
      <c r="AI340" s="158">
        <f t="shared" si="823"/>
        <v>0</v>
      </c>
      <c r="AJ340" s="158">
        <f t="shared" si="824"/>
        <v>0</v>
      </c>
      <c r="AK340" s="158">
        <f t="shared" si="825"/>
        <v>0</v>
      </c>
      <c r="AL340" s="158">
        <f t="shared" si="826"/>
        <v>0</v>
      </c>
      <c r="AM340" s="158">
        <f t="shared" si="827"/>
        <v>0</v>
      </c>
      <c r="AN340" s="159">
        <f t="shared" ca="1" si="871"/>
        <v>70.61</v>
      </c>
      <c r="AP340" s="227">
        <f t="shared" ca="1" si="872"/>
        <v>70.61</v>
      </c>
      <c r="AQ340" s="227">
        <f t="shared" ca="1" si="873"/>
        <v>0</v>
      </c>
      <c r="AR340" s="227">
        <f t="shared" ca="1" si="874"/>
        <v>0</v>
      </c>
      <c r="AS340" s="227">
        <f t="shared" ca="1" si="875"/>
        <v>0</v>
      </c>
      <c r="AT340" s="227">
        <f t="shared" ca="1" si="876"/>
        <v>0</v>
      </c>
      <c r="AU340" s="227">
        <f t="shared" ca="1" si="877"/>
        <v>0</v>
      </c>
      <c r="AV340" s="227">
        <f t="shared" ca="1" si="878"/>
        <v>0</v>
      </c>
      <c r="AW340" s="227">
        <f t="shared" ca="1" si="879"/>
        <v>0</v>
      </c>
      <c r="AX340" s="227">
        <f t="shared" ca="1" si="880"/>
        <v>0</v>
      </c>
      <c r="AY340" s="227">
        <f t="shared" ca="1" si="881"/>
        <v>0</v>
      </c>
      <c r="AZ340" s="227">
        <f t="shared" ca="1" si="882"/>
        <v>0</v>
      </c>
      <c r="BB340" s="227">
        <f t="shared" ca="1" si="840"/>
        <v>31.8</v>
      </c>
      <c r="BC340" s="227">
        <f t="shared" si="841"/>
        <v>0</v>
      </c>
      <c r="BD340" s="227">
        <f t="shared" ca="1" si="842"/>
        <v>18.03</v>
      </c>
      <c r="BE340" s="227">
        <f t="shared" ca="1" si="843"/>
        <v>20.79</v>
      </c>
      <c r="BF340" s="227">
        <f t="shared" si="844"/>
        <v>0</v>
      </c>
      <c r="BG340" s="227">
        <f t="shared" si="845"/>
        <v>0</v>
      </c>
      <c r="BH340" s="227">
        <f t="shared" si="846"/>
        <v>0</v>
      </c>
      <c r="BI340" s="227">
        <f t="shared" si="847"/>
        <v>0</v>
      </c>
      <c r="BJ340" s="227">
        <f t="shared" si="848"/>
        <v>0</v>
      </c>
    </row>
    <row r="341" spans="1:62" x14ac:dyDescent="0.2">
      <c r="A341" s="228" t="s">
        <v>357</v>
      </c>
      <c r="B341" s="229" t="s">
        <v>336</v>
      </c>
      <c r="C341" s="230" t="s">
        <v>73</v>
      </c>
      <c r="D341" s="231"/>
      <c r="E341" s="236" t="str">
        <f t="shared" si="808"/>
        <v/>
      </c>
      <c r="F341" s="231"/>
      <c r="G341" s="245" t="str">
        <f t="shared" si="809"/>
        <v/>
      </c>
      <c r="H341" s="231"/>
      <c r="I341" s="245" t="str">
        <f t="shared" si="810"/>
        <v/>
      </c>
      <c r="J341" s="234">
        <v>93.29</v>
      </c>
      <c r="K341" s="236">
        <f t="shared" ca="1" si="811"/>
        <v>37.42</v>
      </c>
      <c r="L341" s="234"/>
      <c r="M341" s="236" t="str">
        <f t="shared" si="812"/>
        <v/>
      </c>
      <c r="N341" s="289"/>
      <c r="O341" s="236" t="str">
        <f t="shared" si="813"/>
        <v/>
      </c>
      <c r="P341" s="234">
        <v>56.35</v>
      </c>
      <c r="Q341" s="236">
        <f t="shared" ca="1" si="814"/>
        <v>50.01</v>
      </c>
      <c r="R341" s="234">
        <v>138.44999999999999</v>
      </c>
      <c r="S341" s="236">
        <f t="shared" ca="1" si="815"/>
        <v>51.4</v>
      </c>
      <c r="T341" s="231" t="s">
        <v>112</v>
      </c>
      <c r="U341" s="245" t="str">
        <f t="shared" si="816"/>
        <v>*</v>
      </c>
      <c r="V341" s="236">
        <f t="shared" ca="1" si="817"/>
        <v>138.82999999999998</v>
      </c>
      <c r="W341" s="225"/>
      <c r="X341" s="226">
        <v>0.5</v>
      </c>
      <c r="Y341" s="158">
        <f t="shared" ref="Y341:AC350" ca="1" si="883">LARGE($AE341:$AM341,Y$34)</f>
        <v>51.4</v>
      </c>
      <c r="Z341" s="158">
        <f t="shared" ca="1" si="883"/>
        <v>50.01</v>
      </c>
      <c r="AA341" s="158">
        <f t="shared" ca="1" si="883"/>
        <v>37.42</v>
      </c>
      <c r="AB341" s="158">
        <f t="shared" ca="1" si="883"/>
        <v>0</v>
      </c>
      <c r="AC341" s="158">
        <f t="shared" ca="1" si="883"/>
        <v>0</v>
      </c>
      <c r="AE341" s="158">
        <f t="shared" si="819"/>
        <v>0</v>
      </c>
      <c r="AF341" s="158">
        <f t="shared" si="820"/>
        <v>0</v>
      </c>
      <c r="AG341" s="158">
        <f t="shared" si="821"/>
        <v>0</v>
      </c>
      <c r="AH341" s="158">
        <f t="shared" ca="1" si="822"/>
        <v>37.42</v>
      </c>
      <c r="AI341" s="158">
        <f t="shared" si="823"/>
        <v>0</v>
      </c>
      <c r="AJ341" s="158">
        <f t="shared" si="824"/>
        <v>0</v>
      </c>
      <c r="AK341" s="158">
        <f t="shared" ca="1" si="825"/>
        <v>50.01</v>
      </c>
      <c r="AL341" s="158">
        <f t="shared" ca="1" si="826"/>
        <v>51.4</v>
      </c>
      <c r="AM341" s="158">
        <f t="shared" si="827"/>
        <v>0</v>
      </c>
      <c r="AN341" s="159">
        <f t="shared" ca="1" si="871"/>
        <v>69.42</v>
      </c>
      <c r="AP341" s="227">
        <f t="shared" ca="1" si="872"/>
        <v>69.42</v>
      </c>
      <c r="AQ341" s="227">
        <f t="shared" ca="1" si="873"/>
        <v>0</v>
      </c>
      <c r="AR341" s="227">
        <f t="shared" ca="1" si="874"/>
        <v>0</v>
      </c>
      <c r="AS341" s="227">
        <f t="shared" ca="1" si="875"/>
        <v>0</v>
      </c>
      <c r="AT341" s="227">
        <f t="shared" ca="1" si="876"/>
        <v>0</v>
      </c>
      <c r="AU341" s="227">
        <f t="shared" ca="1" si="877"/>
        <v>0</v>
      </c>
      <c r="AV341" s="227">
        <f t="shared" ca="1" si="878"/>
        <v>0</v>
      </c>
      <c r="AW341" s="227">
        <f t="shared" ca="1" si="879"/>
        <v>0</v>
      </c>
      <c r="AX341" s="227">
        <f t="shared" ca="1" si="880"/>
        <v>0</v>
      </c>
      <c r="AY341" s="227">
        <f t="shared" ca="1" si="881"/>
        <v>0</v>
      </c>
      <c r="AZ341" s="227">
        <f t="shared" ca="1" si="882"/>
        <v>0</v>
      </c>
      <c r="BB341" s="227">
        <f t="shared" si="840"/>
        <v>0</v>
      </c>
      <c r="BC341" s="227">
        <f t="shared" si="841"/>
        <v>0</v>
      </c>
      <c r="BD341" s="227">
        <f t="shared" si="842"/>
        <v>0</v>
      </c>
      <c r="BE341" s="227">
        <f t="shared" ca="1" si="843"/>
        <v>18.71</v>
      </c>
      <c r="BF341" s="227">
        <f t="shared" si="844"/>
        <v>0</v>
      </c>
      <c r="BG341" s="227">
        <f t="shared" si="845"/>
        <v>0</v>
      </c>
      <c r="BH341" s="227">
        <f t="shared" ca="1" si="846"/>
        <v>25.01</v>
      </c>
      <c r="BI341" s="227">
        <f t="shared" ca="1" si="847"/>
        <v>25.7</v>
      </c>
      <c r="BJ341" s="227">
        <f t="shared" si="848"/>
        <v>0</v>
      </c>
    </row>
    <row r="342" spans="1:62" x14ac:dyDescent="0.2">
      <c r="A342" s="228" t="s">
        <v>89</v>
      </c>
      <c r="B342" s="229" t="s">
        <v>319</v>
      </c>
      <c r="C342" s="230" t="s">
        <v>73</v>
      </c>
      <c r="D342" s="231"/>
      <c r="E342" s="236" t="str">
        <f t="shared" si="808"/>
        <v/>
      </c>
      <c r="F342" s="261"/>
      <c r="G342" s="236" t="str">
        <f t="shared" si="809"/>
        <v/>
      </c>
      <c r="H342" s="231">
        <v>80.489999999999995</v>
      </c>
      <c r="I342" s="236">
        <f t="shared" ca="1" si="810"/>
        <v>43.47</v>
      </c>
      <c r="J342" s="231"/>
      <c r="K342" s="236" t="str">
        <f t="shared" si="811"/>
        <v/>
      </c>
      <c r="L342" s="231"/>
      <c r="M342" s="236" t="str">
        <f t="shared" si="812"/>
        <v/>
      </c>
      <c r="N342" s="231"/>
      <c r="O342" s="236" t="str">
        <f t="shared" si="813"/>
        <v/>
      </c>
      <c r="P342" s="231">
        <v>37.33</v>
      </c>
      <c r="Q342" s="236">
        <f t="shared" ca="1" si="814"/>
        <v>75.37</v>
      </c>
      <c r="R342" s="231"/>
      <c r="S342" s="236" t="str">
        <f t="shared" si="815"/>
        <v/>
      </c>
      <c r="T342" s="231"/>
      <c r="U342" s="236" t="str">
        <f t="shared" si="816"/>
        <v/>
      </c>
      <c r="V342" s="236">
        <f t="shared" ca="1" si="817"/>
        <v>118.84</v>
      </c>
      <c r="W342" s="225"/>
      <c r="X342" s="226">
        <v>0.5</v>
      </c>
      <c r="Y342" s="158">
        <f t="shared" ca="1" si="883"/>
        <v>75.37</v>
      </c>
      <c r="Z342" s="158">
        <f t="shared" ca="1" si="883"/>
        <v>43.47</v>
      </c>
      <c r="AA342" s="158">
        <f t="shared" ca="1" si="883"/>
        <v>0</v>
      </c>
      <c r="AB342" s="158">
        <f t="shared" ca="1" si="883"/>
        <v>0</v>
      </c>
      <c r="AC342" s="158">
        <f t="shared" ca="1" si="883"/>
        <v>0</v>
      </c>
      <c r="AE342" s="158">
        <f t="shared" si="819"/>
        <v>0</v>
      </c>
      <c r="AF342" s="158">
        <f t="shared" si="820"/>
        <v>0</v>
      </c>
      <c r="AG342" s="158">
        <f t="shared" ca="1" si="821"/>
        <v>43.47</v>
      </c>
      <c r="AH342" s="158">
        <f t="shared" si="822"/>
        <v>0</v>
      </c>
      <c r="AI342" s="158">
        <f t="shared" si="823"/>
        <v>0</v>
      </c>
      <c r="AJ342" s="158">
        <f t="shared" si="824"/>
        <v>0</v>
      </c>
      <c r="AK342" s="158">
        <f t="shared" ca="1" si="825"/>
        <v>75.37</v>
      </c>
      <c r="AL342" s="158">
        <f t="shared" si="826"/>
        <v>0</v>
      </c>
      <c r="AM342" s="158">
        <f t="shared" si="827"/>
        <v>0</v>
      </c>
      <c r="AN342" s="159">
        <f t="shared" ca="1" si="871"/>
        <v>59.42</v>
      </c>
      <c r="AP342" s="227">
        <f t="shared" ca="1" si="872"/>
        <v>59.42</v>
      </c>
      <c r="AQ342" s="227">
        <f t="shared" ca="1" si="873"/>
        <v>0</v>
      </c>
      <c r="AR342" s="227">
        <f t="shared" ca="1" si="874"/>
        <v>0</v>
      </c>
      <c r="AS342" s="227">
        <f t="shared" ca="1" si="875"/>
        <v>0</v>
      </c>
      <c r="AT342" s="227">
        <f t="shared" ca="1" si="876"/>
        <v>0</v>
      </c>
      <c r="AU342" s="227">
        <f t="shared" ca="1" si="877"/>
        <v>0</v>
      </c>
      <c r="AV342" s="227">
        <f t="shared" ca="1" si="878"/>
        <v>0</v>
      </c>
      <c r="AW342" s="227">
        <f t="shared" ca="1" si="879"/>
        <v>0</v>
      </c>
      <c r="AX342" s="227">
        <f t="shared" ca="1" si="880"/>
        <v>0</v>
      </c>
      <c r="AY342" s="227">
        <f t="shared" ca="1" si="881"/>
        <v>0</v>
      </c>
      <c r="AZ342" s="227">
        <f t="shared" ca="1" si="882"/>
        <v>0</v>
      </c>
      <c r="BB342" s="227">
        <f t="shared" si="840"/>
        <v>0</v>
      </c>
      <c r="BC342" s="227">
        <f t="shared" si="841"/>
        <v>0</v>
      </c>
      <c r="BD342" s="227">
        <f t="shared" ca="1" si="842"/>
        <v>21.74</v>
      </c>
      <c r="BE342" s="227">
        <f t="shared" si="843"/>
        <v>0</v>
      </c>
      <c r="BF342" s="227">
        <f t="shared" si="844"/>
        <v>0</v>
      </c>
      <c r="BG342" s="227">
        <f t="shared" si="845"/>
        <v>0</v>
      </c>
      <c r="BH342" s="227">
        <f t="shared" ca="1" si="846"/>
        <v>37.69</v>
      </c>
      <c r="BI342" s="227">
        <f t="shared" si="847"/>
        <v>0</v>
      </c>
      <c r="BJ342" s="227">
        <f t="shared" si="848"/>
        <v>0</v>
      </c>
    </row>
    <row r="343" spans="1:62" x14ac:dyDescent="0.2">
      <c r="A343" s="228" t="s">
        <v>90</v>
      </c>
      <c r="B343" s="238" t="s">
        <v>254</v>
      </c>
      <c r="C343" s="230" t="s">
        <v>73</v>
      </c>
      <c r="D343" s="231" t="s">
        <v>88</v>
      </c>
      <c r="E343" s="245" t="str">
        <f t="shared" si="808"/>
        <v>*</v>
      </c>
      <c r="F343" s="231"/>
      <c r="G343" s="236" t="str">
        <f t="shared" si="809"/>
        <v/>
      </c>
      <c r="H343" s="231"/>
      <c r="I343" s="236" t="str">
        <f t="shared" si="810"/>
        <v/>
      </c>
      <c r="J343" s="234"/>
      <c r="K343" s="236" t="str">
        <f t="shared" si="811"/>
        <v/>
      </c>
      <c r="L343" s="231"/>
      <c r="M343" s="236" t="str">
        <f t="shared" si="812"/>
        <v/>
      </c>
      <c r="N343" s="231"/>
      <c r="O343" s="236" t="str">
        <f t="shared" si="813"/>
        <v/>
      </c>
      <c r="P343" s="231">
        <v>29.59</v>
      </c>
      <c r="Q343" s="236">
        <f t="shared" ca="1" si="814"/>
        <v>94.39</v>
      </c>
      <c r="R343" s="231"/>
      <c r="S343" s="236" t="str">
        <f t="shared" si="815"/>
        <v/>
      </c>
      <c r="T343" s="231"/>
      <c r="U343" s="236" t="str">
        <f t="shared" si="816"/>
        <v/>
      </c>
      <c r="V343" s="236">
        <f t="shared" ca="1" si="817"/>
        <v>94.39</v>
      </c>
      <c r="W343" s="225"/>
      <c r="X343" s="226">
        <v>0.5</v>
      </c>
      <c r="Y343" s="158">
        <f t="shared" ca="1" si="883"/>
        <v>94.39</v>
      </c>
      <c r="Z343" s="158">
        <f t="shared" ca="1" si="883"/>
        <v>0</v>
      </c>
      <c r="AA343" s="158">
        <f t="shared" ca="1" si="883"/>
        <v>0</v>
      </c>
      <c r="AB343" s="158">
        <f t="shared" ca="1" si="883"/>
        <v>0</v>
      </c>
      <c r="AC343" s="158">
        <f t="shared" ca="1" si="883"/>
        <v>0</v>
      </c>
      <c r="AE343" s="158">
        <f t="shared" si="819"/>
        <v>0</v>
      </c>
      <c r="AF343" s="158">
        <f t="shared" si="820"/>
        <v>0</v>
      </c>
      <c r="AG343" s="158">
        <f t="shared" si="821"/>
        <v>0</v>
      </c>
      <c r="AH343" s="158">
        <f t="shared" si="822"/>
        <v>0</v>
      </c>
      <c r="AI343" s="158">
        <f t="shared" si="823"/>
        <v>0</v>
      </c>
      <c r="AJ343" s="158">
        <f t="shared" si="824"/>
        <v>0</v>
      </c>
      <c r="AK343" s="158">
        <f t="shared" ca="1" si="825"/>
        <v>94.39</v>
      </c>
      <c r="AL343" s="158">
        <f t="shared" si="826"/>
        <v>0</v>
      </c>
      <c r="AM343" s="158">
        <f t="shared" si="827"/>
        <v>0</v>
      </c>
      <c r="AN343" s="159">
        <f t="shared" ca="1" si="871"/>
        <v>47.2</v>
      </c>
      <c r="AP343" s="227">
        <f t="shared" ca="1" si="872"/>
        <v>47.2</v>
      </c>
      <c r="AQ343" s="227">
        <f t="shared" ca="1" si="873"/>
        <v>0</v>
      </c>
      <c r="AR343" s="227">
        <f t="shared" ca="1" si="874"/>
        <v>0</v>
      </c>
      <c r="AS343" s="227">
        <f t="shared" ca="1" si="875"/>
        <v>0</v>
      </c>
      <c r="AT343" s="227">
        <f t="shared" ca="1" si="876"/>
        <v>0</v>
      </c>
      <c r="AU343" s="227">
        <f t="shared" ca="1" si="877"/>
        <v>0</v>
      </c>
      <c r="AV343" s="227">
        <f t="shared" ca="1" si="878"/>
        <v>0</v>
      </c>
      <c r="AW343" s="227">
        <f t="shared" ca="1" si="879"/>
        <v>0</v>
      </c>
      <c r="AX343" s="227">
        <f t="shared" ca="1" si="880"/>
        <v>0</v>
      </c>
      <c r="AY343" s="227">
        <f t="shared" ca="1" si="881"/>
        <v>0</v>
      </c>
      <c r="AZ343" s="227">
        <f t="shared" ca="1" si="882"/>
        <v>0</v>
      </c>
      <c r="BB343" s="227">
        <f t="shared" si="840"/>
        <v>0</v>
      </c>
      <c r="BC343" s="227">
        <f t="shared" si="841"/>
        <v>0</v>
      </c>
      <c r="BD343" s="227">
        <f t="shared" si="842"/>
        <v>0</v>
      </c>
      <c r="BE343" s="227">
        <f t="shared" si="843"/>
        <v>0</v>
      </c>
      <c r="BF343" s="227">
        <f t="shared" si="844"/>
        <v>0</v>
      </c>
      <c r="BG343" s="227">
        <f t="shared" si="845"/>
        <v>0</v>
      </c>
      <c r="BH343" s="227">
        <f t="shared" ca="1" si="846"/>
        <v>47.2</v>
      </c>
      <c r="BI343" s="227">
        <f t="shared" si="847"/>
        <v>0</v>
      </c>
      <c r="BJ343" s="227">
        <f t="shared" si="848"/>
        <v>0</v>
      </c>
    </row>
    <row r="344" spans="1:62" x14ac:dyDescent="0.2">
      <c r="A344" s="228" t="s">
        <v>358</v>
      </c>
      <c r="B344" s="229" t="s">
        <v>376</v>
      </c>
      <c r="C344" s="230" t="s">
        <v>80</v>
      </c>
      <c r="D344" s="231"/>
      <c r="E344" s="236" t="str">
        <f t="shared" si="808"/>
        <v/>
      </c>
      <c r="F344" s="231"/>
      <c r="G344" s="245" t="str">
        <f t="shared" si="809"/>
        <v/>
      </c>
      <c r="H344" s="231"/>
      <c r="I344" s="245" t="str">
        <f t="shared" si="810"/>
        <v/>
      </c>
      <c r="J344" s="234"/>
      <c r="K344" s="236" t="str">
        <f t="shared" si="811"/>
        <v/>
      </c>
      <c r="L344" s="234"/>
      <c r="M344" s="236" t="str">
        <f t="shared" si="812"/>
        <v/>
      </c>
      <c r="N344" s="289"/>
      <c r="O344" s="236" t="str">
        <f t="shared" si="813"/>
        <v/>
      </c>
      <c r="P344" s="234">
        <v>34.11</v>
      </c>
      <c r="Q344" s="236">
        <f t="shared" ca="1" si="814"/>
        <v>82.79</v>
      </c>
      <c r="R344" s="231" t="s">
        <v>88</v>
      </c>
      <c r="S344" s="245" t="str">
        <f t="shared" si="815"/>
        <v>*</v>
      </c>
      <c r="T344" s="231"/>
      <c r="U344" s="236" t="str">
        <f t="shared" si="816"/>
        <v/>
      </c>
      <c r="V344" s="236">
        <f t="shared" ca="1" si="817"/>
        <v>82.79</v>
      </c>
      <c r="W344" s="225"/>
      <c r="X344" s="226">
        <v>0.5</v>
      </c>
      <c r="Y344" s="158">
        <f t="shared" ca="1" si="883"/>
        <v>82.79</v>
      </c>
      <c r="Z344" s="158">
        <f t="shared" ca="1" si="883"/>
        <v>0</v>
      </c>
      <c r="AA344" s="158">
        <f t="shared" ca="1" si="883"/>
        <v>0</v>
      </c>
      <c r="AB344" s="158">
        <f t="shared" ca="1" si="883"/>
        <v>0</v>
      </c>
      <c r="AC344" s="158">
        <f t="shared" ca="1" si="883"/>
        <v>0</v>
      </c>
      <c r="AE344" s="158">
        <f t="shared" si="819"/>
        <v>0</v>
      </c>
      <c r="AF344" s="158">
        <f t="shared" si="820"/>
        <v>0</v>
      </c>
      <c r="AG344" s="158">
        <f t="shared" si="821"/>
        <v>0</v>
      </c>
      <c r="AH344" s="158">
        <f t="shared" si="822"/>
        <v>0</v>
      </c>
      <c r="AI344" s="158">
        <f t="shared" si="823"/>
        <v>0</v>
      </c>
      <c r="AJ344" s="158">
        <f t="shared" si="824"/>
        <v>0</v>
      </c>
      <c r="AK344" s="158">
        <f t="shared" ca="1" si="825"/>
        <v>82.79</v>
      </c>
      <c r="AL344" s="158">
        <f t="shared" si="826"/>
        <v>0</v>
      </c>
      <c r="AM344" s="158">
        <f t="shared" si="827"/>
        <v>0</v>
      </c>
      <c r="AN344" s="159">
        <f t="shared" ca="1" si="871"/>
        <v>41.4</v>
      </c>
      <c r="AP344" s="227">
        <f t="shared" ca="1" si="872"/>
        <v>0</v>
      </c>
      <c r="AQ344" s="227">
        <f t="shared" ca="1" si="873"/>
        <v>41.4</v>
      </c>
      <c r="AR344" s="227">
        <f t="shared" ca="1" si="874"/>
        <v>0</v>
      </c>
      <c r="AS344" s="227">
        <f t="shared" ca="1" si="875"/>
        <v>0</v>
      </c>
      <c r="AT344" s="227">
        <f t="shared" ca="1" si="876"/>
        <v>0</v>
      </c>
      <c r="AU344" s="227">
        <f t="shared" ca="1" si="877"/>
        <v>0</v>
      </c>
      <c r="AV344" s="227">
        <f t="shared" ca="1" si="878"/>
        <v>0</v>
      </c>
      <c r="AW344" s="227">
        <f t="shared" ca="1" si="879"/>
        <v>0</v>
      </c>
      <c r="AX344" s="227">
        <f t="shared" ca="1" si="880"/>
        <v>0</v>
      </c>
      <c r="AY344" s="227">
        <f t="shared" ca="1" si="881"/>
        <v>0</v>
      </c>
      <c r="AZ344" s="227">
        <f t="shared" ca="1" si="882"/>
        <v>0</v>
      </c>
      <c r="BB344" s="227">
        <f t="shared" si="840"/>
        <v>0</v>
      </c>
      <c r="BC344" s="227">
        <f t="shared" si="841"/>
        <v>0</v>
      </c>
      <c r="BD344" s="227">
        <f t="shared" si="842"/>
        <v>0</v>
      </c>
      <c r="BE344" s="227">
        <f t="shared" si="843"/>
        <v>0</v>
      </c>
      <c r="BF344" s="227">
        <f t="shared" si="844"/>
        <v>0</v>
      </c>
      <c r="BG344" s="227">
        <f t="shared" si="845"/>
        <v>0</v>
      </c>
      <c r="BH344" s="227">
        <f t="shared" ca="1" si="846"/>
        <v>41.4</v>
      </c>
      <c r="BI344" s="227">
        <f t="shared" si="847"/>
        <v>0</v>
      </c>
      <c r="BJ344" s="227">
        <f t="shared" si="848"/>
        <v>0</v>
      </c>
    </row>
    <row r="345" spans="1:62" x14ac:dyDescent="0.2">
      <c r="A345" s="228" t="s">
        <v>359</v>
      </c>
      <c r="B345" s="229" t="s">
        <v>393</v>
      </c>
      <c r="C345" s="230" t="s">
        <v>83</v>
      </c>
      <c r="D345" s="231"/>
      <c r="E345" s="236" t="str">
        <f t="shared" si="808"/>
        <v/>
      </c>
      <c r="F345" s="231"/>
      <c r="G345" s="245" t="str">
        <f t="shared" si="809"/>
        <v/>
      </c>
      <c r="H345" s="231"/>
      <c r="I345" s="245" t="str">
        <f t="shared" si="810"/>
        <v/>
      </c>
      <c r="J345" s="234"/>
      <c r="K345" s="236" t="str">
        <f t="shared" si="811"/>
        <v/>
      </c>
      <c r="L345" s="234"/>
      <c r="M345" s="236" t="str">
        <f t="shared" si="812"/>
        <v/>
      </c>
      <c r="N345" s="289"/>
      <c r="O345" s="236" t="str">
        <f t="shared" si="813"/>
        <v/>
      </c>
      <c r="P345" s="234"/>
      <c r="Q345" s="236" t="str">
        <f t="shared" si="814"/>
        <v/>
      </c>
      <c r="R345" s="234">
        <v>98.15</v>
      </c>
      <c r="S345" s="236">
        <f t="shared" ca="1" si="815"/>
        <v>72.59</v>
      </c>
      <c r="T345" s="231"/>
      <c r="U345" s="236" t="str">
        <f t="shared" si="816"/>
        <v/>
      </c>
      <c r="V345" s="236">
        <f t="shared" ca="1" si="817"/>
        <v>72.59</v>
      </c>
      <c r="W345" s="225"/>
      <c r="X345" s="226">
        <v>0.5</v>
      </c>
      <c r="Y345" s="158">
        <f t="shared" ca="1" si="883"/>
        <v>72.59</v>
      </c>
      <c r="Z345" s="158">
        <f t="shared" ca="1" si="883"/>
        <v>0</v>
      </c>
      <c r="AA345" s="158">
        <f t="shared" ca="1" si="883"/>
        <v>0</v>
      </c>
      <c r="AB345" s="158">
        <f t="shared" ca="1" si="883"/>
        <v>0</v>
      </c>
      <c r="AC345" s="158">
        <f t="shared" ca="1" si="883"/>
        <v>0</v>
      </c>
      <c r="AE345" s="158">
        <f t="shared" si="819"/>
        <v>0</v>
      </c>
      <c r="AF345" s="158">
        <f t="shared" si="820"/>
        <v>0</v>
      </c>
      <c r="AG345" s="158">
        <f t="shared" si="821"/>
        <v>0</v>
      </c>
      <c r="AH345" s="158">
        <f t="shared" si="822"/>
        <v>0</v>
      </c>
      <c r="AI345" s="158">
        <f t="shared" si="823"/>
        <v>0</v>
      </c>
      <c r="AJ345" s="158">
        <f t="shared" si="824"/>
        <v>0</v>
      </c>
      <c r="AK345" s="158">
        <f t="shared" si="825"/>
        <v>0</v>
      </c>
      <c r="AL345" s="158">
        <f t="shared" ca="1" si="826"/>
        <v>72.59</v>
      </c>
      <c r="AM345" s="158">
        <f t="shared" si="827"/>
        <v>0</v>
      </c>
      <c r="AN345" s="159">
        <f t="shared" ca="1" si="871"/>
        <v>36.299999999999997</v>
      </c>
      <c r="AP345" s="227">
        <f t="shared" ca="1" si="872"/>
        <v>0</v>
      </c>
      <c r="AQ345" s="227">
        <f t="shared" ca="1" si="873"/>
        <v>0</v>
      </c>
      <c r="AR345" s="227">
        <f t="shared" ca="1" si="874"/>
        <v>0</v>
      </c>
      <c r="AS345" s="227">
        <f t="shared" ca="1" si="875"/>
        <v>0</v>
      </c>
      <c r="AT345" s="227">
        <f t="shared" ca="1" si="876"/>
        <v>36.299999999999997</v>
      </c>
      <c r="AU345" s="227">
        <f t="shared" ca="1" si="877"/>
        <v>0</v>
      </c>
      <c r="AV345" s="227">
        <f t="shared" ca="1" si="878"/>
        <v>0</v>
      </c>
      <c r="AW345" s="227">
        <f t="shared" ca="1" si="879"/>
        <v>0</v>
      </c>
      <c r="AX345" s="227">
        <f t="shared" ca="1" si="880"/>
        <v>0</v>
      </c>
      <c r="AY345" s="227">
        <f t="shared" ca="1" si="881"/>
        <v>0</v>
      </c>
      <c r="AZ345" s="227">
        <f t="shared" ca="1" si="882"/>
        <v>0</v>
      </c>
      <c r="BB345" s="227">
        <f t="shared" si="840"/>
        <v>0</v>
      </c>
      <c r="BC345" s="227">
        <f t="shared" si="841"/>
        <v>0</v>
      </c>
      <c r="BD345" s="227">
        <f t="shared" si="842"/>
        <v>0</v>
      </c>
      <c r="BE345" s="227">
        <f t="shared" si="843"/>
        <v>0</v>
      </c>
      <c r="BF345" s="227">
        <f t="shared" si="844"/>
        <v>0</v>
      </c>
      <c r="BG345" s="227">
        <f t="shared" si="845"/>
        <v>0</v>
      </c>
      <c r="BH345" s="227">
        <f t="shared" si="846"/>
        <v>0</v>
      </c>
      <c r="BI345" s="227">
        <f t="shared" ca="1" si="847"/>
        <v>36.299999999999997</v>
      </c>
      <c r="BJ345" s="227">
        <f t="shared" si="848"/>
        <v>0</v>
      </c>
    </row>
    <row r="346" spans="1:62" x14ac:dyDescent="0.2">
      <c r="A346" s="228" t="s">
        <v>360</v>
      </c>
      <c r="B346" s="229" t="s">
        <v>311</v>
      </c>
      <c r="C346" s="230" t="s">
        <v>73</v>
      </c>
      <c r="D346" s="231"/>
      <c r="E346" s="236" t="str">
        <f t="shared" si="808"/>
        <v/>
      </c>
      <c r="F346" s="231" t="s">
        <v>88</v>
      </c>
      <c r="G346" s="245" t="str">
        <f t="shared" si="809"/>
        <v>*</v>
      </c>
      <c r="H346" s="231" t="s">
        <v>112</v>
      </c>
      <c r="I346" s="245" t="str">
        <f t="shared" si="810"/>
        <v>*</v>
      </c>
      <c r="J346" s="234">
        <v>109.27</v>
      </c>
      <c r="K346" s="236">
        <f t="shared" ca="1" si="811"/>
        <v>31.96</v>
      </c>
      <c r="L346" s="234"/>
      <c r="M346" s="236" t="str">
        <f t="shared" si="812"/>
        <v/>
      </c>
      <c r="N346" s="234">
        <v>90.19</v>
      </c>
      <c r="O346" s="236">
        <f t="shared" ca="1" si="813"/>
        <v>34.07</v>
      </c>
      <c r="P346" s="234"/>
      <c r="Q346" s="236" t="str">
        <f t="shared" si="814"/>
        <v/>
      </c>
      <c r="R346" s="234"/>
      <c r="S346" s="236" t="str">
        <f t="shared" si="815"/>
        <v/>
      </c>
      <c r="T346" s="231"/>
      <c r="U346" s="236" t="str">
        <f t="shared" si="816"/>
        <v/>
      </c>
      <c r="V346" s="236">
        <f t="shared" ca="1" si="817"/>
        <v>66.03</v>
      </c>
      <c r="W346" s="225"/>
      <c r="X346" s="226">
        <v>0.5</v>
      </c>
      <c r="Y346" s="158">
        <f t="shared" ca="1" si="883"/>
        <v>34.07</v>
      </c>
      <c r="Z346" s="158">
        <f t="shared" ca="1" si="883"/>
        <v>31.96</v>
      </c>
      <c r="AA346" s="158">
        <f t="shared" ca="1" si="883"/>
        <v>0</v>
      </c>
      <c r="AB346" s="158">
        <f t="shared" ca="1" si="883"/>
        <v>0</v>
      </c>
      <c r="AC346" s="158">
        <f t="shared" ca="1" si="883"/>
        <v>0</v>
      </c>
      <c r="AE346" s="158">
        <f t="shared" si="819"/>
        <v>0</v>
      </c>
      <c r="AF346" s="158">
        <f t="shared" si="820"/>
        <v>0</v>
      </c>
      <c r="AG346" s="158">
        <f t="shared" si="821"/>
        <v>0</v>
      </c>
      <c r="AH346" s="158">
        <f t="shared" ca="1" si="822"/>
        <v>31.96</v>
      </c>
      <c r="AI346" s="158">
        <f t="shared" si="823"/>
        <v>0</v>
      </c>
      <c r="AJ346" s="158">
        <f t="shared" ca="1" si="824"/>
        <v>34.07</v>
      </c>
      <c r="AK346" s="158">
        <f t="shared" si="825"/>
        <v>0</v>
      </c>
      <c r="AL346" s="158">
        <f t="shared" si="826"/>
        <v>0</v>
      </c>
      <c r="AM346" s="158">
        <f t="shared" si="827"/>
        <v>0</v>
      </c>
      <c r="AN346" s="159">
        <f t="shared" ca="1" si="871"/>
        <v>33.020000000000003</v>
      </c>
      <c r="AP346" s="227">
        <f t="shared" ca="1" si="872"/>
        <v>33.020000000000003</v>
      </c>
      <c r="AQ346" s="227">
        <f t="shared" ca="1" si="873"/>
        <v>0</v>
      </c>
      <c r="AR346" s="227">
        <f t="shared" ca="1" si="874"/>
        <v>0</v>
      </c>
      <c r="AS346" s="227">
        <f t="shared" ca="1" si="875"/>
        <v>0</v>
      </c>
      <c r="AT346" s="227">
        <f t="shared" ca="1" si="876"/>
        <v>0</v>
      </c>
      <c r="AU346" s="227">
        <f t="shared" ca="1" si="877"/>
        <v>0</v>
      </c>
      <c r="AV346" s="227">
        <f t="shared" ca="1" si="878"/>
        <v>0</v>
      </c>
      <c r="AW346" s="227">
        <f t="shared" ca="1" si="879"/>
        <v>0</v>
      </c>
      <c r="AX346" s="227">
        <f t="shared" ca="1" si="880"/>
        <v>0</v>
      </c>
      <c r="AY346" s="227">
        <f t="shared" ca="1" si="881"/>
        <v>0</v>
      </c>
      <c r="AZ346" s="227">
        <f t="shared" ca="1" si="882"/>
        <v>0</v>
      </c>
      <c r="BB346" s="227">
        <f t="shared" si="840"/>
        <v>0</v>
      </c>
      <c r="BC346" s="227">
        <f t="shared" si="841"/>
        <v>0</v>
      </c>
      <c r="BD346" s="227">
        <f t="shared" si="842"/>
        <v>0</v>
      </c>
      <c r="BE346" s="227">
        <f t="shared" ca="1" si="843"/>
        <v>15.98</v>
      </c>
      <c r="BF346" s="227">
        <f t="shared" si="844"/>
        <v>0</v>
      </c>
      <c r="BG346" s="227">
        <f t="shared" ca="1" si="845"/>
        <v>17.04</v>
      </c>
      <c r="BH346" s="227">
        <f t="shared" si="846"/>
        <v>0</v>
      </c>
      <c r="BI346" s="227">
        <f t="shared" si="847"/>
        <v>0</v>
      </c>
      <c r="BJ346" s="227">
        <f t="shared" si="848"/>
        <v>0</v>
      </c>
    </row>
    <row r="347" spans="1:62" x14ac:dyDescent="0.2">
      <c r="A347" s="228" t="s">
        <v>361</v>
      </c>
      <c r="B347" s="246" t="s">
        <v>318</v>
      </c>
      <c r="C347" s="230" t="s">
        <v>73</v>
      </c>
      <c r="D347" s="231"/>
      <c r="E347" s="236" t="str">
        <f t="shared" si="808"/>
        <v/>
      </c>
      <c r="F347" s="231"/>
      <c r="G347" s="236" t="str">
        <f t="shared" si="809"/>
        <v/>
      </c>
      <c r="H347" s="231">
        <v>76.52</v>
      </c>
      <c r="I347" s="236">
        <f t="shared" ca="1" si="810"/>
        <v>45.71</v>
      </c>
      <c r="J347" s="231"/>
      <c r="K347" s="236" t="str">
        <f t="shared" si="811"/>
        <v/>
      </c>
      <c r="L347" s="231"/>
      <c r="M347" s="236" t="str">
        <f t="shared" si="812"/>
        <v/>
      </c>
      <c r="N347" s="231"/>
      <c r="O347" s="236" t="str">
        <f t="shared" si="813"/>
        <v/>
      </c>
      <c r="P347" s="231"/>
      <c r="Q347" s="236" t="str">
        <f t="shared" si="814"/>
        <v/>
      </c>
      <c r="R347" s="231"/>
      <c r="S347" s="236" t="str">
        <f t="shared" si="815"/>
        <v/>
      </c>
      <c r="T347" s="231"/>
      <c r="U347" s="236" t="str">
        <f t="shared" si="816"/>
        <v/>
      </c>
      <c r="V347" s="236">
        <f t="shared" ca="1" si="817"/>
        <v>45.71</v>
      </c>
      <c r="W347" s="225"/>
      <c r="X347" s="226">
        <v>0.5</v>
      </c>
      <c r="Y347" s="158">
        <f t="shared" ca="1" si="883"/>
        <v>45.71</v>
      </c>
      <c r="Z347" s="158">
        <f t="shared" ca="1" si="883"/>
        <v>0</v>
      </c>
      <c r="AA347" s="158">
        <f t="shared" ca="1" si="883"/>
        <v>0</v>
      </c>
      <c r="AB347" s="158">
        <f t="shared" ca="1" si="883"/>
        <v>0</v>
      </c>
      <c r="AC347" s="158">
        <f t="shared" ca="1" si="883"/>
        <v>0</v>
      </c>
      <c r="AE347" s="158">
        <f t="shared" si="819"/>
        <v>0</v>
      </c>
      <c r="AF347" s="158">
        <f t="shared" si="820"/>
        <v>0</v>
      </c>
      <c r="AG347" s="158">
        <f t="shared" ca="1" si="821"/>
        <v>45.71</v>
      </c>
      <c r="AH347" s="158">
        <f t="shared" si="822"/>
        <v>0</v>
      </c>
      <c r="AI347" s="158">
        <f t="shared" si="823"/>
        <v>0</v>
      </c>
      <c r="AJ347" s="158">
        <f t="shared" si="824"/>
        <v>0</v>
      </c>
      <c r="AK347" s="158">
        <f t="shared" si="825"/>
        <v>0</v>
      </c>
      <c r="AL347" s="158">
        <f t="shared" si="826"/>
        <v>0</v>
      </c>
      <c r="AM347" s="158">
        <f t="shared" si="827"/>
        <v>0</v>
      </c>
      <c r="AN347" s="159">
        <f t="shared" ca="1" si="871"/>
        <v>22.86</v>
      </c>
      <c r="AP347" s="227">
        <f t="shared" ca="1" si="872"/>
        <v>22.86</v>
      </c>
      <c r="AQ347" s="227">
        <f t="shared" ca="1" si="873"/>
        <v>0</v>
      </c>
      <c r="AR347" s="227">
        <f t="shared" ca="1" si="874"/>
        <v>0</v>
      </c>
      <c r="AS347" s="227">
        <f t="shared" ca="1" si="875"/>
        <v>0</v>
      </c>
      <c r="AT347" s="227">
        <f t="shared" ca="1" si="876"/>
        <v>0</v>
      </c>
      <c r="AU347" s="227">
        <f t="shared" ca="1" si="877"/>
        <v>0</v>
      </c>
      <c r="AV347" s="227">
        <f t="shared" ca="1" si="878"/>
        <v>0</v>
      </c>
      <c r="AW347" s="227">
        <f t="shared" ca="1" si="879"/>
        <v>0</v>
      </c>
      <c r="AX347" s="227">
        <f t="shared" ca="1" si="880"/>
        <v>0</v>
      </c>
      <c r="AY347" s="227">
        <f t="shared" ca="1" si="881"/>
        <v>0</v>
      </c>
      <c r="AZ347" s="227">
        <f t="shared" ca="1" si="882"/>
        <v>0</v>
      </c>
      <c r="BB347" s="227">
        <f t="shared" si="840"/>
        <v>0</v>
      </c>
      <c r="BC347" s="227">
        <f t="shared" si="841"/>
        <v>0</v>
      </c>
      <c r="BD347" s="227">
        <f t="shared" ca="1" si="842"/>
        <v>22.86</v>
      </c>
      <c r="BE347" s="227">
        <f t="shared" si="843"/>
        <v>0</v>
      </c>
      <c r="BF347" s="227">
        <f t="shared" si="844"/>
        <v>0</v>
      </c>
      <c r="BG347" s="227">
        <f t="shared" si="845"/>
        <v>0</v>
      </c>
      <c r="BH347" s="227">
        <f t="shared" si="846"/>
        <v>0</v>
      </c>
      <c r="BI347" s="227">
        <f t="shared" si="847"/>
        <v>0</v>
      </c>
      <c r="BJ347" s="227">
        <f t="shared" si="848"/>
        <v>0</v>
      </c>
    </row>
    <row r="348" spans="1:62" x14ac:dyDescent="0.2">
      <c r="A348" s="228" t="s">
        <v>398</v>
      </c>
      <c r="B348" s="229" t="s">
        <v>320</v>
      </c>
      <c r="C348" s="230" t="s">
        <v>73</v>
      </c>
      <c r="D348" s="231"/>
      <c r="E348" s="236" t="str">
        <f t="shared" si="808"/>
        <v/>
      </c>
      <c r="F348" s="231"/>
      <c r="G348" s="236" t="str">
        <f t="shared" si="809"/>
        <v/>
      </c>
      <c r="H348" s="231">
        <v>92.41</v>
      </c>
      <c r="I348" s="236">
        <f t="shared" ca="1" si="810"/>
        <v>37.909999999999997</v>
      </c>
      <c r="J348" s="231"/>
      <c r="K348" s="236" t="str">
        <f t="shared" si="811"/>
        <v/>
      </c>
      <c r="L348" s="231"/>
      <c r="M348" s="236" t="str">
        <f t="shared" si="812"/>
        <v/>
      </c>
      <c r="N348" s="231"/>
      <c r="O348" s="236" t="str">
        <f t="shared" si="813"/>
        <v/>
      </c>
      <c r="P348" s="231"/>
      <c r="Q348" s="236" t="str">
        <f t="shared" si="814"/>
        <v/>
      </c>
      <c r="R348" s="231"/>
      <c r="S348" s="236" t="str">
        <f t="shared" si="815"/>
        <v/>
      </c>
      <c r="T348" s="231"/>
      <c r="U348" s="236" t="str">
        <f t="shared" si="816"/>
        <v/>
      </c>
      <c r="V348" s="236">
        <f t="shared" ca="1" si="817"/>
        <v>37.909999999999997</v>
      </c>
      <c r="W348" s="225"/>
      <c r="X348" s="226">
        <v>0.5</v>
      </c>
      <c r="Y348" s="158">
        <f t="shared" ca="1" si="883"/>
        <v>37.909999999999997</v>
      </c>
      <c r="Z348" s="158">
        <f t="shared" ca="1" si="883"/>
        <v>0</v>
      </c>
      <c r="AA348" s="158">
        <f t="shared" ca="1" si="883"/>
        <v>0</v>
      </c>
      <c r="AB348" s="158">
        <f t="shared" ca="1" si="883"/>
        <v>0</v>
      </c>
      <c r="AC348" s="158">
        <f t="shared" ca="1" si="883"/>
        <v>0</v>
      </c>
      <c r="AE348" s="158">
        <f t="shared" si="819"/>
        <v>0</v>
      </c>
      <c r="AF348" s="158">
        <f t="shared" si="820"/>
        <v>0</v>
      </c>
      <c r="AG348" s="158">
        <f t="shared" ca="1" si="821"/>
        <v>37.909999999999997</v>
      </c>
      <c r="AH348" s="158">
        <f t="shared" si="822"/>
        <v>0</v>
      </c>
      <c r="AI348" s="158">
        <f t="shared" si="823"/>
        <v>0</v>
      </c>
      <c r="AJ348" s="158">
        <f t="shared" si="824"/>
        <v>0</v>
      </c>
      <c r="AK348" s="158">
        <f t="shared" si="825"/>
        <v>0</v>
      </c>
      <c r="AL348" s="158">
        <f t="shared" si="826"/>
        <v>0</v>
      </c>
      <c r="AM348" s="158">
        <f t="shared" si="827"/>
        <v>0</v>
      </c>
      <c r="AN348" s="159">
        <f t="shared" ca="1" si="871"/>
        <v>18.96</v>
      </c>
      <c r="AP348" s="227">
        <f t="shared" ca="1" si="872"/>
        <v>18.96</v>
      </c>
      <c r="AQ348" s="227">
        <f t="shared" ca="1" si="873"/>
        <v>0</v>
      </c>
      <c r="AR348" s="227">
        <f t="shared" ca="1" si="874"/>
        <v>0</v>
      </c>
      <c r="AS348" s="227">
        <f t="shared" ca="1" si="875"/>
        <v>0</v>
      </c>
      <c r="AT348" s="227">
        <f t="shared" ca="1" si="876"/>
        <v>0</v>
      </c>
      <c r="AU348" s="227">
        <f t="shared" ca="1" si="877"/>
        <v>0</v>
      </c>
      <c r="AV348" s="227">
        <f t="shared" ca="1" si="878"/>
        <v>0</v>
      </c>
      <c r="AW348" s="227">
        <f t="shared" ca="1" si="879"/>
        <v>0</v>
      </c>
      <c r="AX348" s="227">
        <f t="shared" ca="1" si="880"/>
        <v>0</v>
      </c>
      <c r="AY348" s="227">
        <f t="shared" ca="1" si="881"/>
        <v>0</v>
      </c>
      <c r="AZ348" s="227">
        <f t="shared" ca="1" si="882"/>
        <v>0</v>
      </c>
      <c r="BB348" s="227">
        <f t="shared" si="840"/>
        <v>0</v>
      </c>
      <c r="BC348" s="227">
        <f t="shared" si="841"/>
        <v>0</v>
      </c>
      <c r="BD348" s="227">
        <f t="shared" ca="1" si="842"/>
        <v>18.96</v>
      </c>
      <c r="BE348" s="227">
        <f t="shared" si="843"/>
        <v>0</v>
      </c>
      <c r="BF348" s="227">
        <f t="shared" si="844"/>
        <v>0</v>
      </c>
      <c r="BG348" s="227">
        <f t="shared" si="845"/>
        <v>0</v>
      </c>
      <c r="BH348" s="227">
        <f t="shared" si="846"/>
        <v>0</v>
      </c>
      <c r="BI348" s="227">
        <f t="shared" si="847"/>
        <v>0</v>
      </c>
      <c r="BJ348" s="227">
        <f t="shared" si="848"/>
        <v>0</v>
      </c>
    </row>
    <row r="349" spans="1:62" ht="13.5" thickBot="1" x14ac:dyDescent="0.25">
      <c r="A349" s="299" t="s">
        <v>399</v>
      </c>
      <c r="B349" s="229" t="s">
        <v>378</v>
      </c>
      <c r="C349" s="230" t="s">
        <v>73</v>
      </c>
      <c r="D349" s="231"/>
      <c r="E349" s="236" t="str">
        <f t="shared" si="808"/>
        <v/>
      </c>
      <c r="F349" s="231"/>
      <c r="G349" s="245" t="str">
        <f t="shared" si="809"/>
        <v/>
      </c>
      <c r="H349" s="231"/>
      <c r="I349" s="245" t="str">
        <f t="shared" si="810"/>
        <v/>
      </c>
      <c r="J349" s="234"/>
      <c r="K349" s="236" t="str">
        <f t="shared" si="811"/>
        <v/>
      </c>
      <c r="L349" s="234"/>
      <c r="M349" s="236" t="str">
        <f t="shared" si="812"/>
        <v/>
      </c>
      <c r="N349" s="289"/>
      <c r="O349" s="236" t="str">
        <f t="shared" si="813"/>
        <v/>
      </c>
      <c r="P349" s="234">
        <v>93.07</v>
      </c>
      <c r="Q349" s="236">
        <f t="shared" ca="1" si="814"/>
        <v>30.39</v>
      </c>
      <c r="R349" s="234"/>
      <c r="S349" s="236" t="str">
        <f t="shared" si="815"/>
        <v/>
      </c>
      <c r="T349" s="231"/>
      <c r="U349" s="236" t="str">
        <f t="shared" si="816"/>
        <v/>
      </c>
      <c r="V349" s="236">
        <f t="shared" ca="1" si="817"/>
        <v>30.39</v>
      </c>
      <c r="W349" s="225"/>
      <c r="X349" s="226">
        <v>0.5</v>
      </c>
      <c r="Y349" s="158">
        <f t="shared" ca="1" si="883"/>
        <v>30.39</v>
      </c>
      <c r="Z349" s="158">
        <f t="shared" ca="1" si="883"/>
        <v>0</v>
      </c>
      <c r="AA349" s="158">
        <f t="shared" ca="1" si="883"/>
        <v>0</v>
      </c>
      <c r="AB349" s="158">
        <f t="shared" ca="1" si="883"/>
        <v>0</v>
      </c>
      <c r="AC349" s="158">
        <f t="shared" ca="1" si="883"/>
        <v>0</v>
      </c>
      <c r="AE349" s="158">
        <f t="shared" si="819"/>
        <v>0</v>
      </c>
      <c r="AF349" s="158">
        <f t="shared" si="820"/>
        <v>0</v>
      </c>
      <c r="AG349" s="158">
        <f t="shared" si="821"/>
        <v>0</v>
      </c>
      <c r="AH349" s="158">
        <f t="shared" si="822"/>
        <v>0</v>
      </c>
      <c r="AI349" s="158">
        <f t="shared" si="823"/>
        <v>0</v>
      </c>
      <c r="AJ349" s="158">
        <f t="shared" si="824"/>
        <v>0</v>
      </c>
      <c r="AK349" s="158">
        <f t="shared" ca="1" si="825"/>
        <v>30.39</v>
      </c>
      <c r="AL349" s="158">
        <f t="shared" si="826"/>
        <v>0</v>
      </c>
      <c r="AM349" s="158">
        <f t="shared" si="827"/>
        <v>0</v>
      </c>
      <c r="AN349" s="159">
        <f t="shared" ca="1" si="871"/>
        <v>15.2</v>
      </c>
      <c r="AP349" s="227">
        <f t="shared" ca="1" si="872"/>
        <v>15.2</v>
      </c>
      <c r="AQ349" s="227">
        <f t="shared" ca="1" si="873"/>
        <v>0</v>
      </c>
      <c r="AR349" s="227">
        <f t="shared" ca="1" si="874"/>
        <v>0</v>
      </c>
      <c r="AS349" s="227">
        <f t="shared" ca="1" si="875"/>
        <v>0</v>
      </c>
      <c r="AT349" s="227">
        <f t="shared" ca="1" si="876"/>
        <v>0</v>
      </c>
      <c r="AU349" s="227">
        <f t="shared" ca="1" si="877"/>
        <v>0</v>
      </c>
      <c r="AV349" s="227">
        <f t="shared" ca="1" si="878"/>
        <v>0</v>
      </c>
      <c r="AW349" s="227">
        <f t="shared" ca="1" si="879"/>
        <v>0</v>
      </c>
      <c r="AX349" s="227">
        <f t="shared" ca="1" si="880"/>
        <v>0</v>
      </c>
      <c r="AY349" s="227">
        <f t="shared" ca="1" si="881"/>
        <v>0</v>
      </c>
      <c r="AZ349" s="227">
        <f t="shared" ca="1" si="882"/>
        <v>0</v>
      </c>
      <c r="BB349" s="227">
        <f t="shared" si="840"/>
        <v>0</v>
      </c>
      <c r="BC349" s="227">
        <f t="shared" si="841"/>
        <v>0</v>
      </c>
      <c r="BD349" s="227">
        <f t="shared" si="842"/>
        <v>0</v>
      </c>
      <c r="BE349" s="227">
        <f t="shared" si="843"/>
        <v>0</v>
      </c>
      <c r="BF349" s="227">
        <f t="shared" si="844"/>
        <v>0</v>
      </c>
      <c r="BG349" s="227">
        <f t="shared" si="845"/>
        <v>0</v>
      </c>
      <c r="BH349" s="227">
        <f t="shared" ca="1" si="846"/>
        <v>15.2</v>
      </c>
      <c r="BI349" s="227">
        <f t="shared" si="847"/>
        <v>0</v>
      </c>
      <c r="BJ349" s="227">
        <f t="shared" si="848"/>
        <v>0</v>
      </c>
    </row>
    <row r="350" spans="1:62" ht="13.5" thickBot="1" x14ac:dyDescent="0.25">
      <c r="A350" s="299" t="s">
        <v>411</v>
      </c>
      <c r="B350" s="300" t="s">
        <v>310</v>
      </c>
      <c r="C350" s="301" t="s">
        <v>73</v>
      </c>
      <c r="D350" s="302"/>
      <c r="E350" s="303" t="str">
        <f t="shared" si="808"/>
        <v/>
      </c>
      <c r="F350" s="302" t="s">
        <v>404</v>
      </c>
      <c r="G350" s="304" t="str">
        <f t="shared" si="809"/>
        <v>*</v>
      </c>
      <c r="H350" s="302"/>
      <c r="I350" s="303" t="str">
        <f t="shared" si="810"/>
        <v/>
      </c>
      <c r="J350" s="305"/>
      <c r="K350" s="303" t="str">
        <f t="shared" si="811"/>
        <v/>
      </c>
      <c r="L350" s="305"/>
      <c r="M350" s="303" t="str">
        <f t="shared" si="812"/>
        <v/>
      </c>
      <c r="N350" s="305"/>
      <c r="O350" s="303" t="str">
        <f t="shared" si="813"/>
        <v/>
      </c>
      <c r="P350" s="305"/>
      <c r="Q350" s="303" t="str">
        <f t="shared" si="814"/>
        <v/>
      </c>
      <c r="R350" s="305"/>
      <c r="S350" s="303" t="str">
        <f t="shared" si="815"/>
        <v/>
      </c>
      <c r="T350" s="302"/>
      <c r="U350" s="303" t="str">
        <f t="shared" si="816"/>
        <v/>
      </c>
      <c r="V350" s="303">
        <f t="shared" si="817"/>
        <v>0</v>
      </c>
      <c r="W350" s="225"/>
      <c r="X350" s="226">
        <v>0.5</v>
      </c>
      <c r="Y350" s="158">
        <f t="shared" si="883"/>
        <v>0</v>
      </c>
      <c r="Z350" s="158">
        <f t="shared" si="883"/>
        <v>0</v>
      </c>
      <c r="AA350" s="158">
        <f t="shared" si="883"/>
        <v>0</v>
      </c>
      <c r="AB350" s="158">
        <f t="shared" si="883"/>
        <v>0</v>
      </c>
      <c r="AC350" s="158">
        <f t="shared" si="883"/>
        <v>0</v>
      </c>
      <c r="AE350" s="158">
        <f t="shared" si="819"/>
        <v>0</v>
      </c>
      <c r="AF350" s="158">
        <f t="shared" si="820"/>
        <v>0</v>
      </c>
      <c r="AG350" s="158">
        <f t="shared" si="821"/>
        <v>0</v>
      </c>
      <c r="AH350" s="158">
        <f t="shared" si="822"/>
        <v>0</v>
      </c>
      <c r="AI350" s="158">
        <f t="shared" si="823"/>
        <v>0</v>
      </c>
      <c r="AJ350" s="158">
        <f t="shared" si="824"/>
        <v>0</v>
      </c>
      <c r="AK350" s="158">
        <f t="shared" si="825"/>
        <v>0</v>
      </c>
      <c r="AL350" s="158">
        <f t="shared" si="826"/>
        <v>0</v>
      </c>
      <c r="AM350" s="158">
        <f t="shared" si="827"/>
        <v>0</v>
      </c>
      <c r="AN350" s="159">
        <f t="shared" si="871"/>
        <v>0</v>
      </c>
      <c r="AP350" s="227">
        <f t="shared" si="872"/>
        <v>0</v>
      </c>
      <c r="AQ350" s="227">
        <f t="shared" si="873"/>
        <v>0</v>
      </c>
      <c r="AR350" s="227">
        <f t="shared" si="874"/>
        <v>0</v>
      </c>
      <c r="AS350" s="227">
        <f t="shared" si="875"/>
        <v>0</v>
      </c>
      <c r="AT350" s="227">
        <f t="shared" si="876"/>
        <v>0</v>
      </c>
      <c r="AU350" s="227">
        <f t="shared" si="877"/>
        <v>0</v>
      </c>
      <c r="AV350" s="227">
        <f t="shared" si="878"/>
        <v>0</v>
      </c>
      <c r="AW350" s="227">
        <f t="shared" si="879"/>
        <v>0</v>
      </c>
      <c r="AX350" s="227">
        <f t="shared" si="880"/>
        <v>0</v>
      </c>
      <c r="AY350" s="227">
        <f t="shared" si="881"/>
        <v>0</v>
      </c>
      <c r="AZ350" s="227">
        <f t="shared" si="882"/>
        <v>0</v>
      </c>
      <c r="BB350" s="227">
        <f t="shared" si="840"/>
        <v>0</v>
      </c>
      <c r="BC350" s="227">
        <f t="shared" si="841"/>
        <v>0</v>
      </c>
      <c r="BD350" s="227">
        <f t="shared" si="842"/>
        <v>0</v>
      </c>
      <c r="BE350" s="227">
        <f t="shared" si="843"/>
        <v>0</v>
      </c>
      <c r="BF350" s="227">
        <f t="shared" si="844"/>
        <v>0</v>
      </c>
      <c r="BG350" s="227">
        <f t="shared" si="845"/>
        <v>0</v>
      </c>
      <c r="BH350" s="227">
        <f t="shared" si="846"/>
        <v>0</v>
      </c>
      <c r="BI350" s="227">
        <f t="shared" si="847"/>
        <v>0</v>
      </c>
      <c r="BJ350" s="227">
        <f t="shared" si="848"/>
        <v>0</v>
      </c>
    </row>
    <row r="351" spans="1:62" ht="13.5" thickBot="1" x14ac:dyDescent="0.25"/>
    <row r="352" spans="1:62" ht="13.5" customHeight="1" x14ac:dyDescent="0.25">
      <c r="A352" s="355"/>
      <c r="B352" s="358" t="s">
        <v>57</v>
      </c>
      <c r="C352" s="361" t="s">
        <v>2</v>
      </c>
      <c r="D352" s="349" t="s">
        <v>95</v>
      </c>
      <c r="E352" s="349"/>
      <c r="F352" s="349" t="s">
        <v>145</v>
      </c>
      <c r="G352" s="349"/>
      <c r="H352" s="349" t="s">
        <v>133</v>
      </c>
      <c r="I352" s="349"/>
      <c r="J352" s="349" t="s">
        <v>135</v>
      </c>
      <c r="K352" s="349"/>
      <c r="L352" s="349" t="s">
        <v>136</v>
      </c>
      <c r="M352" s="350"/>
      <c r="N352" s="349" t="s">
        <v>149</v>
      </c>
      <c r="O352" s="349"/>
      <c r="P352" s="349" t="s">
        <v>20</v>
      </c>
      <c r="Q352" s="349"/>
      <c r="R352" s="349" t="s">
        <v>153</v>
      </c>
      <c r="S352" s="350"/>
      <c r="T352" s="349" t="s">
        <v>381</v>
      </c>
      <c r="U352" s="350"/>
      <c r="V352" s="351" t="s">
        <v>93</v>
      </c>
      <c r="W352" s="354"/>
      <c r="X352" s="354"/>
      <c r="AP352" s="227"/>
      <c r="AQ352" s="227"/>
      <c r="AR352" s="227"/>
      <c r="AS352" s="227"/>
      <c r="AT352" s="227"/>
      <c r="AU352" s="227"/>
      <c r="AV352" s="227"/>
      <c r="AW352" s="227"/>
      <c r="AX352" s="227"/>
      <c r="AY352" s="227"/>
      <c r="AZ352" s="227"/>
    </row>
    <row r="353" spans="1:62" ht="13.5" x14ac:dyDescent="0.25">
      <c r="A353" s="356"/>
      <c r="B353" s="359"/>
      <c r="C353" s="362"/>
      <c r="D353" s="348" t="s">
        <v>144</v>
      </c>
      <c r="E353" s="348"/>
      <c r="F353" s="348" t="s">
        <v>146</v>
      </c>
      <c r="G353" s="348"/>
      <c r="H353" s="348" t="s">
        <v>146</v>
      </c>
      <c r="I353" s="348"/>
      <c r="J353" s="348" t="s">
        <v>147</v>
      </c>
      <c r="K353" s="348"/>
      <c r="L353" s="348" t="s">
        <v>148</v>
      </c>
      <c r="M353" s="348"/>
      <c r="N353" s="348" t="s">
        <v>151</v>
      </c>
      <c r="O353" s="348"/>
      <c r="P353" s="348" t="s">
        <v>152</v>
      </c>
      <c r="Q353" s="348"/>
      <c r="R353" s="348" t="s">
        <v>91</v>
      </c>
      <c r="S353" s="348"/>
      <c r="T353" s="348" t="s">
        <v>382</v>
      </c>
      <c r="U353" s="348"/>
      <c r="V353" s="352"/>
      <c r="W353" s="354"/>
      <c r="X353" s="354"/>
      <c r="AP353" s="227"/>
      <c r="AQ353" s="227"/>
      <c r="AR353" s="227"/>
      <c r="AS353" s="227"/>
      <c r="AT353" s="227"/>
      <c r="AU353" s="227"/>
      <c r="AV353" s="227"/>
      <c r="AW353" s="227"/>
      <c r="AX353" s="227"/>
      <c r="AY353" s="227"/>
      <c r="AZ353" s="227"/>
    </row>
    <row r="354" spans="1:62" ht="13.5" customHeight="1" thickBot="1" x14ac:dyDescent="0.25">
      <c r="A354" s="357"/>
      <c r="B354" s="360"/>
      <c r="C354" s="363"/>
      <c r="D354" s="203" t="s">
        <v>0</v>
      </c>
      <c r="E354" s="204" t="s">
        <v>1</v>
      </c>
      <c r="F354" s="203" t="s">
        <v>0</v>
      </c>
      <c r="G354" s="204" t="s">
        <v>1</v>
      </c>
      <c r="H354" s="203" t="s">
        <v>0</v>
      </c>
      <c r="I354" s="204" t="s">
        <v>1</v>
      </c>
      <c r="J354" s="203" t="s">
        <v>0</v>
      </c>
      <c r="K354" s="204" t="s">
        <v>1</v>
      </c>
      <c r="L354" s="203" t="s">
        <v>0</v>
      </c>
      <c r="M354" s="204" t="s">
        <v>1</v>
      </c>
      <c r="N354" s="203" t="s">
        <v>0</v>
      </c>
      <c r="O354" s="204" t="s">
        <v>1</v>
      </c>
      <c r="P354" s="203" t="s">
        <v>0</v>
      </c>
      <c r="Q354" s="204" t="s">
        <v>1</v>
      </c>
      <c r="R354" s="203" t="s">
        <v>0</v>
      </c>
      <c r="S354" s="204" t="s">
        <v>1</v>
      </c>
      <c r="T354" s="203" t="s">
        <v>0</v>
      </c>
      <c r="U354" s="204" t="s">
        <v>1</v>
      </c>
      <c r="V354" s="353"/>
      <c r="W354" s="259"/>
      <c r="X354" s="206"/>
      <c r="AP354" s="227"/>
      <c r="AQ354" s="227"/>
      <c r="AR354" s="227"/>
      <c r="AS354" s="227"/>
      <c r="AT354" s="227"/>
      <c r="AU354" s="227"/>
      <c r="AV354" s="227"/>
      <c r="AW354" s="227"/>
      <c r="AX354" s="227"/>
      <c r="AY354" s="227"/>
      <c r="AZ354" s="227"/>
    </row>
    <row r="355" spans="1:62" s="215" customFormat="1" ht="13.5" hidden="1" outlineLevel="1" thickBot="1" x14ac:dyDescent="0.25">
      <c r="A355" s="209"/>
      <c r="B355" s="210">
        <f>ROW()+1</f>
        <v>356</v>
      </c>
      <c r="C355" s="211" cm="1">
        <f t="array" ref="C355">MATCH(TRUE,ISBLANK(C356:C575),0)+ROW()-1</f>
        <v>378</v>
      </c>
      <c r="D355" s="212">
        <f ca="1">MIN(INDIRECT(ADDRESS($B355,COLUMN())&amp;":"&amp;ADDRESS($C355,COLUMN())))</f>
        <v>68.19</v>
      </c>
      <c r="E355" s="213">
        <f ca="1">100*D355-40*INT(D355)</f>
        <v>4099</v>
      </c>
      <c r="F355" s="212">
        <f ca="1">MIN(INDIRECT(ADDRESS($B355,COLUMN())&amp;":"&amp;ADDRESS($C355,COLUMN())))</f>
        <v>35.049999999999997</v>
      </c>
      <c r="G355" s="213">
        <f t="shared" ref="G355" ca="1" si="884">F355*100-40*INT(F355)</f>
        <v>2104.9999999999995</v>
      </c>
      <c r="H355" s="212">
        <f ca="1">MIN(INDIRECT(ADDRESS($B355,COLUMN())&amp;":"&amp;ADDRESS($C355,COLUMN())))</f>
        <v>39.520000000000003</v>
      </c>
      <c r="I355" s="213">
        <f t="shared" ref="I355" ca="1" si="885">H355*100-40*INT(H355)</f>
        <v>2392.0000000000005</v>
      </c>
      <c r="J355" s="212">
        <f ca="1">MIN(INDIRECT(ADDRESS($B355,COLUMN())&amp;":"&amp;ADDRESS($C355,COLUMN())))</f>
        <v>36.43</v>
      </c>
      <c r="K355" s="213">
        <f t="shared" ref="K355" ca="1" si="886">J355*100-40*INT(J355)</f>
        <v>2203</v>
      </c>
      <c r="L355" s="212">
        <f ca="1">MIN(INDIRECT(ADDRESS($B355,COLUMN())&amp;":"&amp;ADDRESS($C355,COLUMN())))</f>
        <v>32.049999999999997</v>
      </c>
      <c r="M355" s="213">
        <f t="shared" ref="M355" ca="1" si="887">L355*100-40*INT(L355)</f>
        <v>1924.9999999999995</v>
      </c>
      <c r="N355" s="212">
        <f ca="1">MIN(INDIRECT(ADDRESS($B355,COLUMN())&amp;":"&amp;ADDRESS($C355,COLUMN())))</f>
        <v>29.21</v>
      </c>
      <c r="O355" s="213">
        <f t="shared" ref="O355" ca="1" si="888">N355*100-40*INT(N355)</f>
        <v>1761</v>
      </c>
      <c r="P355" s="212">
        <f ca="1">MIN(INDIRECT(ADDRESS($B355,COLUMN())&amp;":"&amp;ADDRESS($C355,COLUMN())))</f>
        <v>45.39</v>
      </c>
      <c r="Q355" s="213">
        <f t="shared" ref="Q355" ca="1" si="889">P355*100-40*INT(P355)</f>
        <v>2739</v>
      </c>
      <c r="R355" s="212">
        <f ca="1">MIN(INDIRECT(ADDRESS($B355,COLUMN())&amp;":"&amp;ADDRESS($C355,COLUMN())))</f>
        <v>54.28</v>
      </c>
      <c r="S355" s="213">
        <f t="shared" ref="S355" ca="1" si="890">R355*100-40*INT(R355)</f>
        <v>3268</v>
      </c>
      <c r="T355" s="212">
        <f ca="1">MIN(INDIRECT(ADDRESS($B355,COLUMN())&amp;":"&amp;ADDRESS($C355,COLUMN())))</f>
        <v>36.229999999999997</v>
      </c>
      <c r="U355" s="213">
        <f t="shared" ref="U355" ca="1" si="891">T355*100-40*INT(T355)</f>
        <v>2182.9999999999995</v>
      </c>
      <c r="V355" s="212"/>
      <c r="W355" s="214"/>
      <c r="X355" s="214"/>
      <c r="AN355" s="216"/>
      <c r="AP355" s="217"/>
      <c r="AQ355" s="217"/>
      <c r="AR355" s="217"/>
      <c r="AS355" s="217"/>
      <c r="AT355" s="217"/>
      <c r="AU355" s="217"/>
      <c r="AV355" s="217"/>
      <c r="AW355" s="217"/>
      <c r="AX355" s="217"/>
      <c r="AY355" s="217"/>
      <c r="AZ355" s="217"/>
    </row>
    <row r="356" spans="1:62" collapsed="1" x14ac:dyDescent="0.2">
      <c r="A356" s="218" t="s">
        <v>3</v>
      </c>
      <c r="B356" s="219" t="s">
        <v>255</v>
      </c>
      <c r="C356" s="220" t="s">
        <v>156</v>
      </c>
      <c r="D356" s="221">
        <v>68.19</v>
      </c>
      <c r="E356" s="223">
        <f t="shared" ref="E356:E378" ca="1" si="892">IF(D356="","",IF(N(D356)=0,"*",ROUND(100*E$355/(100*D356-40*INT(D356)),2)))</f>
        <v>100</v>
      </c>
      <c r="F356" s="221">
        <v>35.58</v>
      </c>
      <c r="G356" s="223">
        <f t="shared" ref="G356:G378" ca="1" si="893">IF(F356="","",IF(N(F356)=0,"*",ROUND(100*G$355/(100*F356-40*INT(F356)),2)))</f>
        <v>97.54</v>
      </c>
      <c r="H356" s="221">
        <v>48.18</v>
      </c>
      <c r="I356" s="222">
        <f t="shared" ref="I356:I378" ca="1" si="894">IF(H356="","",IF(N(H356)=0,"*",ROUND(100*I$355/(100*H356-40*INT(H356)),2)))</f>
        <v>82.54</v>
      </c>
      <c r="J356" s="221">
        <v>36.43</v>
      </c>
      <c r="K356" s="223">
        <f t="shared" ref="K356:K378" ca="1" si="895">IF(J356="","",IF(N(J356)=0,"*",ROUND(100*K$355/(100*J356-40*INT(J356)),2)))</f>
        <v>100</v>
      </c>
      <c r="L356" s="221">
        <v>43.3</v>
      </c>
      <c r="M356" s="222">
        <f t="shared" ref="M356:M378" ca="1" si="896">IF(L356="","",IF(N(L356)=0,"*",ROUND(100*M$355/(100*L356-40*INT(L356)),2)))</f>
        <v>73.75</v>
      </c>
      <c r="N356" s="221">
        <v>29.21</v>
      </c>
      <c r="O356" s="223">
        <f t="shared" ref="O356:O378" ca="1" si="897">IF(N356="","",IF(N(N356)=0,"*",ROUND(100*O$355/(100*N356-40*INT(N356)),2)))</f>
        <v>100</v>
      </c>
      <c r="P356" s="221">
        <v>63.22</v>
      </c>
      <c r="Q356" s="222">
        <f t="shared" ref="Q356:Q378" ca="1" si="898">IF(P356="","",IF(N(P356)=0,"*",ROUND(100*Q$355/(100*P356-40*INT(P356)),2)))</f>
        <v>72.040000000000006</v>
      </c>
      <c r="R356" s="221">
        <v>66.260000000000005</v>
      </c>
      <c r="S356" s="222">
        <f t="shared" ref="S356:S378" ca="1" si="899">IF(R356="","",IF(N(R356)=0,"*",ROUND(100*S$355/(100*R356-40*INT(R356)),2)))</f>
        <v>81.99</v>
      </c>
      <c r="T356" s="221">
        <v>37.04</v>
      </c>
      <c r="U356" s="223">
        <f t="shared" ref="U356:U378" ca="1" si="900">IF(T356="","",IF(N(T356)=0,"*",ROUND(100*U$355/(100*T356-40*INT(T356)),2)))</f>
        <v>98.16</v>
      </c>
      <c r="V356" s="223">
        <f t="shared" ref="V356:V378" ca="1" si="901">SUM(Y356:AC356)</f>
        <v>495.7</v>
      </c>
      <c r="W356" s="225"/>
      <c r="X356" s="226">
        <v>0.9</v>
      </c>
      <c r="Y356" s="158">
        <f t="shared" ref="Y356:AC365" ca="1" si="902">LARGE($AE356:$AM356,Y$34)</f>
        <v>100</v>
      </c>
      <c r="Z356" s="158">
        <f t="shared" ca="1" si="902"/>
        <v>100</v>
      </c>
      <c r="AA356" s="158">
        <f t="shared" ca="1" si="902"/>
        <v>100</v>
      </c>
      <c r="AB356" s="158">
        <f t="shared" ca="1" si="902"/>
        <v>98.16</v>
      </c>
      <c r="AC356" s="158">
        <f t="shared" ca="1" si="902"/>
        <v>97.54</v>
      </c>
      <c r="AE356" s="158">
        <f t="shared" ref="AE356:AE378" ca="1" si="903">N(E356)</f>
        <v>100</v>
      </c>
      <c r="AF356" s="158">
        <f t="shared" ref="AF356:AF378" ca="1" si="904">N(G356)</f>
        <v>97.54</v>
      </c>
      <c r="AG356" s="158">
        <f t="shared" ref="AG356:AG378" ca="1" si="905">N(I356)</f>
        <v>82.54</v>
      </c>
      <c r="AH356" s="158">
        <f t="shared" ref="AH356:AH378" ca="1" si="906">N(K356)</f>
        <v>100</v>
      </c>
      <c r="AI356" s="158">
        <f t="shared" ref="AI356:AI378" ca="1" si="907">N(M356)</f>
        <v>73.75</v>
      </c>
      <c r="AJ356" s="158">
        <f t="shared" ref="AJ356:AJ378" ca="1" si="908">N(O356)</f>
        <v>100</v>
      </c>
      <c r="AK356" s="158">
        <f t="shared" ref="AK356:AK378" ca="1" si="909">N(Q356)</f>
        <v>72.040000000000006</v>
      </c>
      <c r="AL356" s="158">
        <f t="shared" ref="AL356:AL378" ca="1" si="910">N(S356)</f>
        <v>81.99</v>
      </c>
      <c r="AM356" s="158">
        <f t="shared" ref="AM356:AM378" ca="1" si="911">N(U356)</f>
        <v>98.16</v>
      </c>
      <c r="AN356" s="159">
        <f t="shared" ref="AN356:AN378" ca="1" si="912">ROUND(X356*SUM(E356,G356,I356,K356,M356,O356,Q356,S356,U356),2)</f>
        <v>725.42</v>
      </c>
      <c r="AP356" s="227">
        <f t="shared" ref="AP356:AP378" ca="1" si="913">IF(C356="Vihor",1,0)*AN356</f>
        <v>0</v>
      </c>
      <c r="AQ356" s="227">
        <f t="shared" ref="AQ356:AQ378" ca="1" si="914">IF(C356="Maksimir",1,0)*AN356</f>
        <v>0</v>
      </c>
      <c r="AR356" s="227">
        <f t="shared" ref="AR356:AR378" ca="1" si="915">IF(C356="Japetić",1,0)*AN356</f>
        <v>0</v>
      </c>
      <c r="AS356" s="227">
        <f t="shared" ref="AS356:AS378" ca="1" si="916">IF(C356="Bjelovar",1,0)*AN356</f>
        <v>0</v>
      </c>
      <c r="AT356" s="227">
        <f t="shared" ref="AT356:AT378" ca="1" si="917">IF(C356="Međimurje",1,0)*AN356</f>
        <v>0</v>
      </c>
      <c r="AU356" s="227">
        <f t="shared" ref="AU356:AU378" ca="1" si="918">IF(C356="Sova",1,0)*AN356</f>
        <v>0</v>
      </c>
      <c r="AV356" s="227">
        <f t="shared" ref="AV356:AV378" ca="1" si="919">IF(C356="Orion",1,0)*AN356</f>
        <v>0</v>
      </c>
      <c r="AW356" s="227">
        <f t="shared" ref="AW356:AW378" ca="1" si="920">IF(C356="Kapela",1,0)*AN356</f>
        <v>0</v>
      </c>
      <c r="AX356" s="227">
        <f t="shared" ref="AX356:AX378" ca="1" si="921">IF(C356="Jelen",1,0)*AN356</f>
        <v>725.42</v>
      </c>
      <c r="AY356" s="227">
        <f t="shared" ref="AY356:AY378" ca="1" si="922">IF(C356="Varaždin",1,0)*AN356</f>
        <v>0</v>
      </c>
      <c r="AZ356" s="227">
        <f t="shared" ref="AZ356:AZ378" ca="1" si="923">IF(C356="Ivan Merz",1,0)*AN356</f>
        <v>0</v>
      </c>
      <c r="BB356" s="227">
        <f t="shared" ref="BB356:BB378" ca="1" si="924">ROUND(N(E356)*$X356,2)</f>
        <v>90</v>
      </c>
      <c r="BC356" s="227">
        <f t="shared" ref="BC356:BC378" ca="1" si="925">ROUND(N(G356)*$X356,2)</f>
        <v>87.79</v>
      </c>
      <c r="BD356" s="227">
        <f t="shared" ref="BD356:BD378" ca="1" si="926">ROUND(N(I356)*$X356,2)</f>
        <v>74.290000000000006</v>
      </c>
      <c r="BE356" s="227">
        <f t="shared" ref="BE356:BE378" ca="1" si="927">ROUND(N(K356)*$X356,2)</f>
        <v>90</v>
      </c>
      <c r="BF356" s="227">
        <f t="shared" ref="BF356:BF378" ca="1" si="928">ROUND(N(M356)*$X356,2)</f>
        <v>66.38</v>
      </c>
      <c r="BG356" s="227">
        <f t="shared" ref="BG356:BG378" ca="1" si="929">ROUND(N(O356)*$X356,2)</f>
        <v>90</v>
      </c>
      <c r="BH356" s="227">
        <f t="shared" ref="BH356:BH378" ca="1" si="930">ROUND(N(Q356)*$X356,2)</f>
        <v>64.84</v>
      </c>
      <c r="BI356" s="227">
        <f t="shared" ref="BI356:BI378" ca="1" si="931">ROUND(N(S356)*$X356,2)</f>
        <v>73.790000000000006</v>
      </c>
      <c r="BJ356" s="227">
        <f t="shared" ref="BJ356:BJ378" ca="1" si="932">ROUND(N(U356)*$X356,2)</f>
        <v>88.34</v>
      </c>
    </row>
    <row r="357" spans="1:62" x14ac:dyDescent="0.2">
      <c r="A357" s="228" t="s">
        <v>4</v>
      </c>
      <c r="B357" s="229" t="s">
        <v>258</v>
      </c>
      <c r="C357" s="230" t="s">
        <v>84</v>
      </c>
      <c r="D357" s="231">
        <v>79.260000000000005</v>
      </c>
      <c r="E357" s="232">
        <f t="shared" ca="1" si="892"/>
        <v>86.01</v>
      </c>
      <c r="F357" s="231">
        <v>46</v>
      </c>
      <c r="G357" s="232">
        <f t="shared" ca="1" si="893"/>
        <v>76.27</v>
      </c>
      <c r="H357" s="231">
        <v>39.520000000000003</v>
      </c>
      <c r="I357" s="236">
        <f t="shared" ca="1" si="894"/>
        <v>100</v>
      </c>
      <c r="J357" s="231">
        <v>39.58</v>
      </c>
      <c r="K357" s="236">
        <f t="shared" ca="1" si="895"/>
        <v>91.87</v>
      </c>
      <c r="L357" s="231">
        <v>35.15</v>
      </c>
      <c r="M357" s="236">
        <f t="shared" ca="1" si="896"/>
        <v>91.02</v>
      </c>
      <c r="N357" s="231">
        <v>39.43</v>
      </c>
      <c r="O357" s="232">
        <f t="shared" ca="1" si="897"/>
        <v>73.900000000000006</v>
      </c>
      <c r="P357" s="231">
        <v>55.32</v>
      </c>
      <c r="Q357" s="232">
        <f t="shared" ca="1" si="898"/>
        <v>82.2</v>
      </c>
      <c r="R357" s="231">
        <v>54.28</v>
      </c>
      <c r="S357" s="236">
        <f t="shared" ca="1" si="899"/>
        <v>100</v>
      </c>
      <c r="T357" s="231">
        <v>40.03</v>
      </c>
      <c r="U357" s="236">
        <f t="shared" ca="1" si="900"/>
        <v>90.84</v>
      </c>
      <c r="V357" s="236">
        <f t="shared" ca="1" si="901"/>
        <v>473.73</v>
      </c>
      <c r="W357" s="225"/>
      <c r="X357" s="226">
        <v>0.9</v>
      </c>
      <c r="Y357" s="158">
        <f t="shared" ca="1" si="902"/>
        <v>100</v>
      </c>
      <c r="Z357" s="158">
        <f t="shared" ca="1" si="902"/>
        <v>100</v>
      </c>
      <c r="AA357" s="158">
        <f t="shared" ca="1" si="902"/>
        <v>91.87</v>
      </c>
      <c r="AB357" s="158">
        <f t="shared" ca="1" si="902"/>
        <v>91.02</v>
      </c>
      <c r="AC357" s="158">
        <f t="shared" ca="1" si="902"/>
        <v>90.84</v>
      </c>
      <c r="AE357" s="158">
        <f t="shared" ca="1" si="903"/>
        <v>86.01</v>
      </c>
      <c r="AF357" s="158">
        <f t="shared" ca="1" si="904"/>
        <v>76.27</v>
      </c>
      <c r="AG357" s="158">
        <f t="shared" ca="1" si="905"/>
        <v>100</v>
      </c>
      <c r="AH357" s="158">
        <f t="shared" ca="1" si="906"/>
        <v>91.87</v>
      </c>
      <c r="AI357" s="158">
        <f t="shared" ca="1" si="907"/>
        <v>91.02</v>
      </c>
      <c r="AJ357" s="158">
        <f t="shared" ca="1" si="908"/>
        <v>73.900000000000006</v>
      </c>
      <c r="AK357" s="158">
        <f t="shared" ca="1" si="909"/>
        <v>82.2</v>
      </c>
      <c r="AL357" s="158">
        <f t="shared" ca="1" si="910"/>
        <v>100</v>
      </c>
      <c r="AM357" s="158">
        <f t="shared" ca="1" si="911"/>
        <v>90.84</v>
      </c>
      <c r="AN357" s="159">
        <f t="shared" ca="1" si="912"/>
        <v>712.9</v>
      </c>
      <c r="AP357" s="227">
        <f t="shared" ca="1" si="913"/>
        <v>0</v>
      </c>
      <c r="AQ357" s="227">
        <f t="shared" ca="1" si="914"/>
        <v>0</v>
      </c>
      <c r="AR357" s="227">
        <f t="shared" ca="1" si="915"/>
        <v>0</v>
      </c>
      <c r="AS357" s="227">
        <f t="shared" ca="1" si="916"/>
        <v>0</v>
      </c>
      <c r="AT357" s="227">
        <f t="shared" ca="1" si="917"/>
        <v>0</v>
      </c>
      <c r="AU357" s="227">
        <f t="shared" ca="1" si="918"/>
        <v>0</v>
      </c>
      <c r="AV357" s="227">
        <f t="shared" ca="1" si="919"/>
        <v>0</v>
      </c>
      <c r="AW357" s="227">
        <f t="shared" ca="1" si="920"/>
        <v>712.9</v>
      </c>
      <c r="AX357" s="227">
        <f t="shared" ca="1" si="921"/>
        <v>0</v>
      </c>
      <c r="AY357" s="227">
        <f t="shared" ca="1" si="922"/>
        <v>0</v>
      </c>
      <c r="AZ357" s="227">
        <f t="shared" ca="1" si="923"/>
        <v>0</v>
      </c>
      <c r="BB357" s="227">
        <f t="shared" ca="1" si="924"/>
        <v>77.41</v>
      </c>
      <c r="BC357" s="227">
        <f t="shared" ca="1" si="925"/>
        <v>68.64</v>
      </c>
      <c r="BD357" s="227">
        <f t="shared" ca="1" si="926"/>
        <v>90</v>
      </c>
      <c r="BE357" s="227">
        <f t="shared" ca="1" si="927"/>
        <v>82.68</v>
      </c>
      <c r="BF357" s="227">
        <f t="shared" ca="1" si="928"/>
        <v>81.92</v>
      </c>
      <c r="BG357" s="227">
        <f t="shared" ca="1" si="929"/>
        <v>66.510000000000005</v>
      </c>
      <c r="BH357" s="227">
        <f t="shared" ca="1" si="930"/>
        <v>73.98</v>
      </c>
      <c r="BI357" s="227">
        <f t="shared" ca="1" si="931"/>
        <v>90</v>
      </c>
      <c r="BJ357" s="227">
        <f t="shared" ca="1" si="932"/>
        <v>81.760000000000005</v>
      </c>
    </row>
    <row r="358" spans="1:62" x14ac:dyDescent="0.2">
      <c r="A358" s="228" t="s">
        <v>5</v>
      </c>
      <c r="B358" s="229" t="s">
        <v>257</v>
      </c>
      <c r="C358" s="230" t="s">
        <v>84</v>
      </c>
      <c r="D358" s="231">
        <v>75.11</v>
      </c>
      <c r="E358" s="236">
        <f t="shared" ca="1" si="892"/>
        <v>90.87</v>
      </c>
      <c r="F358" s="231">
        <v>42.21</v>
      </c>
      <c r="G358" s="232">
        <f t="shared" ca="1" si="893"/>
        <v>82.84</v>
      </c>
      <c r="H358" s="231">
        <v>42.04</v>
      </c>
      <c r="I358" s="236">
        <f t="shared" ca="1" si="894"/>
        <v>94.77</v>
      </c>
      <c r="J358" s="231">
        <v>47.49</v>
      </c>
      <c r="K358" s="232">
        <f t="shared" ca="1" si="895"/>
        <v>76.790000000000006</v>
      </c>
      <c r="L358" s="231">
        <v>32.22</v>
      </c>
      <c r="M358" s="236">
        <f t="shared" ca="1" si="896"/>
        <v>99.12</v>
      </c>
      <c r="N358" s="231">
        <v>33.32</v>
      </c>
      <c r="O358" s="236">
        <f t="shared" ca="1" si="897"/>
        <v>87.52</v>
      </c>
      <c r="P358" s="231">
        <v>53.13</v>
      </c>
      <c r="Q358" s="232">
        <f t="shared" ca="1" si="898"/>
        <v>85.78</v>
      </c>
      <c r="R358" s="231">
        <v>62.51</v>
      </c>
      <c r="S358" s="232">
        <f t="shared" ca="1" si="899"/>
        <v>86.66</v>
      </c>
      <c r="T358" s="231">
        <v>36.229999999999997</v>
      </c>
      <c r="U358" s="236">
        <f t="shared" ca="1" si="900"/>
        <v>100</v>
      </c>
      <c r="V358" s="236">
        <f t="shared" ca="1" si="901"/>
        <v>472.28</v>
      </c>
      <c r="W358" s="225"/>
      <c r="X358" s="226">
        <v>0.9</v>
      </c>
      <c r="Y358" s="158">
        <f t="shared" ca="1" si="902"/>
        <v>100</v>
      </c>
      <c r="Z358" s="158">
        <f t="shared" ca="1" si="902"/>
        <v>99.12</v>
      </c>
      <c r="AA358" s="158">
        <f t="shared" ca="1" si="902"/>
        <v>94.77</v>
      </c>
      <c r="AB358" s="158">
        <f t="shared" ca="1" si="902"/>
        <v>90.87</v>
      </c>
      <c r="AC358" s="158">
        <f t="shared" ca="1" si="902"/>
        <v>87.52</v>
      </c>
      <c r="AE358" s="158">
        <f t="shared" ca="1" si="903"/>
        <v>90.87</v>
      </c>
      <c r="AF358" s="158">
        <f t="shared" ca="1" si="904"/>
        <v>82.84</v>
      </c>
      <c r="AG358" s="158">
        <f t="shared" ca="1" si="905"/>
        <v>94.77</v>
      </c>
      <c r="AH358" s="158">
        <f t="shared" ca="1" si="906"/>
        <v>76.790000000000006</v>
      </c>
      <c r="AI358" s="158">
        <f t="shared" ca="1" si="907"/>
        <v>99.12</v>
      </c>
      <c r="AJ358" s="158">
        <f t="shared" ca="1" si="908"/>
        <v>87.52</v>
      </c>
      <c r="AK358" s="158">
        <f t="shared" ca="1" si="909"/>
        <v>85.78</v>
      </c>
      <c r="AL358" s="158">
        <f t="shared" ca="1" si="910"/>
        <v>86.66</v>
      </c>
      <c r="AM358" s="158">
        <f t="shared" ca="1" si="911"/>
        <v>100</v>
      </c>
      <c r="AN358" s="159">
        <f t="shared" ca="1" si="912"/>
        <v>723.92</v>
      </c>
      <c r="AP358" s="227">
        <f t="shared" ca="1" si="913"/>
        <v>0</v>
      </c>
      <c r="AQ358" s="227">
        <f t="shared" ca="1" si="914"/>
        <v>0</v>
      </c>
      <c r="AR358" s="227">
        <f t="shared" ca="1" si="915"/>
        <v>0</v>
      </c>
      <c r="AS358" s="227">
        <f t="shared" ca="1" si="916"/>
        <v>0</v>
      </c>
      <c r="AT358" s="227">
        <f t="shared" ca="1" si="917"/>
        <v>0</v>
      </c>
      <c r="AU358" s="227">
        <f t="shared" ca="1" si="918"/>
        <v>0</v>
      </c>
      <c r="AV358" s="227">
        <f t="shared" ca="1" si="919"/>
        <v>0</v>
      </c>
      <c r="AW358" s="227">
        <f t="shared" ca="1" si="920"/>
        <v>723.92</v>
      </c>
      <c r="AX358" s="227">
        <f t="shared" ca="1" si="921"/>
        <v>0</v>
      </c>
      <c r="AY358" s="227">
        <f t="shared" ca="1" si="922"/>
        <v>0</v>
      </c>
      <c r="AZ358" s="227">
        <f t="shared" ca="1" si="923"/>
        <v>0</v>
      </c>
      <c r="BB358" s="227">
        <f t="shared" ca="1" si="924"/>
        <v>81.78</v>
      </c>
      <c r="BC358" s="227">
        <f t="shared" ca="1" si="925"/>
        <v>74.56</v>
      </c>
      <c r="BD358" s="227">
        <f t="shared" ca="1" si="926"/>
        <v>85.29</v>
      </c>
      <c r="BE358" s="227">
        <f t="shared" ca="1" si="927"/>
        <v>69.11</v>
      </c>
      <c r="BF358" s="227">
        <f t="shared" ca="1" si="928"/>
        <v>89.21</v>
      </c>
      <c r="BG358" s="227">
        <f t="shared" ca="1" si="929"/>
        <v>78.77</v>
      </c>
      <c r="BH358" s="227">
        <f t="shared" ca="1" si="930"/>
        <v>77.2</v>
      </c>
      <c r="BI358" s="227">
        <f t="shared" ca="1" si="931"/>
        <v>77.989999999999995</v>
      </c>
      <c r="BJ358" s="227">
        <f t="shared" ca="1" si="932"/>
        <v>90</v>
      </c>
    </row>
    <row r="359" spans="1:62" x14ac:dyDescent="0.2">
      <c r="A359" s="228" t="s">
        <v>6</v>
      </c>
      <c r="B359" s="238" t="s">
        <v>100</v>
      </c>
      <c r="C359" s="230" t="s">
        <v>81</v>
      </c>
      <c r="D359" s="239"/>
      <c r="E359" s="236" t="str">
        <f t="shared" si="892"/>
        <v/>
      </c>
      <c r="F359" s="231">
        <v>35.049999999999997</v>
      </c>
      <c r="G359" s="236">
        <f t="shared" ca="1" si="893"/>
        <v>100</v>
      </c>
      <c r="H359" s="231">
        <v>45.2</v>
      </c>
      <c r="I359" s="236">
        <f t="shared" ca="1" si="894"/>
        <v>87.94</v>
      </c>
      <c r="J359" s="234">
        <v>42.25</v>
      </c>
      <c r="K359" s="236">
        <f t="shared" ca="1" si="895"/>
        <v>86.56</v>
      </c>
      <c r="L359" s="231"/>
      <c r="M359" s="236" t="str">
        <f t="shared" si="896"/>
        <v/>
      </c>
      <c r="N359" s="231">
        <v>30.11</v>
      </c>
      <c r="O359" s="236">
        <f t="shared" ca="1" si="897"/>
        <v>97.24</v>
      </c>
      <c r="P359" s="231">
        <v>46.11</v>
      </c>
      <c r="Q359" s="236">
        <f t="shared" ca="1" si="898"/>
        <v>98.85</v>
      </c>
      <c r="R359" s="231">
        <v>66.459999999999994</v>
      </c>
      <c r="S359" s="232">
        <f t="shared" ca="1" si="899"/>
        <v>81.58</v>
      </c>
      <c r="T359" s="231"/>
      <c r="U359" s="236" t="str">
        <f t="shared" si="900"/>
        <v/>
      </c>
      <c r="V359" s="236">
        <f t="shared" ca="1" si="901"/>
        <v>470.59</v>
      </c>
      <c r="W359" s="225"/>
      <c r="X359" s="226">
        <v>0.9</v>
      </c>
      <c r="Y359" s="158">
        <f t="shared" ca="1" si="902"/>
        <v>100</v>
      </c>
      <c r="Z359" s="158">
        <f t="shared" ca="1" si="902"/>
        <v>98.85</v>
      </c>
      <c r="AA359" s="158">
        <f t="shared" ca="1" si="902"/>
        <v>97.24</v>
      </c>
      <c r="AB359" s="158">
        <f t="shared" ca="1" si="902"/>
        <v>87.94</v>
      </c>
      <c r="AC359" s="158">
        <f t="shared" ca="1" si="902"/>
        <v>86.56</v>
      </c>
      <c r="AE359" s="158">
        <f t="shared" si="903"/>
        <v>0</v>
      </c>
      <c r="AF359" s="158">
        <f t="shared" ca="1" si="904"/>
        <v>100</v>
      </c>
      <c r="AG359" s="158">
        <f t="shared" ca="1" si="905"/>
        <v>87.94</v>
      </c>
      <c r="AH359" s="158">
        <f t="shared" ca="1" si="906"/>
        <v>86.56</v>
      </c>
      <c r="AI359" s="158">
        <f t="shared" si="907"/>
        <v>0</v>
      </c>
      <c r="AJ359" s="158">
        <f t="shared" ca="1" si="908"/>
        <v>97.24</v>
      </c>
      <c r="AK359" s="158">
        <f t="shared" ca="1" si="909"/>
        <v>98.85</v>
      </c>
      <c r="AL359" s="158">
        <f t="shared" ca="1" si="910"/>
        <v>81.58</v>
      </c>
      <c r="AM359" s="158">
        <f t="shared" si="911"/>
        <v>0</v>
      </c>
      <c r="AN359" s="159">
        <f t="shared" ca="1" si="912"/>
        <v>496.95</v>
      </c>
      <c r="AP359" s="227">
        <f t="shared" ca="1" si="913"/>
        <v>0</v>
      </c>
      <c r="AQ359" s="227">
        <f t="shared" ca="1" si="914"/>
        <v>0</v>
      </c>
      <c r="AR359" s="227">
        <f t="shared" ca="1" si="915"/>
        <v>496.95</v>
      </c>
      <c r="AS359" s="227">
        <f t="shared" ca="1" si="916"/>
        <v>0</v>
      </c>
      <c r="AT359" s="227">
        <f t="shared" ca="1" si="917"/>
        <v>0</v>
      </c>
      <c r="AU359" s="227">
        <f t="shared" ca="1" si="918"/>
        <v>0</v>
      </c>
      <c r="AV359" s="227">
        <f t="shared" ca="1" si="919"/>
        <v>0</v>
      </c>
      <c r="AW359" s="227">
        <f t="shared" ca="1" si="920"/>
        <v>0</v>
      </c>
      <c r="AX359" s="227">
        <f t="shared" ca="1" si="921"/>
        <v>0</v>
      </c>
      <c r="AY359" s="227">
        <f t="shared" ca="1" si="922"/>
        <v>0</v>
      </c>
      <c r="AZ359" s="227">
        <f t="shared" ca="1" si="923"/>
        <v>0</v>
      </c>
      <c r="BB359" s="227">
        <f t="shared" si="924"/>
        <v>0</v>
      </c>
      <c r="BC359" s="227">
        <f t="shared" ca="1" si="925"/>
        <v>90</v>
      </c>
      <c r="BD359" s="227">
        <f t="shared" ca="1" si="926"/>
        <v>79.150000000000006</v>
      </c>
      <c r="BE359" s="227">
        <f t="shared" ca="1" si="927"/>
        <v>77.900000000000006</v>
      </c>
      <c r="BF359" s="227">
        <f t="shared" si="928"/>
        <v>0</v>
      </c>
      <c r="BG359" s="227">
        <f t="shared" ca="1" si="929"/>
        <v>87.52</v>
      </c>
      <c r="BH359" s="227">
        <f t="shared" ca="1" si="930"/>
        <v>88.97</v>
      </c>
      <c r="BI359" s="227">
        <f t="shared" ca="1" si="931"/>
        <v>73.42</v>
      </c>
      <c r="BJ359" s="227">
        <f t="shared" si="932"/>
        <v>0</v>
      </c>
    </row>
    <row r="360" spans="1:62" x14ac:dyDescent="0.2">
      <c r="A360" s="228" t="s">
        <v>7</v>
      </c>
      <c r="B360" s="229" t="s">
        <v>259</v>
      </c>
      <c r="C360" s="230" t="s">
        <v>80</v>
      </c>
      <c r="D360" s="231">
        <v>80.489999999999995</v>
      </c>
      <c r="E360" s="236">
        <f t="shared" ca="1" si="892"/>
        <v>84.53</v>
      </c>
      <c r="F360" s="231">
        <v>49.2</v>
      </c>
      <c r="G360" s="232">
        <f t="shared" ca="1" si="893"/>
        <v>71.11</v>
      </c>
      <c r="H360" s="231">
        <v>45.41</v>
      </c>
      <c r="I360" s="236">
        <f t="shared" ca="1" si="894"/>
        <v>87.27</v>
      </c>
      <c r="J360" s="231">
        <v>41.41</v>
      </c>
      <c r="K360" s="236">
        <f t="shared" ca="1" si="895"/>
        <v>88.08</v>
      </c>
      <c r="L360" s="231">
        <v>32.049999999999997</v>
      </c>
      <c r="M360" s="236">
        <f t="shared" ca="1" si="896"/>
        <v>100</v>
      </c>
      <c r="N360" s="231">
        <v>31.31</v>
      </c>
      <c r="O360" s="236">
        <f t="shared" ca="1" si="897"/>
        <v>93.13</v>
      </c>
      <c r="P360" s="231">
        <v>61.42</v>
      </c>
      <c r="Q360" s="232">
        <f t="shared" ca="1" si="898"/>
        <v>73.989999999999995</v>
      </c>
      <c r="R360" s="231">
        <v>72.41</v>
      </c>
      <c r="S360" s="232">
        <f t="shared" ca="1" si="899"/>
        <v>74.94</v>
      </c>
      <c r="T360" s="231"/>
      <c r="U360" s="236" t="str">
        <f t="shared" si="900"/>
        <v/>
      </c>
      <c r="V360" s="236">
        <f t="shared" ca="1" si="901"/>
        <v>453.01</v>
      </c>
      <c r="W360" s="225"/>
      <c r="X360" s="226">
        <v>0.9</v>
      </c>
      <c r="Y360" s="158">
        <f t="shared" ca="1" si="902"/>
        <v>100</v>
      </c>
      <c r="Z360" s="158">
        <f t="shared" ca="1" si="902"/>
        <v>93.13</v>
      </c>
      <c r="AA360" s="158">
        <f t="shared" ca="1" si="902"/>
        <v>88.08</v>
      </c>
      <c r="AB360" s="158">
        <f t="shared" ca="1" si="902"/>
        <v>87.27</v>
      </c>
      <c r="AC360" s="158">
        <f t="shared" ca="1" si="902"/>
        <v>84.53</v>
      </c>
      <c r="AE360" s="158">
        <f t="shared" ca="1" si="903"/>
        <v>84.53</v>
      </c>
      <c r="AF360" s="158">
        <f t="shared" ca="1" si="904"/>
        <v>71.11</v>
      </c>
      <c r="AG360" s="158">
        <f t="shared" ca="1" si="905"/>
        <v>87.27</v>
      </c>
      <c r="AH360" s="158">
        <f t="shared" ca="1" si="906"/>
        <v>88.08</v>
      </c>
      <c r="AI360" s="158">
        <f t="shared" ca="1" si="907"/>
        <v>100</v>
      </c>
      <c r="AJ360" s="158">
        <f t="shared" ca="1" si="908"/>
        <v>93.13</v>
      </c>
      <c r="AK360" s="158">
        <f t="shared" ca="1" si="909"/>
        <v>73.989999999999995</v>
      </c>
      <c r="AL360" s="158">
        <f t="shared" ca="1" si="910"/>
        <v>74.94</v>
      </c>
      <c r="AM360" s="158">
        <f t="shared" si="911"/>
        <v>0</v>
      </c>
      <c r="AN360" s="159">
        <f t="shared" ca="1" si="912"/>
        <v>605.75</v>
      </c>
      <c r="AP360" s="227">
        <f t="shared" ca="1" si="913"/>
        <v>0</v>
      </c>
      <c r="AQ360" s="227">
        <f t="shared" ca="1" si="914"/>
        <v>605.75</v>
      </c>
      <c r="AR360" s="227">
        <f t="shared" ca="1" si="915"/>
        <v>0</v>
      </c>
      <c r="AS360" s="227">
        <f t="shared" ca="1" si="916"/>
        <v>0</v>
      </c>
      <c r="AT360" s="227">
        <f t="shared" ca="1" si="917"/>
        <v>0</v>
      </c>
      <c r="AU360" s="227">
        <f t="shared" ca="1" si="918"/>
        <v>0</v>
      </c>
      <c r="AV360" s="227">
        <f t="shared" ca="1" si="919"/>
        <v>0</v>
      </c>
      <c r="AW360" s="227">
        <f t="shared" ca="1" si="920"/>
        <v>0</v>
      </c>
      <c r="AX360" s="227">
        <f t="shared" ca="1" si="921"/>
        <v>0</v>
      </c>
      <c r="AY360" s="227">
        <f t="shared" ca="1" si="922"/>
        <v>0</v>
      </c>
      <c r="AZ360" s="227">
        <f t="shared" ca="1" si="923"/>
        <v>0</v>
      </c>
      <c r="BB360" s="227">
        <f t="shared" ca="1" si="924"/>
        <v>76.08</v>
      </c>
      <c r="BC360" s="227">
        <f t="shared" ca="1" si="925"/>
        <v>64</v>
      </c>
      <c r="BD360" s="227">
        <f t="shared" ca="1" si="926"/>
        <v>78.540000000000006</v>
      </c>
      <c r="BE360" s="227">
        <f t="shared" ca="1" si="927"/>
        <v>79.27</v>
      </c>
      <c r="BF360" s="227">
        <f t="shared" ca="1" si="928"/>
        <v>90</v>
      </c>
      <c r="BG360" s="227">
        <f t="shared" ca="1" si="929"/>
        <v>83.82</v>
      </c>
      <c r="BH360" s="227">
        <f t="shared" ca="1" si="930"/>
        <v>66.59</v>
      </c>
      <c r="BI360" s="227">
        <f t="shared" ca="1" si="931"/>
        <v>67.45</v>
      </c>
      <c r="BJ360" s="227">
        <f t="shared" si="932"/>
        <v>0</v>
      </c>
    </row>
    <row r="361" spans="1:62" x14ac:dyDescent="0.2">
      <c r="A361" s="228" t="s">
        <v>8</v>
      </c>
      <c r="B361" s="229" t="s">
        <v>256</v>
      </c>
      <c r="C361" s="230" t="s">
        <v>84</v>
      </c>
      <c r="D361" s="231">
        <v>71.540000000000006</v>
      </c>
      <c r="E361" s="236">
        <f t="shared" ca="1" si="892"/>
        <v>95.02</v>
      </c>
      <c r="F361" s="231">
        <v>41.35</v>
      </c>
      <c r="G361" s="236">
        <f t="shared" ca="1" si="893"/>
        <v>84.37</v>
      </c>
      <c r="H361" s="231">
        <v>58.09</v>
      </c>
      <c r="I361" s="232">
        <f t="shared" ca="1" si="894"/>
        <v>68.56</v>
      </c>
      <c r="J361" s="231">
        <v>38.369999999999997</v>
      </c>
      <c r="K361" s="236">
        <f t="shared" ca="1" si="895"/>
        <v>95.08</v>
      </c>
      <c r="L361" s="231"/>
      <c r="M361" s="236" t="str">
        <f t="shared" si="896"/>
        <v/>
      </c>
      <c r="N361" s="231">
        <v>36.270000000000003</v>
      </c>
      <c r="O361" s="232">
        <f t="shared" ca="1" si="897"/>
        <v>80.52</v>
      </c>
      <c r="P361" s="231">
        <v>51.39</v>
      </c>
      <c r="Q361" s="236">
        <f t="shared" ca="1" si="898"/>
        <v>88.38</v>
      </c>
      <c r="R361" s="231"/>
      <c r="S361" s="236" t="str">
        <f t="shared" si="899"/>
        <v/>
      </c>
      <c r="T361" s="231">
        <v>41.41</v>
      </c>
      <c r="U361" s="236">
        <f t="shared" ca="1" si="900"/>
        <v>87.29</v>
      </c>
      <c r="V361" s="236">
        <f t="shared" ca="1" si="901"/>
        <v>450.14000000000004</v>
      </c>
      <c r="W361" s="225"/>
      <c r="X361" s="226">
        <v>0.9</v>
      </c>
      <c r="Y361" s="158">
        <f t="shared" ca="1" si="902"/>
        <v>95.08</v>
      </c>
      <c r="Z361" s="158">
        <f t="shared" ca="1" si="902"/>
        <v>95.02</v>
      </c>
      <c r="AA361" s="158">
        <f t="shared" ca="1" si="902"/>
        <v>88.38</v>
      </c>
      <c r="AB361" s="158">
        <f t="shared" ca="1" si="902"/>
        <v>87.29</v>
      </c>
      <c r="AC361" s="158">
        <f t="shared" ca="1" si="902"/>
        <v>84.37</v>
      </c>
      <c r="AE361" s="158">
        <f t="shared" ca="1" si="903"/>
        <v>95.02</v>
      </c>
      <c r="AF361" s="158">
        <f t="shared" ca="1" si="904"/>
        <v>84.37</v>
      </c>
      <c r="AG361" s="158">
        <f t="shared" ca="1" si="905"/>
        <v>68.56</v>
      </c>
      <c r="AH361" s="158">
        <f t="shared" ca="1" si="906"/>
        <v>95.08</v>
      </c>
      <c r="AI361" s="158">
        <f t="shared" si="907"/>
        <v>0</v>
      </c>
      <c r="AJ361" s="158">
        <f t="shared" ca="1" si="908"/>
        <v>80.52</v>
      </c>
      <c r="AK361" s="158">
        <f t="shared" ca="1" si="909"/>
        <v>88.38</v>
      </c>
      <c r="AL361" s="158">
        <f t="shared" si="910"/>
        <v>0</v>
      </c>
      <c r="AM361" s="158">
        <f t="shared" ca="1" si="911"/>
        <v>87.29</v>
      </c>
      <c r="AN361" s="159">
        <f t="shared" ca="1" si="912"/>
        <v>539.29999999999995</v>
      </c>
      <c r="AP361" s="227">
        <f t="shared" ca="1" si="913"/>
        <v>0</v>
      </c>
      <c r="AQ361" s="227">
        <f t="shared" ca="1" si="914"/>
        <v>0</v>
      </c>
      <c r="AR361" s="227">
        <f t="shared" ca="1" si="915"/>
        <v>0</v>
      </c>
      <c r="AS361" s="227">
        <f t="shared" ca="1" si="916"/>
        <v>0</v>
      </c>
      <c r="AT361" s="227">
        <f t="shared" ca="1" si="917"/>
        <v>0</v>
      </c>
      <c r="AU361" s="227">
        <f t="shared" ca="1" si="918"/>
        <v>0</v>
      </c>
      <c r="AV361" s="227">
        <f t="shared" ca="1" si="919"/>
        <v>0</v>
      </c>
      <c r="AW361" s="227">
        <f t="shared" ca="1" si="920"/>
        <v>539.29999999999995</v>
      </c>
      <c r="AX361" s="227">
        <f t="shared" ca="1" si="921"/>
        <v>0</v>
      </c>
      <c r="AY361" s="227">
        <f t="shared" ca="1" si="922"/>
        <v>0</v>
      </c>
      <c r="AZ361" s="227">
        <f t="shared" ca="1" si="923"/>
        <v>0</v>
      </c>
      <c r="BB361" s="227">
        <f t="shared" ca="1" si="924"/>
        <v>85.52</v>
      </c>
      <c r="BC361" s="227">
        <f t="shared" ca="1" si="925"/>
        <v>75.930000000000007</v>
      </c>
      <c r="BD361" s="227">
        <f t="shared" ca="1" si="926"/>
        <v>61.7</v>
      </c>
      <c r="BE361" s="227">
        <f t="shared" ca="1" si="927"/>
        <v>85.57</v>
      </c>
      <c r="BF361" s="227">
        <f t="shared" si="928"/>
        <v>0</v>
      </c>
      <c r="BG361" s="227">
        <f t="shared" ca="1" si="929"/>
        <v>72.47</v>
      </c>
      <c r="BH361" s="227">
        <f t="shared" ca="1" si="930"/>
        <v>79.540000000000006</v>
      </c>
      <c r="BI361" s="227">
        <f t="shared" si="931"/>
        <v>0</v>
      </c>
      <c r="BJ361" s="227">
        <f t="shared" ca="1" si="932"/>
        <v>78.56</v>
      </c>
    </row>
    <row r="362" spans="1:62" x14ac:dyDescent="0.2">
      <c r="A362" s="228" t="s">
        <v>9</v>
      </c>
      <c r="B362" s="229" t="s">
        <v>36</v>
      </c>
      <c r="C362" s="230" t="s">
        <v>82</v>
      </c>
      <c r="D362" s="231">
        <v>85.42</v>
      </c>
      <c r="E362" s="236">
        <f t="shared" ca="1" si="892"/>
        <v>79.72</v>
      </c>
      <c r="F362" s="231">
        <v>41.27</v>
      </c>
      <c r="G362" s="236">
        <f t="shared" ca="1" si="893"/>
        <v>84.64</v>
      </c>
      <c r="H362" s="231">
        <v>46.22</v>
      </c>
      <c r="I362" s="236">
        <f t="shared" ca="1" si="894"/>
        <v>85.98</v>
      </c>
      <c r="J362" s="231">
        <v>44.45</v>
      </c>
      <c r="K362" s="236">
        <f t="shared" ca="1" si="895"/>
        <v>82.05</v>
      </c>
      <c r="L362" s="231"/>
      <c r="M362" s="236" t="str">
        <f t="shared" si="896"/>
        <v/>
      </c>
      <c r="N362" s="231">
        <v>33.28</v>
      </c>
      <c r="O362" s="236">
        <f t="shared" ca="1" si="897"/>
        <v>87.7</v>
      </c>
      <c r="P362" s="231">
        <v>67.13</v>
      </c>
      <c r="Q362" s="232">
        <f t="shared" ca="1" si="898"/>
        <v>67.91</v>
      </c>
      <c r="R362" s="231">
        <v>68.52</v>
      </c>
      <c r="S362" s="232">
        <f t="shared" ca="1" si="899"/>
        <v>79.09</v>
      </c>
      <c r="T362" s="231">
        <v>48.57</v>
      </c>
      <c r="U362" s="232">
        <f t="shared" ca="1" si="900"/>
        <v>74.33</v>
      </c>
      <c r="V362" s="236">
        <f t="shared" ca="1" si="901"/>
        <v>420.09000000000003</v>
      </c>
      <c r="W362" s="225"/>
      <c r="X362" s="226">
        <v>0.9</v>
      </c>
      <c r="Y362" s="158">
        <f t="shared" ca="1" si="902"/>
        <v>87.7</v>
      </c>
      <c r="Z362" s="158">
        <f t="shared" ca="1" si="902"/>
        <v>85.98</v>
      </c>
      <c r="AA362" s="158">
        <f t="shared" ca="1" si="902"/>
        <v>84.64</v>
      </c>
      <c r="AB362" s="158">
        <f t="shared" ca="1" si="902"/>
        <v>82.05</v>
      </c>
      <c r="AC362" s="158">
        <f t="shared" ca="1" si="902"/>
        <v>79.72</v>
      </c>
      <c r="AE362" s="158">
        <f t="shared" ca="1" si="903"/>
        <v>79.72</v>
      </c>
      <c r="AF362" s="158">
        <f t="shared" ca="1" si="904"/>
        <v>84.64</v>
      </c>
      <c r="AG362" s="158">
        <f t="shared" ca="1" si="905"/>
        <v>85.98</v>
      </c>
      <c r="AH362" s="158">
        <f t="shared" ca="1" si="906"/>
        <v>82.05</v>
      </c>
      <c r="AI362" s="158">
        <f t="shared" si="907"/>
        <v>0</v>
      </c>
      <c r="AJ362" s="158">
        <f t="shared" ca="1" si="908"/>
        <v>87.7</v>
      </c>
      <c r="AK362" s="158">
        <f t="shared" ca="1" si="909"/>
        <v>67.91</v>
      </c>
      <c r="AL362" s="158">
        <f t="shared" ca="1" si="910"/>
        <v>79.09</v>
      </c>
      <c r="AM362" s="158">
        <f t="shared" ca="1" si="911"/>
        <v>74.33</v>
      </c>
      <c r="AN362" s="159">
        <f t="shared" ca="1" si="912"/>
        <v>577.28</v>
      </c>
      <c r="AP362" s="227">
        <f t="shared" ca="1" si="913"/>
        <v>0</v>
      </c>
      <c r="AQ362" s="227">
        <f t="shared" ca="1" si="914"/>
        <v>0</v>
      </c>
      <c r="AR362" s="227">
        <f t="shared" ca="1" si="915"/>
        <v>0</v>
      </c>
      <c r="AS362" s="227">
        <f t="shared" ca="1" si="916"/>
        <v>577.28</v>
      </c>
      <c r="AT362" s="227">
        <f t="shared" ca="1" si="917"/>
        <v>0</v>
      </c>
      <c r="AU362" s="227">
        <f t="shared" ca="1" si="918"/>
        <v>0</v>
      </c>
      <c r="AV362" s="227">
        <f t="shared" ca="1" si="919"/>
        <v>0</v>
      </c>
      <c r="AW362" s="227">
        <f t="shared" ca="1" si="920"/>
        <v>0</v>
      </c>
      <c r="AX362" s="227">
        <f t="shared" ca="1" si="921"/>
        <v>0</v>
      </c>
      <c r="AY362" s="227">
        <f t="shared" ca="1" si="922"/>
        <v>0</v>
      </c>
      <c r="AZ362" s="227">
        <f t="shared" ca="1" si="923"/>
        <v>0</v>
      </c>
      <c r="BB362" s="227">
        <f t="shared" ca="1" si="924"/>
        <v>71.75</v>
      </c>
      <c r="BC362" s="227">
        <f t="shared" ca="1" si="925"/>
        <v>76.180000000000007</v>
      </c>
      <c r="BD362" s="227">
        <f t="shared" ca="1" si="926"/>
        <v>77.38</v>
      </c>
      <c r="BE362" s="227">
        <f t="shared" ca="1" si="927"/>
        <v>73.849999999999994</v>
      </c>
      <c r="BF362" s="227">
        <f t="shared" si="928"/>
        <v>0</v>
      </c>
      <c r="BG362" s="227">
        <f t="shared" ca="1" si="929"/>
        <v>78.930000000000007</v>
      </c>
      <c r="BH362" s="227">
        <f t="shared" ca="1" si="930"/>
        <v>61.12</v>
      </c>
      <c r="BI362" s="227">
        <f t="shared" ca="1" si="931"/>
        <v>71.180000000000007</v>
      </c>
      <c r="BJ362" s="227">
        <f t="shared" ca="1" si="932"/>
        <v>66.900000000000006</v>
      </c>
    </row>
    <row r="363" spans="1:62" x14ac:dyDescent="0.2">
      <c r="A363" s="228" t="s">
        <v>10</v>
      </c>
      <c r="B363" s="229" t="s">
        <v>261</v>
      </c>
      <c r="C363" s="230" t="s">
        <v>156</v>
      </c>
      <c r="D363" s="231">
        <v>87.48</v>
      </c>
      <c r="E363" s="236">
        <f t="shared" ca="1" si="892"/>
        <v>77.81</v>
      </c>
      <c r="F363" s="231">
        <v>55.04</v>
      </c>
      <c r="G363" s="232">
        <f t="shared" ca="1" si="893"/>
        <v>63.71</v>
      </c>
      <c r="H363" s="231">
        <v>53.38</v>
      </c>
      <c r="I363" s="236">
        <f t="shared" ca="1" si="894"/>
        <v>74.33</v>
      </c>
      <c r="J363" s="231">
        <v>47.57</v>
      </c>
      <c r="K363" s="236">
        <f t="shared" ca="1" si="895"/>
        <v>76.569999999999993</v>
      </c>
      <c r="L363" s="231"/>
      <c r="M363" s="236" t="str">
        <f t="shared" si="896"/>
        <v/>
      </c>
      <c r="N363" s="231">
        <v>39.07</v>
      </c>
      <c r="O363" s="236">
        <f t="shared" ca="1" si="897"/>
        <v>75.03</v>
      </c>
      <c r="P363" s="231">
        <v>52.52</v>
      </c>
      <c r="Q363" s="236">
        <f t="shared" ca="1" si="898"/>
        <v>86.35</v>
      </c>
      <c r="R363" s="231">
        <v>83.27</v>
      </c>
      <c r="S363" s="232">
        <f t="shared" ca="1" si="899"/>
        <v>65.27</v>
      </c>
      <c r="T363" s="231"/>
      <c r="U363" s="236" t="str">
        <f t="shared" si="900"/>
        <v/>
      </c>
      <c r="V363" s="236">
        <f t="shared" ca="1" si="901"/>
        <v>390.09</v>
      </c>
      <c r="W363" s="225"/>
      <c r="X363" s="226">
        <v>0.9</v>
      </c>
      <c r="Y363" s="158">
        <f t="shared" ca="1" si="902"/>
        <v>86.35</v>
      </c>
      <c r="Z363" s="158">
        <f t="shared" ca="1" si="902"/>
        <v>77.81</v>
      </c>
      <c r="AA363" s="158">
        <f t="shared" ca="1" si="902"/>
        <v>76.569999999999993</v>
      </c>
      <c r="AB363" s="158">
        <f t="shared" ca="1" si="902"/>
        <v>75.03</v>
      </c>
      <c r="AC363" s="158">
        <f t="shared" ca="1" si="902"/>
        <v>74.33</v>
      </c>
      <c r="AE363" s="158">
        <f t="shared" ca="1" si="903"/>
        <v>77.81</v>
      </c>
      <c r="AF363" s="158">
        <f t="shared" ca="1" si="904"/>
        <v>63.71</v>
      </c>
      <c r="AG363" s="158">
        <f t="shared" ca="1" si="905"/>
        <v>74.33</v>
      </c>
      <c r="AH363" s="158">
        <f t="shared" ca="1" si="906"/>
        <v>76.569999999999993</v>
      </c>
      <c r="AI363" s="158">
        <f t="shared" si="907"/>
        <v>0</v>
      </c>
      <c r="AJ363" s="158">
        <f t="shared" ca="1" si="908"/>
        <v>75.03</v>
      </c>
      <c r="AK363" s="158">
        <f t="shared" ca="1" si="909"/>
        <v>86.35</v>
      </c>
      <c r="AL363" s="158">
        <f t="shared" ca="1" si="910"/>
        <v>65.27</v>
      </c>
      <c r="AM363" s="158">
        <f t="shared" si="911"/>
        <v>0</v>
      </c>
      <c r="AN363" s="159">
        <f t="shared" ca="1" si="912"/>
        <v>467.16</v>
      </c>
      <c r="AP363" s="227">
        <f t="shared" ca="1" si="913"/>
        <v>0</v>
      </c>
      <c r="AQ363" s="227">
        <f t="shared" ca="1" si="914"/>
        <v>0</v>
      </c>
      <c r="AR363" s="227">
        <f t="shared" ca="1" si="915"/>
        <v>0</v>
      </c>
      <c r="AS363" s="227">
        <f t="shared" ca="1" si="916"/>
        <v>0</v>
      </c>
      <c r="AT363" s="227">
        <f t="shared" ca="1" si="917"/>
        <v>0</v>
      </c>
      <c r="AU363" s="227">
        <f t="shared" ca="1" si="918"/>
        <v>0</v>
      </c>
      <c r="AV363" s="227">
        <f t="shared" ca="1" si="919"/>
        <v>0</v>
      </c>
      <c r="AW363" s="227">
        <f t="shared" ca="1" si="920"/>
        <v>0</v>
      </c>
      <c r="AX363" s="227">
        <f t="shared" ca="1" si="921"/>
        <v>467.16</v>
      </c>
      <c r="AY363" s="227">
        <f t="shared" ca="1" si="922"/>
        <v>0</v>
      </c>
      <c r="AZ363" s="227">
        <f t="shared" ca="1" si="923"/>
        <v>0</v>
      </c>
      <c r="BB363" s="227">
        <f t="shared" ca="1" si="924"/>
        <v>70.03</v>
      </c>
      <c r="BC363" s="227">
        <f t="shared" ca="1" si="925"/>
        <v>57.34</v>
      </c>
      <c r="BD363" s="227">
        <f t="shared" ca="1" si="926"/>
        <v>66.900000000000006</v>
      </c>
      <c r="BE363" s="227">
        <f t="shared" ca="1" si="927"/>
        <v>68.91</v>
      </c>
      <c r="BF363" s="227">
        <f t="shared" si="928"/>
        <v>0</v>
      </c>
      <c r="BG363" s="227">
        <f t="shared" ca="1" si="929"/>
        <v>67.53</v>
      </c>
      <c r="BH363" s="227">
        <f t="shared" ca="1" si="930"/>
        <v>77.72</v>
      </c>
      <c r="BI363" s="227">
        <f t="shared" ca="1" si="931"/>
        <v>58.74</v>
      </c>
      <c r="BJ363" s="227">
        <f t="shared" si="932"/>
        <v>0</v>
      </c>
    </row>
    <row r="364" spans="1:62" x14ac:dyDescent="0.2">
      <c r="A364" s="228" t="s">
        <v>11</v>
      </c>
      <c r="B364" s="246" t="s">
        <v>352</v>
      </c>
      <c r="C364" s="230" t="s">
        <v>80</v>
      </c>
      <c r="D364" s="231"/>
      <c r="E364" s="236" t="str">
        <f t="shared" si="892"/>
        <v/>
      </c>
      <c r="F364" s="231"/>
      <c r="G364" s="236" t="str">
        <f t="shared" si="893"/>
        <v/>
      </c>
      <c r="H364" s="231"/>
      <c r="I364" s="236" t="str">
        <f t="shared" si="894"/>
        <v/>
      </c>
      <c r="J364" s="234"/>
      <c r="K364" s="236" t="str">
        <f t="shared" si="895"/>
        <v/>
      </c>
      <c r="L364" s="231">
        <v>35.39</v>
      </c>
      <c r="M364" s="236">
        <f t="shared" ca="1" si="896"/>
        <v>90</v>
      </c>
      <c r="N364" s="231">
        <v>34.18</v>
      </c>
      <c r="O364" s="236">
        <f t="shared" ca="1" si="897"/>
        <v>85.57</v>
      </c>
      <c r="P364" s="231">
        <v>45.39</v>
      </c>
      <c r="Q364" s="236">
        <f t="shared" ca="1" si="898"/>
        <v>100</v>
      </c>
      <c r="R364" s="231">
        <v>57.16</v>
      </c>
      <c r="S364" s="236">
        <f t="shared" ca="1" si="899"/>
        <v>95.11</v>
      </c>
      <c r="T364" s="231"/>
      <c r="U364" s="236" t="str">
        <f t="shared" si="900"/>
        <v/>
      </c>
      <c r="V364" s="236">
        <f t="shared" ca="1" si="901"/>
        <v>370.68</v>
      </c>
      <c r="W364" s="225"/>
      <c r="X364" s="226">
        <v>0.9</v>
      </c>
      <c r="Y364" s="158">
        <f t="shared" ca="1" si="902"/>
        <v>100</v>
      </c>
      <c r="Z364" s="158">
        <f t="shared" ca="1" si="902"/>
        <v>95.11</v>
      </c>
      <c r="AA364" s="158">
        <f t="shared" ca="1" si="902"/>
        <v>90</v>
      </c>
      <c r="AB364" s="158">
        <f t="shared" ca="1" si="902"/>
        <v>85.57</v>
      </c>
      <c r="AC364" s="158">
        <f t="shared" ca="1" si="902"/>
        <v>0</v>
      </c>
      <c r="AE364" s="158">
        <f t="shared" si="903"/>
        <v>0</v>
      </c>
      <c r="AF364" s="158">
        <f t="shared" si="904"/>
        <v>0</v>
      </c>
      <c r="AG364" s="158">
        <f t="shared" si="905"/>
        <v>0</v>
      </c>
      <c r="AH364" s="158">
        <f t="shared" si="906"/>
        <v>0</v>
      </c>
      <c r="AI364" s="158">
        <f t="shared" ca="1" si="907"/>
        <v>90</v>
      </c>
      <c r="AJ364" s="158">
        <f t="shared" ca="1" si="908"/>
        <v>85.57</v>
      </c>
      <c r="AK364" s="158">
        <f t="shared" ca="1" si="909"/>
        <v>100</v>
      </c>
      <c r="AL364" s="158">
        <f t="shared" ca="1" si="910"/>
        <v>95.11</v>
      </c>
      <c r="AM364" s="158">
        <f t="shared" si="911"/>
        <v>0</v>
      </c>
      <c r="AN364" s="159">
        <f t="shared" ca="1" si="912"/>
        <v>333.61</v>
      </c>
      <c r="AP364" s="227">
        <f t="shared" ca="1" si="913"/>
        <v>0</v>
      </c>
      <c r="AQ364" s="227">
        <f t="shared" ca="1" si="914"/>
        <v>333.61</v>
      </c>
      <c r="AR364" s="227">
        <f t="shared" ca="1" si="915"/>
        <v>0</v>
      </c>
      <c r="AS364" s="227">
        <f t="shared" ca="1" si="916"/>
        <v>0</v>
      </c>
      <c r="AT364" s="227">
        <f t="shared" ca="1" si="917"/>
        <v>0</v>
      </c>
      <c r="AU364" s="227">
        <f t="shared" ca="1" si="918"/>
        <v>0</v>
      </c>
      <c r="AV364" s="227">
        <f t="shared" ca="1" si="919"/>
        <v>0</v>
      </c>
      <c r="AW364" s="227">
        <f t="shared" ca="1" si="920"/>
        <v>0</v>
      </c>
      <c r="AX364" s="227">
        <f t="shared" ca="1" si="921"/>
        <v>0</v>
      </c>
      <c r="AY364" s="227">
        <f t="shared" ca="1" si="922"/>
        <v>0</v>
      </c>
      <c r="AZ364" s="227">
        <f t="shared" ca="1" si="923"/>
        <v>0</v>
      </c>
      <c r="BB364" s="227">
        <f t="shared" si="924"/>
        <v>0</v>
      </c>
      <c r="BC364" s="227">
        <f t="shared" si="925"/>
        <v>0</v>
      </c>
      <c r="BD364" s="227">
        <f t="shared" si="926"/>
        <v>0</v>
      </c>
      <c r="BE364" s="227">
        <f t="shared" si="927"/>
        <v>0</v>
      </c>
      <c r="BF364" s="227">
        <f t="shared" ca="1" si="928"/>
        <v>81</v>
      </c>
      <c r="BG364" s="227">
        <f t="shared" ca="1" si="929"/>
        <v>77.010000000000005</v>
      </c>
      <c r="BH364" s="227">
        <f t="shared" ca="1" si="930"/>
        <v>90</v>
      </c>
      <c r="BI364" s="227">
        <f t="shared" ca="1" si="931"/>
        <v>85.6</v>
      </c>
      <c r="BJ364" s="227">
        <f t="shared" si="932"/>
        <v>0</v>
      </c>
    </row>
    <row r="365" spans="1:62" x14ac:dyDescent="0.2">
      <c r="A365" s="241" t="s">
        <v>12</v>
      </c>
      <c r="B365" s="229" t="s">
        <v>260</v>
      </c>
      <c r="C365" s="230" t="s">
        <v>73</v>
      </c>
      <c r="D365" s="231">
        <v>83.31</v>
      </c>
      <c r="E365" s="236">
        <f t="shared" ca="1" si="892"/>
        <v>81.8</v>
      </c>
      <c r="F365" s="231">
        <v>67.150000000000006</v>
      </c>
      <c r="G365" s="232">
        <f t="shared" ca="1" si="893"/>
        <v>52.17</v>
      </c>
      <c r="H365" s="231">
        <v>65.209999999999994</v>
      </c>
      <c r="I365" s="236">
        <f t="shared" ca="1" si="894"/>
        <v>61</v>
      </c>
      <c r="J365" s="231">
        <v>55.26</v>
      </c>
      <c r="K365" s="236">
        <f t="shared" ca="1" si="895"/>
        <v>66.239999999999995</v>
      </c>
      <c r="L365" s="231">
        <v>50.27</v>
      </c>
      <c r="M365" s="236">
        <f t="shared" ca="1" si="896"/>
        <v>63.59</v>
      </c>
      <c r="N365" s="231">
        <v>53.15</v>
      </c>
      <c r="O365" s="232">
        <f t="shared" ca="1" si="897"/>
        <v>55.12</v>
      </c>
      <c r="P365" s="231" t="s">
        <v>88</v>
      </c>
      <c r="Q365" s="245" t="str">
        <f t="shared" si="898"/>
        <v>*</v>
      </c>
      <c r="R365" s="231">
        <v>148.28</v>
      </c>
      <c r="S365" s="232">
        <f t="shared" ca="1" si="899"/>
        <v>36.69</v>
      </c>
      <c r="T365" s="231">
        <v>55.19</v>
      </c>
      <c r="U365" s="236">
        <f t="shared" ca="1" si="900"/>
        <v>65.77</v>
      </c>
      <c r="V365" s="236">
        <f t="shared" ca="1" si="901"/>
        <v>338.4</v>
      </c>
      <c r="W365" s="225"/>
      <c r="X365" s="226">
        <v>0.9</v>
      </c>
      <c r="Y365" s="158">
        <f t="shared" ca="1" si="902"/>
        <v>81.8</v>
      </c>
      <c r="Z365" s="158">
        <f t="shared" ca="1" si="902"/>
        <v>66.239999999999995</v>
      </c>
      <c r="AA365" s="158">
        <f t="shared" ca="1" si="902"/>
        <v>65.77</v>
      </c>
      <c r="AB365" s="158">
        <f t="shared" ca="1" si="902"/>
        <v>63.59</v>
      </c>
      <c r="AC365" s="158">
        <f t="shared" ca="1" si="902"/>
        <v>61</v>
      </c>
      <c r="AE365" s="158">
        <f t="shared" ca="1" si="903"/>
        <v>81.8</v>
      </c>
      <c r="AF365" s="158">
        <f t="shared" ca="1" si="904"/>
        <v>52.17</v>
      </c>
      <c r="AG365" s="158">
        <f t="shared" ca="1" si="905"/>
        <v>61</v>
      </c>
      <c r="AH365" s="158">
        <f t="shared" ca="1" si="906"/>
        <v>66.239999999999995</v>
      </c>
      <c r="AI365" s="158">
        <f t="shared" ca="1" si="907"/>
        <v>63.59</v>
      </c>
      <c r="AJ365" s="158">
        <f t="shared" ca="1" si="908"/>
        <v>55.12</v>
      </c>
      <c r="AK365" s="158">
        <f t="shared" si="909"/>
        <v>0</v>
      </c>
      <c r="AL365" s="158">
        <f t="shared" ca="1" si="910"/>
        <v>36.69</v>
      </c>
      <c r="AM365" s="158">
        <f t="shared" ca="1" si="911"/>
        <v>65.77</v>
      </c>
      <c r="AN365" s="159">
        <f t="shared" ca="1" si="912"/>
        <v>434.14</v>
      </c>
      <c r="AP365" s="227">
        <f t="shared" ca="1" si="913"/>
        <v>434.14</v>
      </c>
      <c r="AQ365" s="227">
        <f t="shared" ca="1" si="914"/>
        <v>0</v>
      </c>
      <c r="AR365" s="227">
        <f t="shared" ca="1" si="915"/>
        <v>0</v>
      </c>
      <c r="AS365" s="227">
        <f t="shared" ca="1" si="916"/>
        <v>0</v>
      </c>
      <c r="AT365" s="227">
        <f t="shared" ca="1" si="917"/>
        <v>0</v>
      </c>
      <c r="AU365" s="227">
        <f t="shared" ca="1" si="918"/>
        <v>0</v>
      </c>
      <c r="AV365" s="227">
        <f t="shared" ca="1" si="919"/>
        <v>0</v>
      </c>
      <c r="AW365" s="227">
        <f t="shared" ca="1" si="920"/>
        <v>0</v>
      </c>
      <c r="AX365" s="227">
        <f t="shared" ca="1" si="921"/>
        <v>0</v>
      </c>
      <c r="AY365" s="227">
        <f t="shared" ca="1" si="922"/>
        <v>0</v>
      </c>
      <c r="AZ365" s="227">
        <f t="shared" ca="1" si="923"/>
        <v>0</v>
      </c>
      <c r="BB365" s="227">
        <f t="shared" ca="1" si="924"/>
        <v>73.62</v>
      </c>
      <c r="BC365" s="227">
        <f t="shared" ca="1" si="925"/>
        <v>46.95</v>
      </c>
      <c r="BD365" s="227">
        <f t="shared" ca="1" si="926"/>
        <v>54.9</v>
      </c>
      <c r="BE365" s="227">
        <f t="shared" ca="1" si="927"/>
        <v>59.62</v>
      </c>
      <c r="BF365" s="227">
        <f t="shared" ca="1" si="928"/>
        <v>57.23</v>
      </c>
      <c r="BG365" s="227">
        <f t="shared" ca="1" si="929"/>
        <v>49.61</v>
      </c>
      <c r="BH365" s="227">
        <f t="shared" si="930"/>
        <v>0</v>
      </c>
      <c r="BI365" s="227">
        <f t="shared" ca="1" si="931"/>
        <v>33.020000000000003</v>
      </c>
      <c r="BJ365" s="227">
        <f t="shared" ca="1" si="932"/>
        <v>59.19</v>
      </c>
    </row>
    <row r="366" spans="1:62" x14ac:dyDescent="0.2">
      <c r="A366" s="228" t="s">
        <v>13</v>
      </c>
      <c r="B366" s="229" t="s">
        <v>62</v>
      </c>
      <c r="C366" s="230" t="s">
        <v>80</v>
      </c>
      <c r="D366" s="231">
        <v>126.33</v>
      </c>
      <c r="E366" s="236">
        <f t="shared" ca="1" si="892"/>
        <v>53.98</v>
      </c>
      <c r="F366" s="231">
        <v>54.25</v>
      </c>
      <c r="G366" s="236">
        <f t="shared" ca="1" si="893"/>
        <v>64.47</v>
      </c>
      <c r="H366" s="231">
        <v>46.31</v>
      </c>
      <c r="I366" s="236">
        <f t="shared" ca="1" si="894"/>
        <v>85.7</v>
      </c>
      <c r="J366" s="231">
        <v>68.209999999999994</v>
      </c>
      <c r="K366" s="232">
        <f t="shared" ca="1" si="895"/>
        <v>53.72</v>
      </c>
      <c r="L366" s="231">
        <v>61.21</v>
      </c>
      <c r="M366" s="232">
        <f t="shared" ca="1" si="896"/>
        <v>52.3</v>
      </c>
      <c r="N366" s="231">
        <v>60.22</v>
      </c>
      <c r="O366" s="232">
        <f t="shared" ca="1" si="897"/>
        <v>48.62</v>
      </c>
      <c r="P366" s="231">
        <v>85.52</v>
      </c>
      <c r="Q366" s="232">
        <f t="shared" ca="1" si="898"/>
        <v>53.16</v>
      </c>
      <c r="R366" s="231">
        <v>97.22</v>
      </c>
      <c r="S366" s="236">
        <f t="shared" ca="1" si="899"/>
        <v>55.94</v>
      </c>
      <c r="T366" s="231">
        <v>46.55</v>
      </c>
      <c r="U366" s="236">
        <f t="shared" ca="1" si="900"/>
        <v>77.55</v>
      </c>
      <c r="V366" s="236">
        <f t="shared" ca="1" si="901"/>
        <v>337.64</v>
      </c>
      <c r="W366" s="225"/>
      <c r="X366" s="226">
        <v>0.9</v>
      </c>
      <c r="Y366" s="158">
        <f t="shared" ref="Y366:AC378" ca="1" si="933">LARGE($AE366:$AM366,Y$34)</f>
        <v>85.7</v>
      </c>
      <c r="Z366" s="158">
        <f t="shared" ca="1" si="933"/>
        <v>77.55</v>
      </c>
      <c r="AA366" s="158">
        <f t="shared" ca="1" si="933"/>
        <v>64.47</v>
      </c>
      <c r="AB366" s="158">
        <f t="shared" ca="1" si="933"/>
        <v>55.94</v>
      </c>
      <c r="AC366" s="158">
        <f t="shared" ca="1" si="933"/>
        <v>53.98</v>
      </c>
      <c r="AE366" s="158">
        <f t="shared" ca="1" si="903"/>
        <v>53.98</v>
      </c>
      <c r="AF366" s="158">
        <f t="shared" ca="1" si="904"/>
        <v>64.47</v>
      </c>
      <c r="AG366" s="158">
        <f t="shared" ca="1" si="905"/>
        <v>85.7</v>
      </c>
      <c r="AH366" s="158">
        <f t="shared" ca="1" si="906"/>
        <v>53.72</v>
      </c>
      <c r="AI366" s="158">
        <f t="shared" ca="1" si="907"/>
        <v>52.3</v>
      </c>
      <c r="AJ366" s="158">
        <f t="shared" ca="1" si="908"/>
        <v>48.62</v>
      </c>
      <c r="AK366" s="158">
        <f t="shared" ca="1" si="909"/>
        <v>53.16</v>
      </c>
      <c r="AL366" s="158">
        <f t="shared" ca="1" si="910"/>
        <v>55.94</v>
      </c>
      <c r="AM366" s="158">
        <f t="shared" ca="1" si="911"/>
        <v>77.55</v>
      </c>
      <c r="AN366" s="159">
        <f t="shared" ca="1" si="912"/>
        <v>490.9</v>
      </c>
      <c r="AP366" s="227">
        <f t="shared" ca="1" si="913"/>
        <v>0</v>
      </c>
      <c r="AQ366" s="227">
        <f t="shared" ca="1" si="914"/>
        <v>490.9</v>
      </c>
      <c r="AR366" s="227">
        <f t="shared" ca="1" si="915"/>
        <v>0</v>
      </c>
      <c r="AS366" s="227">
        <f t="shared" ca="1" si="916"/>
        <v>0</v>
      </c>
      <c r="AT366" s="227">
        <f t="shared" ca="1" si="917"/>
        <v>0</v>
      </c>
      <c r="AU366" s="227">
        <f t="shared" ca="1" si="918"/>
        <v>0</v>
      </c>
      <c r="AV366" s="227">
        <f t="shared" ca="1" si="919"/>
        <v>0</v>
      </c>
      <c r="AW366" s="227">
        <f t="shared" ca="1" si="920"/>
        <v>0</v>
      </c>
      <c r="AX366" s="227">
        <f t="shared" ca="1" si="921"/>
        <v>0</v>
      </c>
      <c r="AY366" s="227">
        <f t="shared" ca="1" si="922"/>
        <v>0</v>
      </c>
      <c r="AZ366" s="227">
        <f t="shared" ca="1" si="923"/>
        <v>0</v>
      </c>
      <c r="BB366" s="227">
        <f t="shared" ca="1" si="924"/>
        <v>48.58</v>
      </c>
      <c r="BC366" s="227">
        <f t="shared" ca="1" si="925"/>
        <v>58.02</v>
      </c>
      <c r="BD366" s="227">
        <f t="shared" ca="1" si="926"/>
        <v>77.13</v>
      </c>
      <c r="BE366" s="227">
        <f t="shared" ca="1" si="927"/>
        <v>48.35</v>
      </c>
      <c r="BF366" s="227">
        <f t="shared" ca="1" si="928"/>
        <v>47.07</v>
      </c>
      <c r="BG366" s="227">
        <f t="shared" ca="1" si="929"/>
        <v>43.76</v>
      </c>
      <c r="BH366" s="227">
        <f t="shared" ca="1" si="930"/>
        <v>47.84</v>
      </c>
      <c r="BI366" s="227">
        <f t="shared" ca="1" si="931"/>
        <v>50.35</v>
      </c>
      <c r="BJ366" s="227">
        <f t="shared" ca="1" si="932"/>
        <v>69.8</v>
      </c>
    </row>
    <row r="367" spans="1:62" x14ac:dyDescent="0.2">
      <c r="A367" s="228" t="s">
        <v>14</v>
      </c>
      <c r="B367" s="229" t="s">
        <v>265</v>
      </c>
      <c r="C367" s="230" t="s">
        <v>73</v>
      </c>
      <c r="D367" s="231">
        <v>141.4</v>
      </c>
      <c r="E367" s="232">
        <f t="shared" ca="1" si="892"/>
        <v>48.22</v>
      </c>
      <c r="F367" s="231"/>
      <c r="G367" s="236" t="str">
        <f t="shared" si="893"/>
        <v/>
      </c>
      <c r="H367" s="231"/>
      <c r="I367" s="236" t="str">
        <f t="shared" si="894"/>
        <v/>
      </c>
      <c r="J367" s="231">
        <v>68.040000000000006</v>
      </c>
      <c r="K367" s="236">
        <f t="shared" ca="1" si="895"/>
        <v>53.94</v>
      </c>
      <c r="L367" s="231">
        <v>38.43</v>
      </c>
      <c r="M367" s="236">
        <f t="shared" ca="1" si="896"/>
        <v>82.87</v>
      </c>
      <c r="N367" s="231">
        <v>46.58</v>
      </c>
      <c r="O367" s="236">
        <f t="shared" ca="1" si="897"/>
        <v>62.49</v>
      </c>
      <c r="P367" s="231">
        <v>73.27</v>
      </c>
      <c r="Q367" s="236">
        <f t="shared" ca="1" si="898"/>
        <v>62.15</v>
      </c>
      <c r="R367" s="231">
        <v>123.43</v>
      </c>
      <c r="S367" s="232">
        <f t="shared" ca="1" si="899"/>
        <v>44.03</v>
      </c>
      <c r="T367" s="231">
        <v>53.02</v>
      </c>
      <c r="U367" s="236">
        <f t="shared" ca="1" si="900"/>
        <v>68.599999999999994</v>
      </c>
      <c r="V367" s="236">
        <f t="shared" ca="1" si="901"/>
        <v>330.05</v>
      </c>
      <c r="W367" s="225"/>
      <c r="X367" s="226">
        <v>0.9</v>
      </c>
      <c r="Y367" s="158">
        <f t="shared" ca="1" si="933"/>
        <v>82.87</v>
      </c>
      <c r="Z367" s="158">
        <f t="shared" ca="1" si="933"/>
        <v>68.599999999999994</v>
      </c>
      <c r="AA367" s="158">
        <f t="shared" ca="1" si="933"/>
        <v>62.49</v>
      </c>
      <c r="AB367" s="158">
        <f t="shared" ca="1" si="933"/>
        <v>62.15</v>
      </c>
      <c r="AC367" s="158">
        <f t="shared" ca="1" si="933"/>
        <v>53.94</v>
      </c>
      <c r="AE367" s="158">
        <f t="shared" ca="1" si="903"/>
        <v>48.22</v>
      </c>
      <c r="AF367" s="158">
        <f t="shared" si="904"/>
        <v>0</v>
      </c>
      <c r="AG367" s="158">
        <f t="shared" si="905"/>
        <v>0</v>
      </c>
      <c r="AH367" s="158">
        <f t="shared" ca="1" si="906"/>
        <v>53.94</v>
      </c>
      <c r="AI367" s="158">
        <f t="shared" ca="1" si="907"/>
        <v>82.87</v>
      </c>
      <c r="AJ367" s="158">
        <f t="shared" ca="1" si="908"/>
        <v>62.49</v>
      </c>
      <c r="AK367" s="158">
        <f t="shared" ca="1" si="909"/>
        <v>62.15</v>
      </c>
      <c r="AL367" s="158">
        <f t="shared" ca="1" si="910"/>
        <v>44.03</v>
      </c>
      <c r="AM367" s="158">
        <f t="shared" ca="1" si="911"/>
        <v>68.599999999999994</v>
      </c>
      <c r="AN367" s="159">
        <f t="shared" ca="1" si="912"/>
        <v>380.07</v>
      </c>
      <c r="AP367" s="227">
        <f t="shared" ca="1" si="913"/>
        <v>380.07</v>
      </c>
      <c r="AQ367" s="227">
        <f t="shared" ca="1" si="914"/>
        <v>0</v>
      </c>
      <c r="AR367" s="227">
        <f t="shared" ca="1" si="915"/>
        <v>0</v>
      </c>
      <c r="AS367" s="227">
        <f t="shared" ca="1" si="916"/>
        <v>0</v>
      </c>
      <c r="AT367" s="227">
        <f t="shared" ca="1" si="917"/>
        <v>0</v>
      </c>
      <c r="AU367" s="227">
        <f t="shared" ca="1" si="918"/>
        <v>0</v>
      </c>
      <c r="AV367" s="227">
        <f t="shared" ca="1" si="919"/>
        <v>0</v>
      </c>
      <c r="AW367" s="227">
        <f t="shared" ca="1" si="920"/>
        <v>0</v>
      </c>
      <c r="AX367" s="227">
        <f t="shared" ca="1" si="921"/>
        <v>0</v>
      </c>
      <c r="AY367" s="227">
        <f t="shared" ca="1" si="922"/>
        <v>0</v>
      </c>
      <c r="AZ367" s="227">
        <f t="shared" ca="1" si="923"/>
        <v>0</v>
      </c>
      <c r="BB367" s="227">
        <f t="shared" ca="1" si="924"/>
        <v>43.4</v>
      </c>
      <c r="BC367" s="227">
        <f t="shared" si="925"/>
        <v>0</v>
      </c>
      <c r="BD367" s="227">
        <f t="shared" si="926"/>
        <v>0</v>
      </c>
      <c r="BE367" s="227">
        <f t="shared" ca="1" si="927"/>
        <v>48.55</v>
      </c>
      <c r="BF367" s="227">
        <f t="shared" ca="1" si="928"/>
        <v>74.58</v>
      </c>
      <c r="BG367" s="227">
        <f t="shared" ca="1" si="929"/>
        <v>56.24</v>
      </c>
      <c r="BH367" s="227">
        <f t="shared" ca="1" si="930"/>
        <v>55.94</v>
      </c>
      <c r="BI367" s="227">
        <f t="shared" ca="1" si="931"/>
        <v>39.630000000000003</v>
      </c>
      <c r="BJ367" s="227">
        <f t="shared" ca="1" si="932"/>
        <v>61.74</v>
      </c>
    </row>
    <row r="368" spans="1:62" x14ac:dyDescent="0.2">
      <c r="A368" s="228" t="s">
        <v>15</v>
      </c>
      <c r="B368" s="229" t="s">
        <v>264</v>
      </c>
      <c r="C368" s="230" t="s">
        <v>73</v>
      </c>
      <c r="D368" s="231">
        <v>126.49</v>
      </c>
      <c r="E368" s="236">
        <f t="shared" ca="1" si="892"/>
        <v>53.87</v>
      </c>
      <c r="F368" s="231"/>
      <c r="G368" s="236" t="str">
        <f t="shared" si="893"/>
        <v/>
      </c>
      <c r="H368" s="231"/>
      <c r="I368" s="236" t="str">
        <f t="shared" si="894"/>
        <v/>
      </c>
      <c r="J368" s="231">
        <v>80.400000000000006</v>
      </c>
      <c r="K368" s="232">
        <f t="shared" ca="1" si="895"/>
        <v>45.52</v>
      </c>
      <c r="L368" s="231">
        <v>43.12</v>
      </c>
      <c r="M368" s="236">
        <f t="shared" ca="1" si="896"/>
        <v>74.27</v>
      </c>
      <c r="N368" s="231">
        <v>53.3</v>
      </c>
      <c r="O368" s="236">
        <f t="shared" ca="1" si="897"/>
        <v>54.86</v>
      </c>
      <c r="P368" s="231"/>
      <c r="Q368" s="236" t="str">
        <f t="shared" si="898"/>
        <v/>
      </c>
      <c r="R368" s="231">
        <v>97.37</v>
      </c>
      <c r="S368" s="236">
        <f t="shared" ca="1" si="899"/>
        <v>55.8</v>
      </c>
      <c r="T368" s="231">
        <v>52.19</v>
      </c>
      <c r="U368" s="236">
        <f t="shared" ca="1" si="900"/>
        <v>69.540000000000006</v>
      </c>
      <c r="V368" s="236">
        <f t="shared" ca="1" si="901"/>
        <v>308.34000000000003</v>
      </c>
      <c r="W368" s="225"/>
      <c r="X368" s="226">
        <v>0.9</v>
      </c>
      <c r="Y368" s="158">
        <f t="shared" ca="1" si="933"/>
        <v>74.27</v>
      </c>
      <c r="Z368" s="158">
        <f t="shared" ca="1" si="933"/>
        <v>69.540000000000006</v>
      </c>
      <c r="AA368" s="158">
        <f t="shared" ca="1" si="933"/>
        <v>55.8</v>
      </c>
      <c r="AB368" s="158">
        <f t="shared" ca="1" si="933"/>
        <v>54.86</v>
      </c>
      <c r="AC368" s="158">
        <f t="shared" ca="1" si="933"/>
        <v>53.87</v>
      </c>
      <c r="AE368" s="158">
        <f t="shared" ca="1" si="903"/>
        <v>53.87</v>
      </c>
      <c r="AF368" s="158">
        <f t="shared" si="904"/>
        <v>0</v>
      </c>
      <c r="AG368" s="158">
        <f t="shared" si="905"/>
        <v>0</v>
      </c>
      <c r="AH368" s="158">
        <f t="shared" ca="1" si="906"/>
        <v>45.52</v>
      </c>
      <c r="AI368" s="158">
        <f t="shared" ca="1" si="907"/>
        <v>74.27</v>
      </c>
      <c r="AJ368" s="158">
        <f t="shared" ca="1" si="908"/>
        <v>54.86</v>
      </c>
      <c r="AK368" s="158">
        <f t="shared" si="909"/>
        <v>0</v>
      </c>
      <c r="AL368" s="158">
        <f t="shared" ca="1" si="910"/>
        <v>55.8</v>
      </c>
      <c r="AM368" s="158">
        <f t="shared" ca="1" si="911"/>
        <v>69.540000000000006</v>
      </c>
      <c r="AN368" s="159">
        <f t="shared" ca="1" si="912"/>
        <v>318.47000000000003</v>
      </c>
      <c r="AP368" s="227">
        <f t="shared" ca="1" si="913"/>
        <v>318.47000000000003</v>
      </c>
      <c r="AQ368" s="227">
        <f t="shared" ca="1" si="914"/>
        <v>0</v>
      </c>
      <c r="AR368" s="227">
        <f t="shared" ca="1" si="915"/>
        <v>0</v>
      </c>
      <c r="AS368" s="227">
        <f t="shared" ca="1" si="916"/>
        <v>0</v>
      </c>
      <c r="AT368" s="227">
        <f t="shared" ca="1" si="917"/>
        <v>0</v>
      </c>
      <c r="AU368" s="227">
        <f t="shared" ca="1" si="918"/>
        <v>0</v>
      </c>
      <c r="AV368" s="227">
        <f t="shared" ca="1" si="919"/>
        <v>0</v>
      </c>
      <c r="AW368" s="227">
        <f t="shared" ca="1" si="920"/>
        <v>0</v>
      </c>
      <c r="AX368" s="227">
        <f t="shared" ca="1" si="921"/>
        <v>0</v>
      </c>
      <c r="AY368" s="227">
        <f t="shared" ca="1" si="922"/>
        <v>0</v>
      </c>
      <c r="AZ368" s="227">
        <f t="shared" ca="1" si="923"/>
        <v>0</v>
      </c>
      <c r="BB368" s="227">
        <f t="shared" ca="1" si="924"/>
        <v>48.48</v>
      </c>
      <c r="BC368" s="227">
        <f t="shared" si="925"/>
        <v>0</v>
      </c>
      <c r="BD368" s="227">
        <f t="shared" si="926"/>
        <v>0</v>
      </c>
      <c r="BE368" s="227">
        <f t="shared" ca="1" si="927"/>
        <v>40.97</v>
      </c>
      <c r="BF368" s="227">
        <f t="shared" ca="1" si="928"/>
        <v>66.84</v>
      </c>
      <c r="BG368" s="227">
        <f t="shared" ca="1" si="929"/>
        <v>49.37</v>
      </c>
      <c r="BH368" s="227">
        <f t="shared" si="930"/>
        <v>0</v>
      </c>
      <c r="BI368" s="227">
        <f t="shared" ca="1" si="931"/>
        <v>50.22</v>
      </c>
      <c r="BJ368" s="227">
        <f t="shared" ca="1" si="932"/>
        <v>62.59</v>
      </c>
    </row>
    <row r="369" spans="1:62" x14ac:dyDescent="0.2">
      <c r="A369" s="228" t="s">
        <v>44</v>
      </c>
      <c r="B369" s="229" t="s">
        <v>267</v>
      </c>
      <c r="C369" s="230" t="s">
        <v>73</v>
      </c>
      <c r="D369" s="231">
        <v>149.13</v>
      </c>
      <c r="E369" s="236">
        <f t="shared" ca="1" si="892"/>
        <v>45.78</v>
      </c>
      <c r="F369" s="231"/>
      <c r="G369" s="232" t="str">
        <f t="shared" si="893"/>
        <v/>
      </c>
      <c r="H369" s="231"/>
      <c r="I369" s="232" t="str">
        <f t="shared" si="894"/>
        <v/>
      </c>
      <c r="J369" s="234">
        <v>111.56</v>
      </c>
      <c r="K369" s="232">
        <f t="shared" ca="1" si="895"/>
        <v>32.799999999999997</v>
      </c>
      <c r="L369" s="231">
        <v>42.57</v>
      </c>
      <c r="M369" s="236">
        <f t="shared" ca="1" si="896"/>
        <v>74.7</v>
      </c>
      <c r="N369" s="231">
        <v>43.3</v>
      </c>
      <c r="O369" s="236">
        <f t="shared" ca="1" si="897"/>
        <v>67.47</v>
      </c>
      <c r="P369" s="231">
        <v>104.44</v>
      </c>
      <c r="Q369" s="232">
        <f t="shared" ca="1" si="898"/>
        <v>43.59</v>
      </c>
      <c r="R369" s="231">
        <v>113.55</v>
      </c>
      <c r="S369" s="236">
        <f t="shared" ca="1" si="899"/>
        <v>47.81</v>
      </c>
      <c r="T369" s="231">
        <v>51.3</v>
      </c>
      <c r="U369" s="236">
        <f t="shared" ca="1" si="900"/>
        <v>70.650000000000006</v>
      </c>
      <c r="V369" s="236">
        <f t="shared" ca="1" si="901"/>
        <v>306.40999999999997</v>
      </c>
      <c r="W369" s="225"/>
      <c r="X369" s="226">
        <v>0.9</v>
      </c>
      <c r="Y369" s="158">
        <f t="shared" ca="1" si="933"/>
        <v>74.7</v>
      </c>
      <c r="Z369" s="158">
        <f t="shared" ca="1" si="933"/>
        <v>70.650000000000006</v>
      </c>
      <c r="AA369" s="158">
        <f t="shared" ca="1" si="933"/>
        <v>67.47</v>
      </c>
      <c r="AB369" s="158">
        <f t="shared" ca="1" si="933"/>
        <v>47.81</v>
      </c>
      <c r="AC369" s="158">
        <f t="shared" ca="1" si="933"/>
        <v>45.78</v>
      </c>
      <c r="AE369" s="158">
        <f t="shared" ca="1" si="903"/>
        <v>45.78</v>
      </c>
      <c r="AF369" s="158">
        <f t="shared" si="904"/>
        <v>0</v>
      </c>
      <c r="AG369" s="158">
        <f t="shared" si="905"/>
        <v>0</v>
      </c>
      <c r="AH369" s="158">
        <f t="shared" ca="1" si="906"/>
        <v>32.799999999999997</v>
      </c>
      <c r="AI369" s="158">
        <f t="shared" ca="1" si="907"/>
        <v>74.7</v>
      </c>
      <c r="AJ369" s="158">
        <f t="shared" ca="1" si="908"/>
        <v>67.47</v>
      </c>
      <c r="AK369" s="158">
        <f t="shared" ca="1" si="909"/>
        <v>43.59</v>
      </c>
      <c r="AL369" s="158">
        <f t="shared" ca="1" si="910"/>
        <v>47.81</v>
      </c>
      <c r="AM369" s="158">
        <f t="shared" ca="1" si="911"/>
        <v>70.650000000000006</v>
      </c>
      <c r="AN369" s="159">
        <f t="shared" ca="1" si="912"/>
        <v>344.52</v>
      </c>
      <c r="AP369" s="227">
        <f t="shared" ca="1" si="913"/>
        <v>344.52</v>
      </c>
      <c r="AQ369" s="227">
        <f t="shared" ca="1" si="914"/>
        <v>0</v>
      </c>
      <c r="AR369" s="227">
        <f t="shared" ca="1" si="915"/>
        <v>0</v>
      </c>
      <c r="AS369" s="227">
        <f t="shared" ca="1" si="916"/>
        <v>0</v>
      </c>
      <c r="AT369" s="227">
        <f t="shared" ca="1" si="917"/>
        <v>0</v>
      </c>
      <c r="AU369" s="227">
        <f t="shared" ca="1" si="918"/>
        <v>0</v>
      </c>
      <c r="AV369" s="227">
        <f t="shared" ca="1" si="919"/>
        <v>0</v>
      </c>
      <c r="AW369" s="227">
        <f t="shared" ca="1" si="920"/>
        <v>0</v>
      </c>
      <c r="AX369" s="227">
        <f t="shared" ca="1" si="921"/>
        <v>0</v>
      </c>
      <c r="AY369" s="227">
        <f t="shared" ca="1" si="922"/>
        <v>0</v>
      </c>
      <c r="AZ369" s="227">
        <f t="shared" ca="1" si="923"/>
        <v>0</v>
      </c>
      <c r="BB369" s="227">
        <f t="shared" ca="1" si="924"/>
        <v>41.2</v>
      </c>
      <c r="BC369" s="227">
        <f t="shared" si="925"/>
        <v>0</v>
      </c>
      <c r="BD369" s="227">
        <f t="shared" si="926"/>
        <v>0</v>
      </c>
      <c r="BE369" s="227">
        <f t="shared" ca="1" si="927"/>
        <v>29.52</v>
      </c>
      <c r="BF369" s="227">
        <f t="shared" ca="1" si="928"/>
        <v>67.23</v>
      </c>
      <c r="BG369" s="227">
        <f t="shared" ca="1" si="929"/>
        <v>60.72</v>
      </c>
      <c r="BH369" s="227">
        <f t="shared" ca="1" si="930"/>
        <v>39.229999999999997</v>
      </c>
      <c r="BI369" s="227">
        <f t="shared" ca="1" si="931"/>
        <v>43.03</v>
      </c>
      <c r="BJ369" s="227">
        <f t="shared" ca="1" si="932"/>
        <v>63.59</v>
      </c>
    </row>
    <row r="370" spans="1:62" x14ac:dyDescent="0.2">
      <c r="A370" s="228" t="s">
        <v>45</v>
      </c>
      <c r="B370" s="229" t="s">
        <v>101</v>
      </c>
      <c r="C370" s="230" t="s">
        <v>83</v>
      </c>
      <c r="D370" s="231">
        <v>106.38</v>
      </c>
      <c r="E370" s="236">
        <f t="shared" ca="1" si="892"/>
        <v>64.069999999999993</v>
      </c>
      <c r="F370" s="231">
        <v>62.47</v>
      </c>
      <c r="G370" s="236">
        <f t="shared" ca="1" si="893"/>
        <v>55.88</v>
      </c>
      <c r="H370" s="231">
        <v>59.11</v>
      </c>
      <c r="I370" s="236">
        <f t="shared" ca="1" si="894"/>
        <v>67.36</v>
      </c>
      <c r="J370" s="231">
        <v>63.37</v>
      </c>
      <c r="K370" s="236">
        <f t="shared" ca="1" si="895"/>
        <v>57.72</v>
      </c>
      <c r="L370" s="231"/>
      <c r="M370" s="236" t="str">
        <f t="shared" si="896"/>
        <v/>
      </c>
      <c r="N370" s="231">
        <v>47.12</v>
      </c>
      <c r="O370" s="236">
        <f t="shared" ca="1" si="897"/>
        <v>62.18</v>
      </c>
      <c r="P370" s="231"/>
      <c r="Q370" s="236" t="str">
        <f t="shared" si="898"/>
        <v/>
      </c>
      <c r="R370" s="231"/>
      <c r="S370" s="236" t="str">
        <f t="shared" si="899"/>
        <v/>
      </c>
      <c r="T370" s="231"/>
      <c r="U370" s="236" t="str">
        <f t="shared" si="900"/>
        <v/>
      </c>
      <c r="V370" s="236">
        <f t="shared" ca="1" si="901"/>
        <v>307.21000000000004</v>
      </c>
      <c r="W370" s="225"/>
      <c r="X370" s="226">
        <v>0.9</v>
      </c>
      <c r="Y370" s="158">
        <f t="shared" ca="1" si="933"/>
        <v>67.36</v>
      </c>
      <c r="Z370" s="158">
        <f t="shared" ca="1" si="933"/>
        <v>64.069999999999993</v>
      </c>
      <c r="AA370" s="158">
        <f t="shared" ca="1" si="933"/>
        <v>62.18</v>
      </c>
      <c r="AB370" s="158">
        <f t="shared" ca="1" si="933"/>
        <v>57.72</v>
      </c>
      <c r="AC370" s="158">
        <f t="shared" ca="1" si="933"/>
        <v>55.88</v>
      </c>
      <c r="AE370" s="158">
        <f t="shared" ca="1" si="903"/>
        <v>64.069999999999993</v>
      </c>
      <c r="AF370" s="158">
        <f t="shared" ca="1" si="904"/>
        <v>55.88</v>
      </c>
      <c r="AG370" s="158">
        <f t="shared" ca="1" si="905"/>
        <v>67.36</v>
      </c>
      <c r="AH370" s="158">
        <f t="shared" ca="1" si="906"/>
        <v>57.72</v>
      </c>
      <c r="AI370" s="158">
        <f t="shared" si="907"/>
        <v>0</v>
      </c>
      <c r="AJ370" s="158">
        <f t="shared" ca="1" si="908"/>
        <v>62.18</v>
      </c>
      <c r="AK370" s="158">
        <f t="shared" si="909"/>
        <v>0</v>
      </c>
      <c r="AL370" s="158">
        <f t="shared" si="910"/>
        <v>0</v>
      </c>
      <c r="AM370" s="158">
        <f t="shared" si="911"/>
        <v>0</v>
      </c>
      <c r="AN370" s="159">
        <f t="shared" ca="1" si="912"/>
        <v>276.49</v>
      </c>
      <c r="AP370" s="227">
        <f t="shared" ca="1" si="913"/>
        <v>0</v>
      </c>
      <c r="AQ370" s="227">
        <f t="shared" ca="1" si="914"/>
        <v>0</v>
      </c>
      <c r="AR370" s="227">
        <f t="shared" ca="1" si="915"/>
        <v>0</v>
      </c>
      <c r="AS370" s="227">
        <f t="shared" ca="1" si="916"/>
        <v>0</v>
      </c>
      <c r="AT370" s="227">
        <f t="shared" ca="1" si="917"/>
        <v>276.49</v>
      </c>
      <c r="AU370" s="227">
        <f t="shared" ca="1" si="918"/>
        <v>0</v>
      </c>
      <c r="AV370" s="227">
        <f t="shared" ca="1" si="919"/>
        <v>0</v>
      </c>
      <c r="AW370" s="227">
        <f t="shared" ca="1" si="920"/>
        <v>0</v>
      </c>
      <c r="AX370" s="227">
        <f t="shared" ca="1" si="921"/>
        <v>0</v>
      </c>
      <c r="AY370" s="227">
        <f t="shared" ca="1" si="922"/>
        <v>0</v>
      </c>
      <c r="AZ370" s="227">
        <f t="shared" ca="1" si="923"/>
        <v>0</v>
      </c>
      <c r="BB370" s="227">
        <f t="shared" ca="1" si="924"/>
        <v>57.66</v>
      </c>
      <c r="BC370" s="227">
        <f t="shared" ca="1" si="925"/>
        <v>50.29</v>
      </c>
      <c r="BD370" s="227">
        <f t="shared" ca="1" si="926"/>
        <v>60.62</v>
      </c>
      <c r="BE370" s="227">
        <f t="shared" ca="1" si="927"/>
        <v>51.95</v>
      </c>
      <c r="BF370" s="227">
        <f t="shared" si="928"/>
        <v>0</v>
      </c>
      <c r="BG370" s="227">
        <f t="shared" ca="1" si="929"/>
        <v>55.96</v>
      </c>
      <c r="BH370" s="227">
        <f t="shared" si="930"/>
        <v>0</v>
      </c>
      <c r="BI370" s="227">
        <f t="shared" si="931"/>
        <v>0</v>
      </c>
      <c r="BJ370" s="227">
        <f t="shared" si="932"/>
        <v>0</v>
      </c>
    </row>
    <row r="371" spans="1:62" x14ac:dyDescent="0.2">
      <c r="A371" s="228" t="s">
        <v>46</v>
      </c>
      <c r="B371" s="229" t="s">
        <v>263</v>
      </c>
      <c r="C371" s="230" t="s">
        <v>73</v>
      </c>
      <c r="D371" s="231">
        <v>119.01</v>
      </c>
      <c r="E371" s="236">
        <f t="shared" ca="1" si="892"/>
        <v>57.4</v>
      </c>
      <c r="F371" s="231">
        <v>51.15</v>
      </c>
      <c r="G371" s="236">
        <f t="shared" ca="1" si="893"/>
        <v>68.459999999999994</v>
      </c>
      <c r="H371" s="231">
        <v>69.11</v>
      </c>
      <c r="I371" s="236">
        <f t="shared" ca="1" si="894"/>
        <v>57.62</v>
      </c>
      <c r="J371" s="231">
        <v>77.45</v>
      </c>
      <c r="K371" s="232">
        <f t="shared" ca="1" si="895"/>
        <v>47.22</v>
      </c>
      <c r="L371" s="231">
        <v>53.36</v>
      </c>
      <c r="M371" s="236">
        <f t="shared" ca="1" si="896"/>
        <v>59.86</v>
      </c>
      <c r="N371" s="231">
        <v>58.17</v>
      </c>
      <c r="O371" s="232">
        <f t="shared" ca="1" si="897"/>
        <v>50.36</v>
      </c>
      <c r="P371" s="231">
        <v>114.29</v>
      </c>
      <c r="Q371" s="232">
        <f t="shared" ca="1" si="898"/>
        <v>39.869999999999997</v>
      </c>
      <c r="R371" s="231">
        <v>93.07</v>
      </c>
      <c r="S371" s="236">
        <f t="shared" ca="1" si="899"/>
        <v>58.49</v>
      </c>
      <c r="T371" s="231">
        <v>78.39</v>
      </c>
      <c r="U371" s="232">
        <f t="shared" ca="1" si="900"/>
        <v>46.26</v>
      </c>
      <c r="V371" s="236">
        <f t="shared" ca="1" si="901"/>
        <v>301.83</v>
      </c>
      <c r="W371" s="225"/>
      <c r="X371" s="226">
        <v>0.9</v>
      </c>
      <c r="Y371" s="158">
        <f t="shared" ca="1" si="933"/>
        <v>68.459999999999994</v>
      </c>
      <c r="Z371" s="158">
        <f t="shared" ca="1" si="933"/>
        <v>59.86</v>
      </c>
      <c r="AA371" s="158">
        <f t="shared" ca="1" si="933"/>
        <v>58.49</v>
      </c>
      <c r="AB371" s="158">
        <f t="shared" ca="1" si="933"/>
        <v>57.62</v>
      </c>
      <c r="AC371" s="158">
        <f t="shared" ca="1" si="933"/>
        <v>57.4</v>
      </c>
      <c r="AE371" s="158">
        <f t="shared" ca="1" si="903"/>
        <v>57.4</v>
      </c>
      <c r="AF371" s="158">
        <f t="shared" ca="1" si="904"/>
        <v>68.459999999999994</v>
      </c>
      <c r="AG371" s="158">
        <f t="shared" ca="1" si="905"/>
        <v>57.62</v>
      </c>
      <c r="AH371" s="158">
        <f t="shared" ca="1" si="906"/>
        <v>47.22</v>
      </c>
      <c r="AI371" s="158">
        <f t="shared" ca="1" si="907"/>
        <v>59.86</v>
      </c>
      <c r="AJ371" s="158">
        <f t="shared" ca="1" si="908"/>
        <v>50.36</v>
      </c>
      <c r="AK371" s="158">
        <f t="shared" ca="1" si="909"/>
        <v>39.869999999999997</v>
      </c>
      <c r="AL371" s="158">
        <f t="shared" ca="1" si="910"/>
        <v>58.49</v>
      </c>
      <c r="AM371" s="158">
        <f t="shared" ca="1" si="911"/>
        <v>46.26</v>
      </c>
      <c r="AN371" s="159">
        <f t="shared" ca="1" si="912"/>
        <v>436.99</v>
      </c>
      <c r="AP371" s="227">
        <f t="shared" ca="1" si="913"/>
        <v>436.99</v>
      </c>
      <c r="AQ371" s="227">
        <f t="shared" ca="1" si="914"/>
        <v>0</v>
      </c>
      <c r="AR371" s="227">
        <f t="shared" ca="1" si="915"/>
        <v>0</v>
      </c>
      <c r="AS371" s="227">
        <f t="shared" ca="1" si="916"/>
        <v>0</v>
      </c>
      <c r="AT371" s="227">
        <f t="shared" ca="1" si="917"/>
        <v>0</v>
      </c>
      <c r="AU371" s="227">
        <f t="shared" ca="1" si="918"/>
        <v>0</v>
      </c>
      <c r="AV371" s="227">
        <f t="shared" ca="1" si="919"/>
        <v>0</v>
      </c>
      <c r="AW371" s="227">
        <f t="shared" ca="1" si="920"/>
        <v>0</v>
      </c>
      <c r="AX371" s="227">
        <f t="shared" ca="1" si="921"/>
        <v>0</v>
      </c>
      <c r="AY371" s="227">
        <f t="shared" ca="1" si="922"/>
        <v>0</v>
      </c>
      <c r="AZ371" s="227">
        <f t="shared" ca="1" si="923"/>
        <v>0</v>
      </c>
      <c r="BB371" s="227">
        <f t="shared" ca="1" si="924"/>
        <v>51.66</v>
      </c>
      <c r="BC371" s="227">
        <f t="shared" ca="1" si="925"/>
        <v>61.61</v>
      </c>
      <c r="BD371" s="227">
        <f t="shared" ca="1" si="926"/>
        <v>51.86</v>
      </c>
      <c r="BE371" s="227">
        <f t="shared" ca="1" si="927"/>
        <v>42.5</v>
      </c>
      <c r="BF371" s="227">
        <f t="shared" ca="1" si="928"/>
        <v>53.87</v>
      </c>
      <c r="BG371" s="227">
        <f t="shared" ca="1" si="929"/>
        <v>45.32</v>
      </c>
      <c r="BH371" s="227">
        <f t="shared" ca="1" si="930"/>
        <v>35.880000000000003</v>
      </c>
      <c r="BI371" s="227">
        <f t="shared" ca="1" si="931"/>
        <v>52.64</v>
      </c>
      <c r="BJ371" s="227">
        <f t="shared" ca="1" si="932"/>
        <v>41.63</v>
      </c>
    </row>
    <row r="372" spans="1:62" x14ac:dyDescent="0.2">
      <c r="A372" s="228" t="s">
        <v>47</v>
      </c>
      <c r="B372" s="229" t="s">
        <v>266</v>
      </c>
      <c r="C372" s="230" t="s">
        <v>156</v>
      </c>
      <c r="D372" s="231">
        <v>146</v>
      </c>
      <c r="E372" s="236">
        <f t="shared" ca="1" si="892"/>
        <v>46.79</v>
      </c>
      <c r="F372" s="231">
        <v>64.02</v>
      </c>
      <c r="G372" s="236">
        <f t="shared" ca="1" si="893"/>
        <v>54.79</v>
      </c>
      <c r="H372" s="231"/>
      <c r="I372" s="236" t="str">
        <f t="shared" si="894"/>
        <v/>
      </c>
      <c r="J372" s="234"/>
      <c r="K372" s="236" t="str">
        <f t="shared" si="895"/>
        <v/>
      </c>
      <c r="L372" s="231">
        <v>48.32</v>
      </c>
      <c r="M372" s="236">
        <f t="shared" ca="1" si="896"/>
        <v>66.11</v>
      </c>
      <c r="N372" s="231"/>
      <c r="O372" s="236" t="str">
        <f t="shared" si="897"/>
        <v/>
      </c>
      <c r="P372" s="231">
        <v>71.2</v>
      </c>
      <c r="Q372" s="236">
        <f t="shared" ca="1" si="898"/>
        <v>64</v>
      </c>
      <c r="R372" s="231"/>
      <c r="S372" s="236" t="str">
        <f t="shared" si="899"/>
        <v/>
      </c>
      <c r="T372" s="231">
        <v>52.22</v>
      </c>
      <c r="U372" s="236">
        <f t="shared" ca="1" si="900"/>
        <v>69.48</v>
      </c>
      <c r="V372" s="236">
        <f t="shared" ca="1" si="901"/>
        <v>301.17</v>
      </c>
      <c r="W372" s="225"/>
      <c r="X372" s="226">
        <v>0.9</v>
      </c>
      <c r="Y372" s="158">
        <f t="shared" ca="1" si="933"/>
        <v>69.48</v>
      </c>
      <c r="Z372" s="158">
        <f t="shared" ca="1" si="933"/>
        <v>66.11</v>
      </c>
      <c r="AA372" s="158">
        <f t="shared" ca="1" si="933"/>
        <v>64</v>
      </c>
      <c r="AB372" s="158">
        <f t="shared" ca="1" si="933"/>
        <v>54.79</v>
      </c>
      <c r="AC372" s="158">
        <f t="shared" ca="1" si="933"/>
        <v>46.79</v>
      </c>
      <c r="AE372" s="158">
        <f t="shared" ca="1" si="903"/>
        <v>46.79</v>
      </c>
      <c r="AF372" s="158">
        <f t="shared" ca="1" si="904"/>
        <v>54.79</v>
      </c>
      <c r="AG372" s="158">
        <f t="shared" si="905"/>
        <v>0</v>
      </c>
      <c r="AH372" s="158">
        <f t="shared" si="906"/>
        <v>0</v>
      </c>
      <c r="AI372" s="158">
        <f t="shared" ca="1" si="907"/>
        <v>66.11</v>
      </c>
      <c r="AJ372" s="158">
        <f t="shared" si="908"/>
        <v>0</v>
      </c>
      <c r="AK372" s="158">
        <f t="shared" ca="1" si="909"/>
        <v>64</v>
      </c>
      <c r="AL372" s="158">
        <f t="shared" si="910"/>
        <v>0</v>
      </c>
      <c r="AM372" s="158">
        <f t="shared" ca="1" si="911"/>
        <v>69.48</v>
      </c>
      <c r="AN372" s="159">
        <f t="shared" ca="1" si="912"/>
        <v>271.05</v>
      </c>
      <c r="AP372" s="227">
        <f t="shared" ca="1" si="913"/>
        <v>0</v>
      </c>
      <c r="AQ372" s="227">
        <f t="shared" ca="1" si="914"/>
        <v>0</v>
      </c>
      <c r="AR372" s="227">
        <f t="shared" ca="1" si="915"/>
        <v>0</v>
      </c>
      <c r="AS372" s="227">
        <f t="shared" ca="1" si="916"/>
        <v>0</v>
      </c>
      <c r="AT372" s="227">
        <f t="shared" ca="1" si="917"/>
        <v>0</v>
      </c>
      <c r="AU372" s="227">
        <f t="shared" ca="1" si="918"/>
        <v>0</v>
      </c>
      <c r="AV372" s="227">
        <f t="shared" ca="1" si="919"/>
        <v>0</v>
      </c>
      <c r="AW372" s="227">
        <f t="shared" ca="1" si="920"/>
        <v>0</v>
      </c>
      <c r="AX372" s="227">
        <f t="shared" ca="1" si="921"/>
        <v>271.05</v>
      </c>
      <c r="AY372" s="227">
        <f t="shared" ca="1" si="922"/>
        <v>0</v>
      </c>
      <c r="AZ372" s="227">
        <f t="shared" ca="1" si="923"/>
        <v>0</v>
      </c>
      <c r="BB372" s="227">
        <f t="shared" ca="1" si="924"/>
        <v>42.11</v>
      </c>
      <c r="BC372" s="227">
        <f t="shared" ca="1" si="925"/>
        <v>49.31</v>
      </c>
      <c r="BD372" s="227">
        <f t="shared" si="926"/>
        <v>0</v>
      </c>
      <c r="BE372" s="227">
        <f t="shared" si="927"/>
        <v>0</v>
      </c>
      <c r="BF372" s="227">
        <f t="shared" ca="1" si="928"/>
        <v>59.5</v>
      </c>
      <c r="BG372" s="227">
        <f t="shared" si="929"/>
        <v>0</v>
      </c>
      <c r="BH372" s="227">
        <f t="shared" ca="1" si="930"/>
        <v>57.6</v>
      </c>
      <c r="BI372" s="227">
        <f t="shared" si="931"/>
        <v>0</v>
      </c>
      <c r="BJ372" s="227">
        <f t="shared" ca="1" si="932"/>
        <v>62.53</v>
      </c>
    </row>
    <row r="373" spans="1:62" x14ac:dyDescent="0.2">
      <c r="A373" s="228" t="s">
        <v>48</v>
      </c>
      <c r="B373" s="229" t="s">
        <v>313</v>
      </c>
      <c r="C373" s="230" t="s">
        <v>73</v>
      </c>
      <c r="D373" s="231"/>
      <c r="E373" s="236" t="str">
        <f t="shared" si="892"/>
        <v/>
      </c>
      <c r="F373" s="231">
        <v>71.3</v>
      </c>
      <c r="G373" s="236">
        <f t="shared" ca="1" si="893"/>
        <v>49.07</v>
      </c>
      <c r="H373" s="231">
        <v>58.15</v>
      </c>
      <c r="I373" s="236">
        <f t="shared" ca="1" si="894"/>
        <v>68.44</v>
      </c>
      <c r="J373" s="234">
        <v>67.569999999999993</v>
      </c>
      <c r="K373" s="236">
        <f t="shared" ca="1" si="895"/>
        <v>54.03</v>
      </c>
      <c r="L373" s="231">
        <v>50.1</v>
      </c>
      <c r="M373" s="236">
        <f t="shared" ca="1" si="896"/>
        <v>63.95</v>
      </c>
      <c r="N373" s="231"/>
      <c r="O373" s="236" t="str">
        <f t="shared" si="897"/>
        <v/>
      </c>
      <c r="P373" s="231"/>
      <c r="Q373" s="236" t="str">
        <f t="shared" si="898"/>
        <v/>
      </c>
      <c r="R373" s="231"/>
      <c r="S373" s="236" t="str">
        <f t="shared" si="899"/>
        <v/>
      </c>
      <c r="T373" s="231">
        <v>59.03</v>
      </c>
      <c r="U373" s="236">
        <f t="shared" ca="1" si="900"/>
        <v>61.61</v>
      </c>
      <c r="V373" s="236">
        <f t="shared" ca="1" si="901"/>
        <v>297.10000000000002</v>
      </c>
      <c r="W373" s="225"/>
      <c r="X373" s="226">
        <v>0.9</v>
      </c>
      <c r="Y373" s="158">
        <f t="shared" ca="1" si="933"/>
        <v>68.44</v>
      </c>
      <c r="Z373" s="158">
        <f t="shared" ca="1" si="933"/>
        <v>63.95</v>
      </c>
      <c r="AA373" s="158">
        <f t="shared" ca="1" si="933"/>
        <v>61.61</v>
      </c>
      <c r="AB373" s="158">
        <f t="shared" ca="1" si="933"/>
        <v>54.03</v>
      </c>
      <c r="AC373" s="158">
        <f t="shared" ca="1" si="933"/>
        <v>49.07</v>
      </c>
      <c r="AE373" s="158">
        <f t="shared" si="903"/>
        <v>0</v>
      </c>
      <c r="AF373" s="158">
        <f t="shared" ca="1" si="904"/>
        <v>49.07</v>
      </c>
      <c r="AG373" s="158">
        <f t="shared" ca="1" si="905"/>
        <v>68.44</v>
      </c>
      <c r="AH373" s="158">
        <f t="shared" ca="1" si="906"/>
        <v>54.03</v>
      </c>
      <c r="AI373" s="158">
        <f t="shared" ca="1" si="907"/>
        <v>63.95</v>
      </c>
      <c r="AJ373" s="158">
        <f t="shared" si="908"/>
        <v>0</v>
      </c>
      <c r="AK373" s="158">
        <f t="shared" si="909"/>
        <v>0</v>
      </c>
      <c r="AL373" s="158">
        <f t="shared" si="910"/>
        <v>0</v>
      </c>
      <c r="AM373" s="158">
        <f t="shared" ca="1" si="911"/>
        <v>61.61</v>
      </c>
      <c r="AN373" s="159">
        <f t="shared" ca="1" si="912"/>
        <v>267.39</v>
      </c>
      <c r="AP373" s="227">
        <f t="shared" ca="1" si="913"/>
        <v>267.39</v>
      </c>
      <c r="AQ373" s="227">
        <f t="shared" ca="1" si="914"/>
        <v>0</v>
      </c>
      <c r="AR373" s="227">
        <f t="shared" ca="1" si="915"/>
        <v>0</v>
      </c>
      <c r="AS373" s="227">
        <f t="shared" ca="1" si="916"/>
        <v>0</v>
      </c>
      <c r="AT373" s="227">
        <f t="shared" ca="1" si="917"/>
        <v>0</v>
      </c>
      <c r="AU373" s="227">
        <f t="shared" ca="1" si="918"/>
        <v>0</v>
      </c>
      <c r="AV373" s="227">
        <f t="shared" ca="1" si="919"/>
        <v>0</v>
      </c>
      <c r="AW373" s="227">
        <f t="shared" ca="1" si="920"/>
        <v>0</v>
      </c>
      <c r="AX373" s="227">
        <f t="shared" ca="1" si="921"/>
        <v>0</v>
      </c>
      <c r="AY373" s="227">
        <f t="shared" ca="1" si="922"/>
        <v>0</v>
      </c>
      <c r="AZ373" s="227">
        <f t="shared" ca="1" si="923"/>
        <v>0</v>
      </c>
      <c r="BB373" s="227">
        <f t="shared" si="924"/>
        <v>0</v>
      </c>
      <c r="BC373" s="227">
        <f t="shared" ca="1" si="925"/>
        <v>44.16</v>
      </c>
      <c r="BD373" s="227">
        <f t="shared" ca="1" si="926"/>
        <v>61.6</v>
      </c>
      <c r="BE373" s="227">
        <f t="shared" ca="1" si="927"/>
        <v>48.63</v>
      </c>
      <c r="BF373" s="227">
        <f t="shared" ca="1" si="928"/>
        <v>57.56</v>
      </c>
      <c r="BG373" s="227">
        <f t="shared" si="929"/>
        <v>0</v>
      </c>
      <c r="BH373" s="227">
        <f t="shared" si="930"/>
        <v>0</v>
      </c>
      <c r="BI373" s="227">
        <f t="shared" si="931"/>
        <v>0</v>
      </c>
      <c r="BJ373" s="227">
        <f t="shared" ca="1" si="932"/>
        <v>55.45</v>
      </c>
    </row>
    <row r="374" spans="1:62" x14ac:dyDescent="0.2">
      <c r="A374" s="228" t="s">
        <v>354</v>
      </c>
      <c r="B374" s="229" t="s">
        <v>262</v>
      </c>
      <c r="C374" s="230" t="s">
        <v>73</v>
      </c>
      <c r="D374" s="231">
        <v>99.23</v>
      </c>
      <c r="E374" s="236">
        <f t="shared" ca="1" si="892"/>
        <v>68.739999999999995</v>
      </c>
      <c r="F374" s="231">
        <v>68.48</v>
      </c>
      <c r="G374" s="236">
        <f t="shared" ca="1" si="893"/>
        <v>50.99</v>
      </c>
      <c r="H374" s="231">
        <v>48.24</v>
      </c>
      <c r="I374" s="236">
        <f t="shared" ca="1" si="894"/>
        <v>82.37</v>
      </c>
      <c r="J374" s="231"/>
      <c r="K374" s="236" t="str">
        <f t="shared" si="895"/>
        <v/>
      </c>
      <c r="L374" s="231"/>
      <c r="M374" s="236" t="str">
        <f t="shared" si="896"/>
        <v/>
      </c>
      <c r="N374" s="231"/>
      <c r="O374" s="236" t="str">
        <f t="shared" si="897"/>
        <v/>
      </c>
      <c r="P374" s="231"/>
      <c r="Q374" s="236" t="str">
        <f t="shared" si="898"/>
        <v/>
      </c>
      <c r="R374" s="231"/>
      <c r="S374" s="236" t="str">
        <f t="shared" si="899"/>
        <v/>
      </c>
      <c r="T374" s="231"/>
      <c r="U374" s="236" t="str">
        <f t="shared" si="900"/>
        <v/>
      </c>
      <c r="V374" s="236">
        <f t="shared" ca="1" si="901"/>
        <v>202.10000000000002</v>
      </c>
      <c r="W374" s="225"/>
      <c r="X374" s="226">
        <v>0.9</v>
      </c>
      <c r="Y374" s="158">
        <f t="shared" ca="1" si="933"/>
        <v>82.37</v>
      </c>
      <c r="Z374" s="158">
        <f t="shared" ca="1" si="933"/>
        <v>68.739999999999995</v>
      </c>
      <c r="AA374" s="158">
        <f t="shared" ca="1" si="933"/>
        <v>50.99</v>
      </c>
      <c r="AB374" s="158">
        <f t="shared" ca="1" si="933"/>
        <v>0</v>
      </c>
      <c r="AC374" s="158">
        <f t="shared" ca="1" si="933"/>
        <v>0</v>
      </c>
      <c r="AE374" s="158">
        <f t="shared" ca="1" si="903"/>
        <v>68.739999999999995</v>
      </c>
      <c r="AF374" s="158">
        <f t="shared" ca="1" si="904"/>
        <v>50.99</v>
      </c>
      <c r="AG374" s="158">
        <f t="shared" ca="1" si="905"/>
        <v>82.37</v>
      </c>
      <c r="AH374" s="158">
        <f t="shared" si="906"/>
        <v>0</v>
      </c>
      <c r="AI374" s="158">
        <f t="shared" si="907"/>
        <v>0</v>
      </c>
      <c r="AJ374" s="158">
        <f t="shared" si="908"/>
        <v>0</v>
      </c>
      <c r="AK374" s="158">
        <f t="shared" si="909"/>
        <v>0</v>
      </c>
      <c r="AL374" s="158">
        <f t="shared" si="910"/>
        <v>0</v>
      </c>
      <c r="AM374" s="158">
        <f t="shared" si="911"/>
        <v>0</v>
      </c>
      <c r="AN374" s="159">
        <f t="shared" ca="1" si="912"/>
        <v>181.89</v>
      </c>
      <c r="AP374" s="227">
        <f t="shared" ca="1" si="913"/>
        <v>181.89</v>
      </c>
      <c r="AQ374" s="227">
        <f t="shared" ca="1" si="914"/>
        <v>0</v>
      </c>
      <c r="AR374" s="227">
        <f t="shared" ca="1" si="915"/>
        <v>0</v>
      </c>
      <c r="AS374" s="227">
        <f t="shared" ca="1" si="916"/>
        <v>0</v>
      </c>
      <c r="AT374" s="227">
        <f t="shared" ca="1" si="917"/>
        <v>0</v>
      </c>
      <c r="AU374" s="227">
        <f t="shared" ca="1" si="918"/>
        <v>0</v>
      </c>
      <c r="AV374" s="227">
        <f t="shared" ca="1" si="919"/>
        <v>0</v>
      </c>
      <c r="AW374" s="227">
        <f t="shared" ca="1" si="920"/>
        <v>0</v>
      </c>
      <c r="AX374" s="227">
        <f t="shared" ca="1" si="921"/>
        <v>0</v>
      </c>
      <c r="AY374" s="227">
        <f t="shared" ca="1" si="922"/>
        <v>0</v>
      </c>
      <c r="AZ374" s="227">
        <f t="shared" ca="1" si="923"/>
        <v>0</v>
      </c>
      <c r="BB374" s="227">
        <f t="shared" ca="1" si="924"/>
        <v>61.87</v>
      </c>
      <c r="BC374" s="227">
        <f t="shared" ca="1" si="925"/>
        <v>45.89</v>
      </c>
      <c r="BD374" s="227">
        <f t="shared" ca="1" si="926"/>
        <v>74.13</v>
      </c>
      <c r="BE374" s="227">
        <f t="shared" si="927"/>
        <v>0</v>
      </c>
      <c r="BF374" s="227">
        <f t="shared" si="928"/>
        <v>0</v>
      </c>
      <c r="BG374" s="227">
        <f t="shared" si="929"/>
        <v>0</v>
      </c>
      <c r="BH374" s="227">
        <f t="shared" si="930"/>
        <v>0</v>
      </c>
      <c r="BI374" s="227">
        <f t="shared" si="931"/>
        <v>0</v>
      </c>
      <c r="BJ374" s="227">
        <f t="shared" si="932"/>
        <v>0</v>
      </c>
    </row>
    <row r="375" spans="1:62" x14ac:dyDescent="0.2">
      <c r="A375" s="228" t="s">
        <v>355</v>
      </c>
      <c r="B375" s="229" t="s">
        <v>312</v>
      </c>
      <c r="C375" s="230" t="s">
        <v>156</v>
      </c>
      <c r="D375" s="231"/>
      <c r="E375" s="236" t="str">
        <f t="shared" si="892"/>
        <v/>
      </c>
      <c r="F375" s="231">
        <v>46.49</v>
      </c>
      <c r="G375" s="236">
        <f t="shared" ca="1" si="893"/>
        <v>74.94</v>
      </c>
      <c r="H375" s="231">
        <v>87.09</v>
      </c>
      <c r="I375" s="236">
        <f t="shared" ca="1" si="894"/>
        <v>45.74</v>
      </c>
      <c r="J375" s="231" t="s">
        <v>115</v>
      </c>
      <c r="K375" s="245" t="str">
        <f t="shared" si="895"/>
        <v>*</v>
      </c>
      <c r="L375" s="231"/>
      <c r="M375" s="236" t="str">
        <f t="shared" si="896"/>
        <v/>
      </c>
      <c r="N375" s="231"/>
      <c r="O375" s="236" t="str">
        <f t="shared" si="897"/>
        <v/>
      </c>
      <c r="P375" s="231"/>
      <c r="Q375" s="236" t="str">
        <f t="shared" si="898"/>
        <v/>
      </c>
      <c r="R375" s="231"/>
      <c r="S375" s="236" t="str">
        <f t="shared" si="899"/>
        <v/>
      </c>
      <c r="T375" s="231"/>
      <c r="U375" s="236" t="str">
        <f t="shared" si="900"/>
        <v/>
      </c>
      <c r="V375" s="236">
        <f t="shared" ca="1" si="901"/>
        <v>120.68</v>
      </c>
      <c r="W375" s="225"/>
      <c r="X375" s="226">
        <v>0.9</v>
      </c>
      <c r="Y375" s="158">
        <f t="shared" ca="1" si="933"/>
        <v>74.94</v>
      </c>
      <c r="Z375" s="158">
        <f t="shared" ca="1" si="933"/>
        <v>45.74</v>
      </c>
      <c r="AA375" s="158">
        <f t="shared" ca="1" si="933"/>
        <v>0</v>
      </c>
      <c r="AB375" s="158">
        <f t="shared" ca="1" si="933"/>
        <v>0</v>
      </c>
      <c r="AC375" s="158">
        <f t="shared" ca="1" si="933"/>
        <v>0</v>
      </c>
      <c r="AE375" s="158">
        <f t="shared" si="903"/>
        <v>0</v>
      </c>
      <c r="AF375" s="158">
        <f t="shared" ca="1" si="904"/>
        <v>74.94</v>
      </c>
      <c r="AG375" s="158">
        <f t="shared" ca="1" si="905"/>
        <v>45.74</v>
      </c>
      <c r="AH375" s="158">
        <f t="shared" si="906"/>
        <v>0</v>
      </c>
      <c r="AI375" s="158">
        <f t="shared" si="907"/>
        <v>0</v>
      </c>
      <c r="AJ375" s="158">
        <f t="shared" si="908"/>
        <v>0</v>
      </c>
      <c r="AK375" s="158">
        <f t="shared" si="909"/>
        <v>0</v>
      </c>
      <c r="AL375" s="158">
        <f t="shared" si="910"/>
        <v>0</v>
      </c>
      <c r="AM375" s="158">
        <f t="shared" si="911"/>
        <v>0</v>
      </c>
      <c r="AN375" s="159">
        <f t="shared" ca="1" si="912"/>
        <v>108.61</v>
      </c>
      <c r="AP375" s="227">
        <f t="shared" ca="1" si="913"/>
        <v>0</v>
      </c>
      <c r="AQ375" s="227">
        <f t="shared" ca="1" si="914"/>
        <v>0</v>
      </c>
      <c r="AR375" s="227">
        <f t="shared" ca="1" si="915"/>
        <v>0</v>
      </c>
      <c r="AS375" s="227">
        <f t="shared" ca="1" si="916"/>
        <v>0</v>
      </c>
      <c r="AT375" s="227">
        <f t="shared" ca="1" si="917"/>
        <v>0</v>
      </c>
      <c r="AU375" s="227">
        <f t="shared" ca="1" si="918"/>
        <v>0</v>
      </c>
      <c r="AV375" s="227">
        <f t="shared" ca="1" si="919"/>
        <v>0</v>
      </c>
      <c r="AW375" s="227">
        <f t="shared" ca="1" si="920"/>
        <v>0</v>
      </c>
      <c r="AX375" s="227">
        <f t="shared" ca="1" si="921"/>
        <v>108.61</v>
      </c>
      <c r="AY375" s="227">
        <f t="shared" ca="1" si="922"/>
        <v>0</v>
      </c>
      <c r="AZ375" s="227">
        <f t="shared" ca="1" si="923"/>
        <v>0</v>
      </c>
      <c r="BB375" s="227">
        <f t="shared" si="924"/>
        <v>0</v>
      </c>
      <c r="BC375" s="227">
        <f t="shared" ca="1" si="925"/>
        <v>67.45</v>
      </c>
      <c r="BD375" s="227">
        <f t="shared" ca="1" si="926"/>
        <v>41.17</v>
      </c>
      <c r="BE375" s="227">
        <f t="shared" si="927"/>
        <v>0</v>
      </c>
      <c r="BF375" s="227">
        <f t="shared" si="928"/>
        <v>0</v>
      </c>
      <c r="BG375" s="227">
        <f t="shared" si="929"/>
        <v>0</v>
      </c>
      <c r="BH375" s="227">
        <f t="shared" si="930"/>
        <v>0</v>
      </c>
      <c r="BI375" s="227">
        <f t="shared" si="931"/>
        <v>0</v>
      </c>
      <c r="BJ375" s="227">
        <f t="shared" si="932"/>
        <v>0</v>
      </c>
    </row>
    <row r="376" spans="1:62" x14ac:dyDescent="0.2">
      <c r="A376" s="228" t="s">
        <v>356</v>
      </c>
      <c r="B376" s="229" t="s">
        <v>370</v>
      </c>
      <c r="C376" s="230" t="s">
        <v>84</v>
      </c>
      <c r="D376" s="231"/>
      <c r="E376" s="232" t="str">
        <f t="shared" si="892"/>
        <v/>
      </c>
      <c r="F376" s="231"/>
      <c r="G376" s="232" t="str">
        <f t="shared" si="893"/>
        <v/>
      </c>
      <c r="H376" s="231"/>
      <c r="I376" s="232" t="str">
        <f t="shared" si="894"/>
        <v/>
      </c>
      <c r="J376" s="234"/>
      <c r="K376" s="232" t="str">
        <f t="shared" si="895"/>
        <v/>
      </c>
      <c r="L376" s="231"/>
      <c r="M376" s="232" t="str">
        <f t="shared" si="896"/>
        <v/>
      </c>
      <c r="N376" s="231">
        <v>49.4</v>
      </c>
      <c r="O376" s="236">
        <f t="shared" ca="1" si="897"/>
        <v>59.09</v>
      </c>
      <c r="P376" s="231" t="s">
        <v>88</v>
      </c>
      <c r="Q376" s="235" t="str">
        <f t="shared" si="898"/>
        <v>*</v>
      </c>
      <c r="R376" s="231"/>
      <c r="S376" s="232" t="str">
        <f t="shared" si="899"/>
        <v/>
      </c>
      <c r="T376" s="231" t="s">
        <v>112</v>
      </c>
      <c r="U376" s="235" t="str">
        <f t="shared" si="900"/>
        <v>*</v>
      </c>
      <c r="V376" s="236">
        <f t="shared" ca="1" si="901"/>
        <v>59.09</v>
      </c>
      <c r="W376" s="225"/>
      <c r="X376" s="226">
        <v>0.9</v>
      </c>
      <c r="Y376" s="158">
        <f t="shared" ca="1" si="933"/>
        <v>59.09</v>
      </c>
      <c r="Z376" s="158">
        <f t="shared" ca="1" si="933"/>
        <v>0</v>
      </c>
      <c r="AA376" s="158">
        <f t="shared" ca="1" si="933"/>
        <v>0</v>
      </c>
      <c r="AB376" s="158">
        <f t="shared" ca="1" si="933"/>
        <v>0</v>
      </c>
      <c r="AC376" s="158">
        <f t="shared" ca="1" si="933"/>
        <v>0</v>
      </c>
      <c r="AE376" s="158">
        <f t="shared" si="903"/>
        <v>0</v>
      </c>
      <c r="AF376" s="158">
        <f t="shared" si="904"/>
        <v>0</v>
      </c>
      <c r="AG376" s="158">
        <f t="shared" si="905"/>
        <v>0</v>
      </c>
      <c r="AH376" s="158">
        <f t="shared" si="906"/>
        <v>0</v>
      </c>
      <c r="AI376" s="158">
        <f t="shared" si="907"/>
        <v>0</v>
      </c>
      <c r="AJ376" s="158">
        <f t="shared" ca="1" si="908"/>
        <v>59.09</v>
      </c>
      <c r="AK376" s="158">
        <f t="shared" si="909"/>
        <v>0</v>
      </c>
      <c r="AL376" s="158">
        <f t="shared" si="910"/>
        <v>0</v>
      </c>
      <c r="AM376" s="158">
        <f t="shared" si="911"/>
        <v>0</v>
      </c>
      <c r="AN376" s="159">
        <f t="shared" ca="1" si="912"/>
        <v>53.18</v>
      </c>
      <c r="AP376" s="227">
        <f t="shared" ca="1" si="913"/>
        <v>0</v>
      </c>
      <c r="AQ376" s="227">
        <f t="shared" ca="1" si="914"/>
        <v>0</v>
      </c>
      <c r="AR376" s="227">
        <f t="shared" ca="1" si="915"/>
        <v>0</v>
      </c>
      <c r="AS376" s="227">
        <f t="shared" ca="1" si="916"/>
        <v>0</v>
      </c>
      <c r="AT376" s="227">
        <f t="shared" ca="1" si="917"/>
        <v>0</v>
      </c>
      <c r="AU376" s="227">
        <f t="shared" ca="1" si="918"/>
        <v>0</v>
      </c>
      <c r="AV376" s="227">
        <f t="shared" ca="1" si="919"/>
        <v>0</v>
      </c>
      <c r="AW376" s="227">
        <f t="shared" ca="1" si="920"/>
        <v>53.18</v>
      </c>
      <c r="AX376" s="227">
        <f t="shared" ca="1" si="921"/>
        <v>0</v>
      </c>
      <c r="AY376" s="227">
        <f t="shared" ca="1" si="922"/>
        <v>0</v>
      </c>
      <c r="AZ376" s="227">
        <f t="shared" ca="1" si="923"/>
        <v>0</v>
      </c>
      <c r="BB376" s="227">
        <f t="shared" si="924"/>
        <v>0</v>
      </c>
      <c r="BC376" s="227">
        <f t="shared" si="925"/>
        <v>0</v>
      </c>
      <c r="BD376" s="227">
        <f t="shared" si="926"/>
        <v>0</v>
      </c>
      <c r="BE376" s="227">
        <f t="shared" si="927"/>
        <v>0</v>
      </c>
      <c r="BF376" s="227">
        <f t="shared" si="928"/>
        <v>0</v>
      </c>
      <c r="BG376" s="227">
        <f t="shared" ca="1" si="929"/>
        <v>53.18</v>
      </c>
      <c r="BH376" s="227">
        <f t="shared" si="930"/>
        <v>0</v>
      </c>
      <c r="BI376" s="227">
        <f t="shared" si="931"/>
        <v>0</v>
      </c>
      <c r="BJ376" s="227">
        <f t="shared" si="932"/>
        <v>0</v>
      </c>
    </row>
    <row r="377" spans="1:62" x14ac:dyDescent="0.2">
      <c r="A377" s="290" t="s">
        <v>357</v>
      </c>
      <c r="B377" s="292" t="s">
        <v>394</v>
      </c>
      <c r="C377" s="293" t="s">
        <v>84</v>
      </c>
      <c r="D377" s="296"/>
      <c r="E377" s="312" t="str">
        <f t="shared" ref="E377" si="934">IF(D377="","",IF(N(D377)=0,"*",ROUND(100*E$355/(100*D377-40*INT(D377)),2)))</f>
        <v/>
      </c>
      <c r="F377" s="296"/>
      <c r="G377" s="312" t="str">
        <f t="shared" ref="G377" si="935">IF(F377="","",IF(N(F377)=0,"*",ROUND(100*G$355/(100*F377-40*INT(F377)),2)))</f>
        <v/>
      </c>
      <c r="H377" s="296"/>
      <c r="I377" s="312" t="str">
        <f t="shared" ref="I377" si="936">IF(H377="","",IF(N(H377)=0,"*",ROUND(100*I$355/(100*H377-40*INT(H377)),2)))</f>
        <v/>
      </c>
      <c r="J377" s="297"/>
      <c r="K377" s="312" t="str">
        <f t="shared" ref="K377" si="937">IF(J377="","",IF(N(J377)=0,"*",ROUND(100*K$355/(100*J377-40*INT(J377)),2)))</f>
        <v/>
      </c>
      <c r="L377" s="296"/>
      <c r="M377" s="312" t="str">
        <f t="shared" ref="M377" si="938">IF(L377="","",IF(N(L377)=0,"*",ROUND(100*M$355/(100*L377-40*INT(L377)),2)))</f>
        <v/>
      </c>
      <c r="N377" s="296"/>
      <c r="O377" s="295" t="str">
        <f t="shared" ref="O377" si="939">IF(N377="","",IF(N(N377)=0,"*",ROUND(100*O$355/(100*N377-40*INT(N377)),2)))</f>
        <v/>
      </c>
      <c r="P377" s="296"/>
      <c r="Q377" s="313" t="str">
        <f t="shared" ref="Q377" si="940">IF(P377="","",IF(N(P377)=0,"*",ROUND(100*Q$355/(100*P377-40*INT(P377)),2)))</f>
        <v/>
      </c>
      <c r="R377" s="296">
        <v>115.34</v>
      </c>
      <c r="S377" s="312">
        <f t="shared" ref="S377" ca="1" si="941">IF(R377="","",IF(N(R377)=0,"*",ROUND(100*S$355/(100*R377-40*INT(R377)),2)))</f>
        <v>47.13</v>
      </c>
      <c r="T377" s="296"/>
      <c r="U377" s="313" t="str">
        <f t="shared" ref="U377" si="942">IF(T377="","",IF(N(T377)=0,"*",ROUND(100*U$355/(100*T377-40*INT(T377)),2)))</f>
        <v/>
      </c>
      <c r="V377" s="295">
        <f t="shared" ref="V377" ca="1" si="943">SUM(Y377:AC377)</f>
        <v>47.13</v>
      </c>
      <c r="W377" s="225"/>
      <c r="X377" s="226">
        <v>0.9</v>
      </c>
      <c r="Y377" s="158">
        <f t="shared" ca="1" si="933"/>
        <v>47.13</v>
      </c>
      <c r="Z377" s="158">
        <f t="shared" ca="1" si="933"/>
        <v>0</v>
      </c>
      <c r="AA377" s="158">
        <f t="shared" ca="1" si="933"/>
        <v>0</v>
      </c>
      <c r="AB377" s="158">
        <f t="shared" ca="1" si="933"/>
        <v>0</v>
      </c>
      <c r="AC377" s="158">
        <f t="shared" ca="1" si="933"/>
        <v>0</v>
      </c>
      <c r="AE377" s="158">
        <f t="shared" ref="AE377" si="944">N(E377)</f>
        <v>0</v>
      </c>
      <c r="AF377" s="158">
        <f t="shared" ref="AF377" si="945">N(G377)</f>
        <v>0</v>
      </c>
      <c r="AG377" s="158">
        <f t="shared" ref="AG377" si="946">N(I377)</f>
        <v>0</v>
      </c>
      <c r="AH377" s="158">
        <f t="shared" ref="AH377" si="947">N(K377)</f>
        <v>0</v>
      </c>
      <c r="AI377" s="158">
        <f t="shared" ref="AI377" si="948">N(M377)</f>
        <v>0</v>
      </c>
      <c r="AJ377" s="158">
        <f t="shared" ref="AJ377" si="949">N(O377)</f>
        <v>0</v>
      </c>
      <c r="AK377" s="158">
        <f t="shared" ref="AK377" si="950">N(Q377)</f>
        <v>0</v>
      </c>
      <c r="AL377" s="158">
        <f t="shared" ref="AL377" ca="1" si="951">N(S377)</f>
        <v>47.13</v>
      </c>
      <c r="AM377" s="158">
        <f t="shared" ref="AM377" si="952">N(U377)</f>
        <v>0</v>
      </c>
      <c r="AN377" s="159">
        <f t="shared" ref="AN377" ca="1" si="953">ROUND(X377*SUM(E377,G377,I377,K377,M377,O377,Q377,S377,U377),2)</f>
        <v>42.42</v>
      </c>
      <c r="AP377" s="227">
        <f t="shared" ref="AP377" ca="1" si="954">IF(C377="Vihor",1,0)*AN377</f>
        <v>0</v>
      </c>
      <c r="AQ377" s="227">
        <f t="shared" ref="AQ377" ca="1" si="955">IF(C377="Maksimir",1,0)*AN377</f>
        <v>0</v>
      </c>
      <c r="AR377" s="227">
        <f t="shared" ref="AR377" ca="1" si="956">IF(C377="Japetić",1,0)*AN377</f>
        <v>0</v>
      </c>
      <c r="AS377" s="227">
        <f t="shared" ref="AS377" ca="1" si="957">IF(C377="Bjelovar",1,0)*AN377</f>
        <v>0</v>
      </c>
      <c r="AT377" s="227">
        <f t="shared" ref="AT377" ca="1" si="958">IF(C377="Međimurje",1,0)*AN377</f>
        <v>0</v>
      </c>
      <c r="AU377" s="227">
        <f t="shared" ref="AU377" ca="1" si="959">IF(C377="Sova",1,0)*AN377</f>
        <v>0</v>
      </c>
      <c r="AV377" s="227">
        <f t="shared" ref="AV377" ca="1" si="960">IF(C377="Orion",1,0)*AN377</f>
        <v>0</v>
      </c>
      <c r="AW377" s="227">
        <f t="shared" ref="AW377" ca="1" si="961">IF(C377="Kapela",1,0)*AN377</f>
        <v>42.42</v>
      </c>
      <c r="AX377" s="227">
        <f t="shared" ref="AX377" ca="1" si="962">IF(C377="Jelen",1,0)*AN377</f>
        <v>0</v>
      </c>
      <c r="AY377" s="227">
        <f t="shared" ref="AY377" ca="1" si="963">IF(C377="Varaždin",1,0)*AN377</f>
        <v>0</v>
      </c>
      <c r="AZ377" s="227">
        <f t="shared" ref="AZ377" ca="1" si="964">IF(C377="Ivan Merz",1,0)*AN377</f>
        <v>0</v>
      </c>
      <c r="BB377" s="227">
        <f t="shared" si="924"/>
        <v>0</v>
      </c>
      <c r="BC377" s="227">
        <f t="shared" si="925"/>
        <v>0</v>
      </c>
      <c r="BD377" s="227">
        <f t="shared" si="926"/>
        <v>0</v>
      </c>
      <c r="BE377" s="227">
        <f t="shared" si="927"/>
        <v>0</v>
      </c>
      <c r="BF377" s="227">
        <f t="shared" si="928"/>
        <v>0</v>
      </c>
      <c r="BG377" s="227">
        <f t="shared" si="929"/>
        <v>0</v>
      </c>
      <c r="BH377" s="227">
        <f t="shared" si="930"/>
        <v>0</v>
      </c>
      <c r="BI377" s="227">
        <f t="shared" ca="1" si="931"/>
        <v>42.42</v>
      </c>
      <c r="BJ377" s="227">
        <f t="shared" si="932"/>
        <v>0</v>
      </c>
    </row>
    <row r="378" spans="1:62" ht="13.5" thickBot="1" x14ac:dyDescent="0.25">
      <c r="A378" s="247" t="s">
        <v>89</v>
      </c>
      <c r="B378" s="248" t="s">
        <v>421</v>
      </c>
      <c r="C378" s="249" t="s">
        <v>84</v>
      </c>
      <c r="D378" s="250" t="s">
        <v>112</v>
      </c>
      <c r="E378" s="280" t="str">
        <f t="shared" si="892"/>
        <v>*</v>
      </c>
      <c r="F378" s="250"/>
      <c r="G378" s="280" t="str">
        <f t="shared" si="893"/>
        <v/>
      </c>
      <c r="H378" s="250"/>
      <c r="I378" s="280" t="str">
        <f t="shared" si="894"/>
        <v/>
      </c>
      <c r="J378" s="252"/>
      <c r="K378" s="280" t="str">
        <f t="shared" si="895"/>
        <v/>
      </c>
      <c r="L378" s="250"/>
      <c r="M378" s="280" t="str">
        <f t="shared" si="896"/>
        <v/>
      </c>
      <c r="N378" s="250"/>
      <c r="O378" s="280" t="str">
        <f t="shared" si="897"/>
        <v/>
      </c>
      <c r="P378" s="250"/>
      <c r="Q378" s="280" t="str">
        <f t="shared" si="898"/>
        <v/>
      </c>
      <c r="R378" s="250"/>
      <c r="S378" s="251" t="str">
        <f t="shared" si="899"/>
        <v/>
      </c>
      <c r="T378" s="250"/>
      <c r="U378" s="280" t="str">
        <f t="shared" si="900"/>
        <v/>
      </c>
      <c r="V378" s="251">
        <f t="shared" si="901"/>
        <v>0</v>
      </c>
      <c r="W378" s="225"/>
      <c r="X378" s="226">
        <v>0.9</v>
      </c>
      <c r="Y378" s="158">
        <f t="shared" si="933"/>
        <v>0</v>
      </c>
      <c r="Z378" s="158">
        <f t="shared" si="933"/>
        <v>0</v>
      </c>
      <c r="AA378" s="158">
        <f t="shared" si="933"/>
        <v>0</v>
      </c>
      <c r="AB378" s="158">
        <f t="shared" si="933"/>
        <v>0</v>
      </c>
      <c r="AC378" s="158">
        <f t="shared" si="933"/>
        <v>0</v>
      </c>
      <c r="AE378" s="158">
        <f t="shared" si="903"/>
        <v>0</v>
      </c>
      <c r="AF378" s="158">
        <f t="shared" si="904"/>
        <v>0</v>
      </c>
      <c r="AG378" s="158">
        <f t="shared" si="905"/>
        <v>0</v>
      </c>
      <c r="AH378" s="158">
        <f t="shared" si="906"/>
        <v>0</v>
      </c>
      <c r="AI378" s="158">
        <f t="shared" si="907"/>
        <v>0</v>
      </c>
      <c r="AJ378" s="158">
        <f t="shared" si="908"/>
        <v>0</v>
      </c>
      <c r="AK378" s="158">
        <f t="shared" si="909"/>
        <v>0</v>
      </c>
      <c r="AL378" s="158">
        <f t="shared" si="910"/>
        <v>0</v>
      </c>
      <c r="AM378" s="158">
        <f t="shared" si="911"/>
        <v>0</v>
      </c>
      <c r="AN378" s="159">
        <f t="shared" si="912"/>
        <v>0</v>
      </c>
      <c r="AP378" s="227">
        <f t="shared" si="913"/>
        <v>0</v>
      </c>
      <c r="AQ378" s="227">
        <f t="shared" si="914"/>
        <v>0</v>
      </c>
      <c r="AR378" s="227">
        <f t="shared" si="915"/>
        <v>0</v>
      </c>
      <c r="AS378" s="227">
        <f t="shared" si="916"/>
        <v>0</v>
      </c>
      <c r="AT378" s="227">
        <f t="shared" si="917"/>
        <v>0</v>
      </c>
      <c r="AU378" s="227">
        <f t="shared" si="918"/>
        <v>0</v>
      </c>
      <c r="AV378" s="227">
        <f t="shared" si="919"/>
        <v>0</v>
      </c>
      <c r="AW378" s="227">
        <f t="shared" si="920"/>
        <v>0</v>
      </c>
      <c r="AX378" s="227">
        <f t="shared" si="921"/>
        <v>0</v>
      </c>
      <c r="AY378" s="227">
        <f t="shared" si="922"/>
        <v>0</v>
      </c>
      <c r="AZ378" s="227">
        <f t="shared" si="923"/>
        <v>0</v>
      </c>
      <c r="BB378" s="227">
        <f t="shared" si="924"/>
        <v>0</v>
      </c>
      <c r="BC378" s="227">
        <f t="shared" si="925"/>
        <v>0</v>
      </c>
      <c r="BD378" s="227">
        <f t="shared" si="926"/>
        <v>0</v>
      </c>
      <c r="BE378" s="227">
        <f t="shared" si="927"/>
        <v>0</v>
      </c>
      <c r="BF378" s="227">
        <f t="shared" si="928"/>
        <v>0</v>
      </c>
      <c r="BG378" s="227">
        <f t="shared" si="929"/>
        <v>0</v>
      </c>
      <c r="BH378" s="227">
        <f t="shared" si="930"/>
        <v>0</v>
      </c>
      <c r="BI378" s="227">
        <f t="shared" si="931"/>
        <v>0</v>
      </c>
      <c r="BJ378" s="227">
        <f t="shared" si="932"/>
        <v>0</v>
      </c>
    </row>
    <row r="379" spans="1:62" ht="12.75" customHeight="1" thickBot="1" x14ac:dyDescent="0.3">
      <c r="B379" s="202"/>
      <c r="AP379" s="227"/>
      <c r="AQ379" s="227"/>
      <c r="AR379" s="227"/>
      <c r="AS379" s="227"/>
      <c r="AT379" s="227"/>
      <c r="AU379" s="227"/>
      <c r="AV379" s="227"/>
      <c r="AW379" s="227"/>
      <c r="AX379" s="227"/>
      <c r="AY379" s="227"/>
      <c r="AZ379" s="227"/>
    </row>
    <row r="380" spans="1:62" ht="13.5" customHeight="1" x14ac:dyDescent="0.25">
      <c r="A380" s="355"/>
      <c r="B380" s="358" t="s">
        <v>107</v>
      </c>
      <c r="C380" s="361" t="s">
        <v>2</v>
      </c>
      <c r="D380" s="349" t="s">
        <v>95</v>
      </c>
      <c r="E380" s="349"/>
      <c r="F380" s="349" t="s">
        <v>145</v>
      </c>
      <c r="G380" s="349"/>
      <c r="H380" s="349" t="s">
        <v>133</v>
      </c>
      <c r="I380" s="349"/>
      <c r="J380" s="349" t="s">
        <v>135</v>
      </c>
      <c r="K380" s="349"/>
      <c r="L380" s="349" t="s">
        <v>136</v>
      </c>
      <c r="M380" s="350"/>
      <c r="N380" s="349" t="s">
        <v>149</v>
      </c>
      <c r="O380" s="349"/>
      <c r="P380" s="349" t="s">
        <v>20</v>
      </c>
      <c r="Q380" s="349"/>
      <c r="R380" s="349" t="s">
        <v>153</v>
      </c>
      <c r="S380" s="350"/>
      <c r="T380" s="349" t="s">
        <v>381</v>
      </c>
      <c r="U380" s="350"/>
      <c r="V380" s="351" t="s">
        <v>93</v>
      </c>
      <c r="W380" s="354"/>
      <c r="X380" s="354"/>
      <c r="AP380" s="227"/>
      <c r="AQ380" s="227"/>
      <c r="AR380" s="227"/>
      <c r="AS380" s="227"/>
      <c r="AT380" s="227"/>
      <c r="AU380" s="227"/>
      <c r="AV380" s="227"/>
      <c r="AW380" s="227"/>
      <c r="AX380" s="227"/>
      <c r="AY380" s="227"/>
      <c r="AZ380" s="227"/>
    </row>
    <row r="381" spans="1:62" ht="13.5" x14ac:dyDescent="0.25">
      <c r="A381" s="356"/>
      <c r="B381" s="359"/>
      <c r="C381" s="362"/>
      <c r="D381" s="348" t="s">
        <v>144</v>
      </c>
      <c r="E381" s="348"/>
      <c r="F381" s="348" t="s">
        <v>146</v>
      </c>
      <c r="G381" s="348"/>
      <c r="H381" s="348" t="s">
        <v>146</v>
      </c>
      <c r="I381" s="348"/>
      <c r="J381" s="348" t="s">
        <v>147</v>
      </c>
      <c r="K381" s="348"/>
      <c r="L381" s="348" t="s">
        <v>148</v>
      </c>
      <c r="M381" s="348"/>
      <c r="N381" s="348" t="s">
        <v>151</v>
      </c>
      <c r="O381" s="348"/>
      <c r="P381" s="348" t="s">
        <v>152</v>
      </c>
      <c r="Q381" s="348"/>
      <c r="R381" s="348" t="s">
        <v>91</v>
      </c>
      <c r="S381" s="348"/>
      <c r="T381" s="348" t="s">
        <v>382</v>
      </c>
      <c r="U381" s="348"/>
      <c r="V381" s="352"/>
      <c r="W381" s="354"/>
      <c r="X381" s="354"/>
      <c r="AP381" s="227"/>
      <c r="AQ381" s="227"/>
      <c r="AR381" s="227"/>
      <c r="AS381" s="227"/>
      <c r="AT381" s="227"/>
      <c r="AU381" s="227"/>
      <c r="AV381" s="227"/>
      <c r="AW381" s="227"/>
      <c r="AX381" s="227"/>
      <c r="AY381" s="227"/>
      <c r="AZ381" s="227"/>
    </row>
    <row r="382" spans="1:62" ht="13.5" customHeight="1" thickBot="1" x14ac:dyDescent="0.25">
      <c r="A382" s="357"/>
      <c r="B382" s="360"/>
      <c r="C382" s="363"/>
      <c r="D382" s="203" t="s">
        <v>0</v>
      </c>
      <c r="E382" s="204" t="s">
        <v>1</v>
      </c>
      <c r="F382" s="203" t="s">
        <v>0</v>
      </c>
      <c r="G382" s="204" t="s">
        <v>1</v>
      </c>
      <c r="H382" s="203" t="s">
        <v>0</v>
      </c>
      <c r="I382" s="204" t="s">
        <v>1</v>
      </c>
      <c r="J382" s="203" t="s">
        <v>0</v>
      </c>
      <c r="K382" s="204" t="s">
        <v>1</v>
      </c>
      <c r="L382" s="203" t="s">
        <v>0</v>
      </c>
      <c r="M382" s="204" t="s">
        <v>1</v>
      </c>
      <c r="N382" s="203" t="s">
        <v>0</v>
      </c>
      <c r="O382" s="204" t="s">
        <v>1</v>
      </c>
      <c r="P382" s="203" t="s">
        <v>0</v>
      </c>
      <c r="Q382" s="204" t="s">
        <v>1</v>
      </c>
      <c r="R382" s="203" t="s">
        <v>0</v>
      </c>
      <c r="S382" s="204" t="s">
        <v>1</v>
      </c>
      <c r="T382" s="203" t="s">
        <v>0</v>
      </c>
      <c r="U382" s="204" t="s">
        <v>1</v>
      </c>
      <c r="V382" s="353"/>
      <c r="W382" s="259"/>
      <c r="X382" s="206"/>
      <c r="AP382" s="227"/>
      <c r="AQ382" s="227"/>
      <c r="AR382" s="227"/>
      <c r="AS382" s="227"/>
      <c r="AT382" s="227"/>
      <c r="AU382" s="227"/>
      <c r="AV382" s="227"/>
      <c r="AW382" s="227"/>
      <c r="AX382" s="227"/>
      <c r="AY382" s="227"/>
      <c r="AZ382" s="227"/>
    </row>
    <row r="383" spans="1:62" s="215" customFormat="1" ht="13.5" hidden="1" outlineLevel="1" thickBot="1" x14ac:dyDescent="0.25">
      <c r="A383" s="209"/>
      <c r="B383" s="210">
        <f>ROW()+1</f>
        <v>384</v>
      </c>
      <c r="C383" s="211" cm="1">
        <f t="array" ref="C383">MATCH(TRUE,ISBLANK(C384:C602),0)+ROW()-1</f>
        <v>404</v>
      </c>
      <c r="D383" s="212">
        <f ca="1">MIN(INDIRECT(ADDRESS($B383,COLUMN())&amp;":"&amp;ADDRESS($C383,COLUMN())))</f>
        <v>47.39</v>
      </c>
      <c r="E383" s="213">
        <f ca="1">100*D383-40*INT(D383)</f>
        <v>2859</v>
      </c>
      <c r="F383" s="212">
        <f ca="1">MIN(INDIRECT(ADDRESS($B383,COLUMN())&amp;":"&amp;ADDRESS($C383,COLUMN())))</f>
        <v>31.14</v>
      </c>
      <c r="G383" s="213">
        <f t="shared" ref="G383" ca="1" si="965">F383*100-40*INT(F383)</f>
        <v>1874</v>
      </c>
      <c r="H383" s="212">
        <f ca="1">MIN(INDIRECT(ADDRESS($B383,COLUMN())&amp;":"&amp;ADDRESS($C383,COLUMN())))</f>
        <v>46.49</v>
      </c>
      <c r="I383" s="213">
        <f t="shared" ref="I383" ca="1" si="966">H383*100-40*INT(H383)</f>
        <v>2809</v>
      </c>
      <c r="J383" s="212">
        <f ca="1">MIN(INDIRECT(ADDRESS($B383,COLUMN())&amp;":"&amp;ADDRESS($C383,COLUMN())))</f>
        <v>33.07</v>
      </c>
      <c r="K383" s="213">
        <f t="shared" ref="K383" ca="1" si="967">J383*100-40*INT(J383)</f>
        <v>1987</v>
      </c>
      <c r="L383" s="212">
        <f ca="1">MIN(INDIRECT(ADDRESS($B383,COLUMN())&amp;":"&amp;ADDRESS($C383,COLUMN())))</f>
        <v>29.26</v>
      </c>
      <c r="M383" s="213">
        <f t="shared" ref="M383" ca="1" si="968">L383*100-40*INT(L383)</f>
        <v>1766</v>
      </c>
      <c r="N383" s="212">
        <f ca="1">MIN(INDIRECT(ADDRESS($B383,COLUMN())&amp;":"&amp;ADDRESS($C383,COLUMN())))</f>
        <v>34.549999999999997</v>
      </c>
      <c r="O383" s="213">
        <f t="shared" ref="O383" ca="1" si="969">N383*100-40*INT(N383)</f>
        <v>2094.9999999999995</v>
      </c>
      <c r="P383" s="212">
        <f ca="1">MIN(INDIRECT(ADDRESS($B383,COLUMN())&amp;":"&amp;ADDRESS($C383,COLUMN())))</f>
        <v>46.54</v>
      </c>
      <c r="Q383" s="213">
        <f t="shared" ref="Q383" ca="1" si="970">P383*100-40*INT(P383)</f>
        <v>2814</v>
      </c>
      <c r="R383" s="212">
        <f ca="1">MIN(INDIRECT(ADDRESS($B383,COLUMN())&amp;":"&amp;ADDRESS($C383,COLUMN())))</f>
        <v>55.45</v>
      </c>
      <c r="S383" s="213">
        <f t="shared" ref="S383" ca="1" si="971">R383*100-40*INT(R383)</f>
        <v>3345</v>
      </c>
      <c r="T383" s="212">
        <f ca="1">MIN(INDIRECT(ADDRESS($B383,COLUMN())&amp;":"&amp;ADDRESS($C383,COLUMN())))</f>
        <v>35.51</v>
      </c>
      <c r="U383" s="213">
        <f t="shared" ref="U383" ca="1" si="972">T383*100-40*INT(T383)</f>
        <v>2151</v>
      </c>
      <c r="V383" s="212"/>
      <c r="W383" s="214"/>
      <c r="X383" s="214"/>
      <c r="AN383" s="216"/>
      <c r="AP383" s="217"/>
      <c r="AQ383" s="217"/>
      <c r="AR383" s="217"/>
      <c r="AS383" s="217"/>
      <c r="AT383" s="217"/>
      <c r="AU383" s="217"/>
      <c r="AV383" s="217"/>
      <c r="AW383" s="217"/>
      <c r="AX383" s="217"/>
      <c r="AY383" s="217"/>
      <c r="AZ383" s="217"/>
    </row>
    <row r="384" spans="1:62" collapsed="1" x14ac:dyDescent="0.2">
      <c r="A384" s="218" t="s">
        <v>3</v>
      </c>
      <c r="B384" s="219" t="s">
        <v>38</v>
      </c>
      <c r="C384" s="220" t="s">
        <v>73</v>
      </c>
      <c r="D384" s="306"/>
      <c r="E384" s="223" t="str">
        <f t="shared" ref="E384:E404" si="973">IF(D384="","",IF(N(D384)=0,"*",ROUND(100*E$383/(100*D384-40*INT(D384)),2)))</f>
        <v/>
      </c>
      <c r="F384" s="221">
        <v>31.14</v>
      </c>
      <c r="G384" s="223">
        <f t="shared" ref="G384:G404" ca="1" si="974">IF(F384="","",IF(N(F384)=0,"*",ROUND(100*G$383/(100*F384-40*INT(F384)),2)))</f>
        <v>100</v>
      </c>
      <c r="H384" s="221">
        <v>46.49</v>
      </c>
      <c r="I384" s="223">
        <f t="shared" ref="I384:I404" ca="1" si="975">IF(H384="","",IF(N(H384)=0,"*",ROUND(100*I$383/(100*H384-40*INT(H384)),2)))</f>
        <v>100</v>
      </c>
      <c r="J384" s="224">
        <v>33.07</v>
      </c>
      <c r="K384" s="223">
        <f t="shared" ref="K384:K404" ca="1" si="976">IF(J384="","",IF(N(J384)=0,"*",ROUND(100*K$383/(100*J384-40*INT(J384)),2)))</f>
        <v>100</v>
      </c>
      <c r="L384" s="221">
        <v>29.26</v>
      </c>
      <c r="M384" s="223">
        <f t="shared" ref="M384:M404" ca="1" si="977">IF(L384="","",IF(N(L384)=0,"*",ROUND(100*M$383/(100*L384-40*INT(L384)),2)))</f>
        <v>100</v>
      </c>
      <c r="N384" s="221">
        <v>38.08</v>
      </c>
      <c r="O384" s="223">
        <f t="shared" ref="O384:O404" ca="1" si="978">IF(N384="","",IF(N(N384)=0,"*",ROUND(100*O$383/(100*N384-40*INT(N384)),2)))</f>
        <v>91.56</v>
      </c>
      <c r="P384" s="221"/>
      <c r="Q384" s="223" t="str">
        <f t="shared" ref="Q384:Q404" si="979">IF(P384="","",IF(N(P384)=0,"*",ROUND(100*Q$383/(100*P384-40*INT(P384)),2)))</f>
        <v/>
      </c>
      <c r="R384" s="221">
        <v>55.45</v>
      </c>
      <c r="S384" s="223">
        <f t="shared" ref="S384:S404" ca="1" si="980">IF(R384="","",IF(N(R384)=0,"*",ROUND(100*S$383/(100*R384-40*INT(R384)),2)))</f>
        <v>100</v>
      </c>
      <c r="T384" s="221">
        <v>38.06</v>
      </c>
      <c r="U384" s="222">
        <f t="shared" ref="U384:U404" ca="1" si="981">IF(T384="","",IF(N(T384)=0,"*",ROUND(100*U$383/(100*T384-40*INT(T384)),2)))</f>
        <v>94.09</v>
      </c>
      <c r="V384" s="223">
        <f t="shared" ref="V384:V404" ca="1" si="982">SUM(Y384:AC384)</f>
        <v>500</v>
      </c>
      <c r="W384" s="225"/>
      <c r="X384" s="226">
        <v>0.8</v>
      </c>
      <c r="Y384" s="158">
        <f t="shared" ref="Y384:AC393" ca="1" si="983">LARGE($AE384:$AM384,Y$34)</f>
        <v>100</v>
      </c>
      <c r="Z384" s="158">
        <f t="shared" ca="1" si="983"/>
        <v>100</v>
      </c>
      <c r="AA384" s="158">
        <f t="shared" ca="1" si="983"/>
        <v>100</v>
      </c>
      <c r="AB384" s="158">
        <f t="shared" ca="1" si="983"/>
        <v>100</v>
      </c>
      <c r="AC384" s="158">
        <f t="shared" ca="1" si="983"/>
        <v>100</v>
      </c>
      <c r="AE384" s="158">
        <f t="shared" ref="AE384:AE404" si="984">N(E384)</f>
        <v>0</v>
      </c>
      <c r="AF384" s="158">
        <f t="shared" ref="AF384:AF404" ca="1" si="985">N(G384)</f>
        <v>100</v>
      </c>
      <c r="AG384" s="158">
        <f t="shared" ref="AG384:AG404" ca="1" si="986">N(I384)</f>
        <v>100</v>
      </c>
      <c r="AH384" s="158">
        <f t="shared" ref="AH384:AH404" ca="1" si="987">N(K384)</f>
        <v>100</v>
      </c>
      <c r="AI384" s="158">
        <f t="shared" ref="AI384:AI404" ca="1" si="988">N(M384)</f>
        <v>100</v>
      </c>
      <c r="AJ384" s="158">
        <f t="shared" ref="AJ384:AJ404" ca="1" si="989">N(O384)</f>
        <v>91.56</v>
      </c>
      <c r="AK384" s="158">
        <f t="shared" ref="AK384:AK404" si="990">N(Q384)</f>
        <v>0</v>
      </c>
      <c r="AL384" s="158">
        <f t="shared" ref="AL384:AL404" ca="1" si="991">N(S384)</f>
        <v>100</v>
      </c>
      <c r="AM384" s="158">
        <f t="shared" ref="AM384:AM404" ca="1" si="992">N(U384)</f>
        <v>94.09</v>
      </c>
      <c r="AN384" s="159">
        <f t="shared" ref="AN384:AN404" ca="1" si="993">ROUND(X384*SUM(E384,G384,I384,K384,M384,O384,Q384,S384,U384),2)</f>
        <v>548.52</v>
      </c>
      <c r="AP384" s="227">
        <f t="shared" ref="AP384:AP404" ca="1" si="994">IF(C384="Vihor",1,0)*AN384</f>
        <v>548.52</v>
      </c>
      <c r="AQ384" s="227">
        <f t="shared" ref="AQ384:AQ404" ca="1" si="995">IF(C384="Maksimir",1,0)*AN384</f>
        <v>0</v>
      </c>
      <c r="AR384" s="227">
        <f t="shared" ref="AR384:AR404" ca="1" si="996">IF(C384="Japetić",1,0)*AN384</f>
        <v>0</v>
      </c>
      <c r="AS384" s="227">
        <f t="shared" ref="AS384:AS404" ca="1" si="997">IF(C384="Bjelovar",1,0)*AN384</f>
        <v>0</v>
      </c>
      <c r="AT384" s="227">
        <f t="shared" ref="AT384:AT404" ca="1" si="998">IF(C384="Međimurje",1,0)*AN384</f>
        <v>0</v>
      </c>
      <c r="AU384" s="227">
        <f t="shared" ref="AU384:AU404" ca="1" si="999">IF(C384="Sova",1,0)*AN384</f>
        <v>0</v>
      </c>
      <c r="AV384" s="227">
        <f t="shared" ref="AV384:AV404" ca="1" si="1000">IF(C384="Orion",1,0)*AN384</f>
        <v>0</v>
      </c>
      <c r="AW384" s="227">
        <f t="shared" ref="AW384:AW404" ca="1" si="1001">IF(C384="Kapela",1,0)*AN384</f>
        <v>0</v>
      </c>
      <c r="AX384" s="227">
        <f t="shared" ref="AX384:AX404" ca="1" si="1002">IF(C384="Jelen",1,0)*AN384</f>
        <v>0</v>
      </c>
      <c r="AY384" s="227">
        <f t="shared" ref="AY384:AY404" ca="1" si="1003">IF(C384="Varaždin",1,0)*AN384</f>
        <v>0</v>
      </c>
      <c r="AZ384" s="227">
        <f t="shared" ref="AZ384:AZ404" ca="1" si="1004">IF(C384="Ivan Merz",1,0)*AN384</f>
        <v>0</v>
      </c>
      <c r="BB384" s="227">
        <f t="shared" ref="BB384:BB404" si="1005">ROUND(N(E384)*$X384,2)</f>
        <v>0</v>
      </c>
      <c r="BC384" s="227">
        <f t="shared" ref="BC384:BC404" ca="1" si="1006">ROUND(N(G384)*$X384,2)</f>
        <v>80</v>
      </c>
      <c r="BD384" s="227">
        <f t="shared" ref="BD384:BD404" ca="1" si="1007">ROUND(N(I384)*$X384,2)</f>
        <v>80</v>
      </c>
      <c r="BE384" s="227">
        <f t="shared" ref="BE384:BE404" ca="1" si="1008">ROUND(N(K384)*$X384,2)</f>
        <v>80</v>
      </c>
      <c r="BF384" s="227">
        <f t="shared" ref="BF384:BF404" ca="1" si="1009">ROUND(N(M384)*$X384,2)</f>
        <v>80</v>
      </c>
      <c r="BG384" s="227">
        <f t="shared" ref="BG384:BG404" ca="1" si="1010">ROUND(N(O384)*$X384,2)</f>
        <v>73.25</v>
      </c>
      <c r="BH384" s="227">
        <f t="shared" ref="BH384:BH404" si="1011">ROUND(N(Q384)*$X384,2)</f>
        <v>0</v>
      </c>
      <c r="BI384" s="227">
        <f t="shared" ref="BI384:BI404" ca="1" si="1012">ROUND(N(S384)*$X384,2)</f>
        <v>80</v>
      </c>
      <c r="BJ384" s="227">
        <f t="shared" ref="BJ384:BJ404" ca="1" si="1013">ROUND(N(U384)*$X384,2)</f>
        <v>75.27</v>
      </c>
    </row>
    <row r="385" spans="1:62" x14ac:dyDescent="0.2">
      <c r="A385" s="228" t="s">
        <v>4</v>
      </c>
      <c r="B385" s="229" t="s">
        <v>59</v>
      </c>
      <c r="C385" s="230" t="s">
        <v>73</v>
      </c>
      <c r="D385" s="231">
        <v>47.39</v>
      </c>
      <c r="E385" s="236">
        <f t="shared" ca="1" si="973"/>
        <v>100</v>
      </c>
      <c r="F385" s="231">
        <v>45.17</v>
      </c>
      <c r="G385" s="232">
        <f t="shared" ca="1" si="974"/>
        <v>68.97</v>
      </c>
      <c r="H385" s="231">
        <v>69.48</v>
      </c>
      <c r="I385" s="232">
        <f t="shared" ca="1" si="975"/>
        <v>67.069999999999993</v>
      </c>
      <c r="J385" s="234">
        <v>40.14</v>
      </c>
      <c r="K385" s="236">
        <f t="shared" ca="1" si="976"/>
        <v>82.31</v>
      </c>
      <c r="L385" s="231"/>
      <c r="M385" s="236" t="str">
        <f t="shared" si="977"/>
        <v/>
      </c>
      <c r="N385" s="231">
        <v>39.090000000000003</v>
      </c>
      <c r="O385" s="236">
        <f t="shared" ca="1" si="978"/>
        <v>89.19</v>
      </c>
      <c r="P385" s="231">
        <v>46.54</v>
      </c>
      <c r="Q385" s="236">
        <f t="shared" ca="1" si="979"/>
        <v>100</v>
      </c>
      <c r="R385" s="231"/>
      <c r="S385" s="236" t="str">
        <f t="shared" si="980"/>
        <v/>
      </c>
      <c r="T385" s="231">
        <v>35.51</v>
      </c>
      <c r="U385" s="236">
        <f t="shared" ca="1" si="981"/>
        <v>100</v>
      </c>
      <c r="V385" s="236">
        <f t="shared" ca="1" si="982"/>
        <v>471.5</v>
      </c>
      <c r="W385" s="225"/>
      <c r="X385" s="226">
        <v>0.8</v>
      </c>
      <c r="Y385" s="158">
        <f t="shared" ca="1" si="983"/>
        <v>100</v>
      </c>
      <c r="Z385" s="158">
        <f t="shared" ca="1" si="983"/>
        <v>100</v>
      </c>
      <c r="AA385" s="158">
        <f t="shared" ca="1" si="983"/>
        <v>100</v>
      </c>
      <c r="AB385" s="158">
        <f t="shared" ca="1" si="983"/>
        <v>89.19</v>
      </c>
      <c r="AC385" s="158">
        <f t="shared" ca="1" si="983"/>
        <v>82.31</v>
      </c>
      <c r="AE385" s="158">
        <f t="shared" ca="1" si="984"/>
        <v>100</v>
      </c>
      <c r="AF385" s="158">
        <f t="shared" ca="1" si="985"/>
        <v>68.97</v>
      </c>
      <c r="AG385" s="158">
        <f t="shared" ca="1" si="986"/>
        <v>67.069999999999993</v>
      </c>
      <c r="AH385" s="158">
        <f t="shared" ca="1" si="987"/>
        <v>82.31</v>
      </c>
      <c r="AI385" s="158">
        <f t="shared" si="988"/>
        <v>0</v>
      </c>
      <c r="AJ385" s="158">
        <f t="shared" ca="1" si="989"/>
        <v>89.19</v>
      </c>
      <c r="AK385" s="158">
        <f t="shared" ca="1" si="990"/>
        <v>100</v>
      </c>
      <c r="AL385" s="158">
        <f t="shared" si="991"/>
        <v>0</v>
      </c>
      <c r="AM385" s="158">
        <f t="shared" ca="1" si="992"/>
        <v>100</v>
      </c>
      <c r="AN385" s="159">
        <f t="shared" ca="1" si="993"/>
        <v>486.03</v>
      </c>
      <c r="AP385" s="227">
        <f t="shared" ca="1" si="994"/>
        <v>486.03</v>
      </c>
      <c r="AQ385" s="227">
        <f t="shared" ca="1" si="995"/>
        <v>0</v>
      </c>
      <c r="AR385" s="227">
        <f t="shared" ca="1" si="996"/>
        <v>0</v>
      </c>
      <c r="AS385" s="227">
        <f t="shared" ca="1" si="997"/>
        <v>0</v>
      </c>
      <c r="AT385" s="227">
        <f t="shared" ca="1" si="998"/>
        <v>0</v>
      </c>
      <c r="AU385" s="227">
        <f t="shared" ca="1" si="999"/>
        <v>0</v>
      </c>
      <c r="AV385" s="227">
        <f t="shared" ca="1" si="1000"/>
        <v>0</v>
      </c>
      <c r="AW385" s="227">
        <f t="shared" ca="1" si="1001"/>
        <v>0</v>
      </c>
      <c r="AX385" s="227">
        <f t="shared" ca="1" si="1002"/>
        <v>0</v>
      </c>
      <c r="AY385" s="227">
        <f t="shared" ca="1" si="1003"/>
        <v>0</v>
      </c>
      <c r="AZ385" s="227">
        <f t="shared" ca="1" si="1004"/>
        <v>0</v>
      </c>
      <c r="BB385" s="227">
        <f t="shared" ca="1" si="1005"/>
        <v>80</v>
      </c>
      <c r="BC385" s="227">
        <f t="shared" ca="1" si="1006"/>
        <v>55.18</v>
      </c>
      <c r="BD385" s="227">
        <f t="shared" ca="1" si="1007"/>
        <v>53.66</v>
      </c>
      <c r="BE385" s="227">
        <f t="shared" ca="1" si="1008"/>
        <v>65.849999999999994</v>
      </c>
      <c r="BF385" s="227">
        <f t="shared" si="1009"/>
        <v>0</v>
      </c>
      <c r="BG385" s="227">
        <f t="shared" ca="1" si="1010"/>
        <v>71.349999999999994</v>
      </c>
      <c r="BH385" s="227">
        <f t="shared" ca="1" si="1011"/>
        <v>80</v>
      </c>
      <c r="BI385" s="227">
        <f t="shared" si="1012"/>
        <v>0</v>
      </c>
      <c r="BJ385" s="227">
        <f t="shared" ca="1" si="1013"/>
        <v>80</v>
      </c>
    </row>
    <row r="386" spans="1:62" x14ac:dyDescent="0.2">
      <c r="A386" s="228" t="s">
        <v>5</v>
      </c>
      <c r="B386" s="229" t="s">
        <v>269</v>
      </c>
      <c r="C386" s="230" t="s">
        <v>84</v>
      </c>
      <c r="D386" s="231">
        <v>56.07</v>
      </c>
      <c r="E386" s="236">
        <f t="shared" ca="1" si="973"/>
        <v>84.91</v>
      </c>
      <c r="F386" s="231">
        <v>44.37</v>
      </c>
      <c r="G386" s="232">
        <f t="shared" ca="1" si="974"/>
        <v>70</v>
      </c>
      <c r="H386" s="231" t="s">
        <v>88</v>
      </c>
      <c r="I386" s="245" t="str">
        <f t="shared" si="975"/>
        <v>*</v>
      </c>
      <c r="J386" s="234">
        <v>46</v>
      </c>
      <c r="K386" s="232">
        <f t="shared" ca="1" si="976"/>
        <v>71.989999999999995</v>
      </c>
      <c r="L386" s="231">
        <v>32.01</v>
      </c>
      <c r="M386" s="236">
        <f t="shared" ca="1" si="977"/>
        <v>91.93</v>
      </c>
      <c r="N386" s="231">
        <v>43.09</v>
      </c>
      <c r="O386" s="236">
        <f t="shared" ca="1" si="978"/>
        <v>80.92</v>
      </c>
      <c r="P386" s="231">
        <v>51.07</v>
      </c>
      <c r="Q386" s="236">
        <f t="shared" ca="1" si="979"/>
        <v>91.75</v>
      </c>
      <c r="R386" s="231"/>
      <c r="S386" s="236" t="str">
        <f t="shared" si="980"/>
        <v/>
      </c>
      <c r="T386" s="231">
        <v>45.1</v>
      </c>
      <c r="U386" s="236">
        <f t="shared" ca="1" si="981"/>
        <v>79.37</v>
      </c>
      <c r="V386" s="236">
        <f t="shared" ca="1" si="982"/>
        <v>428.88000000000005</v>
      </c>
      <c r="W386" s="225"/>
      <c r="X386" s="226">
        <v>0.8</v>
      </c>
      <c r="Y386" s="158">
        <f t="shared" ca="1" si="983"/>
        <v>91.93</v>
      </c>
      <c r="Z386" s="158">
        <f t="shared" ca="1" si="983"/>
        <v>91.75</v>
      </c>
      <c r="AA386" s="158">
        <f t="shared" ca="1" si="983"/>
        <v>84.91</v>
      </c>
      <c r="AB386" s="158">
        <f t="shared" ca="1" si="983"/>
        <v>80.92</v>
      </c>
      <c r="AC386" s="158">
        <f t="shared" ca="1" si="983"/>
        <v>79.37</v>
      </c>
      <c r="AE386" s="158">
        <f t="shared" ca="1" si="984"/>
        <v>84.91</v>
      </c>
      <c r="AF386" s="158">
        <f t="shared" ca="1" si="985"/>
        <v>70</v>
      </c>
      <c r="AG386" s="158">
        <f t="shared" si="986"/>
        <v>0</v>
      </c>
      <c r="AH386" s="158">
        <f t="shared" ca="1" si="987"/>
        <v>71.989999999999995</v>
      </c>
      <c r="AI386" s="158">
        <f t="shared" ca="1" si="988"/>
        <v>91.93</v>
      </c>
      <c r="AJ386" s="158">
        <f t="shared" ca="1" si="989"/>
        <v>80.92</v>
      </c>
      <c r="AK386" s="158">
        <f t="shared" ca="1" si="990"/>
        <v>91.75</v>
      </c>
      <c r="AL386" s="158">
        <f t="shared" si="991"/>
        <v>0</v>
      </c>
      <c r="AM386" s="158">
        <f t="shared" ca="1" si="992"/>
        <v>79.37</v>
      </c>
      <c r="AN386" s="159">
        <f t="shared" ca="1" si="993"/>
        <v>456.7</v>
      </c>
      <c r="AP386" s="227">
        <f t="shared" ca="1" si="994"/>
        <v>0</v>
      </c>
      <c r="AQ386" s="227">
        <f t="shared" ca="1" si="995"/>
        <v>0</v>
      </c>
      <c r="AR386" s="227">
        <f t="shared" ca="1" si="996"/>
        <v>0</v>
      </c>
      <c r="AS386" s="227">
        <f t="shared" ca="1" si="997"/>
        <v>0</v>
      </c>
      <c r="AT386" s="227">
        <f t="shared" ca="1" si="998"/>
        <v>0</v>
      </c>
      <c r="AU386" s="227">
        <f t="shared" ca="1" si="999"/>
        <v>0</v>
      </c>
      <c r="AV386" s="227">
        <f t="shared" ca="1" si="1000"/>
        <v>0</v>
      </c>
      <c r="AW386" s="227">
        <f t="shared" ca="1" si="1001"/>
        <v>456.7</v>
      </c>
      <c r="AX386" s="227">
        <f t="shared" ca="1" si="1002"/>
        <v>0</v>
      </c>
      <c r="AY386" s="227">
        <f t="shared" ca="1" si="1003"/>
        <v>0</v>
      </c>
      <c r="AZ386" s="227">
        <f t="shared" ca="1" si="1004"/>
        <v>0</v>
      </c>
      <c r="BB386" s="227">
        <f t="shared" ca="1" si="1005"/>
        <v>67.930000000000007</v>
      </c>
      <c r="BC386" s="227">
        <f t="shared" ca="1" si="1006"/>
        <v>56</v>
      </c>
      <c r="BD386" s="227">
        <f t="shared" si="1007"/>
        <v>0</v>
      </c>
      <c r="BE386" s="227">
        <f t="shared" ca="1" si="1008"/>
        <v>57.59</v>
      </c>
      <c r="BF386" s="227">
        <f t="shared" ca="1" si="1009"/>
        <v>73.540000000000006</v>
      </c>
      <c r="BG386" s="227">
        <f t="shared" ca="1" si="1010"/>
        <v>64.739999999999995</v>
      </c>
      <c r="BH386" s="227">
        <f t="shared" ca="1" si="1011"/>
        <v>73.400000000000006</v>
      </c>
      <c r="BI386" s="227">
        <f t="shared" si="1012"/>
        <v>0</v>
      </c>
      <c r="BJ386" s="227">
        <f t="shared" ca="1" si="1013"/>
        <v>63.5</v>
      </c>
    </row>
    <row r="387" spans="1:62" x14ac:dyDescent="0.2">
      <c r="A387" s="228" t="s">
        <v>6</v>
      </c>
      <c r="B387" s="229" t="s">
        <v>109</v>
      </c>
      <c r="C387" s="230" t="s">
        <v>73</v>
      </c>
      <c r="D387" s="231">
        <v>56.22</v>
      </c>
      <c r="E387" s="236">
        <f t="shared" ca="1" si="973"/>
        <v>84.54</v>
      </c>
      <c r="F387" s="231">
        <v>41.42</v>
      </c>
      <c r="G387" s="232">
        <f t="shared" ca="1" si="974"/>
        <v>74.900000000000006</v>
      </c>
      <c r="H387" s="231">
        <v>60.07</v>
      </c>
      <c r="I387" s="236">
        <f t="shared" ca="1" si="975"/>
        <v>77.88</v>
      </c>
      <c r="J387" s="234">
        <v>42.21</v>
      </c>
      <c r="K387" s="236">
        <f t="shared" ca="1" si="976"/>
        <v>78.2</v>
      </c>
      <c r="L387" s="231">
        <v>32.21</v>
      </c>
      <c r="M387" s="236">
        <f t="shared" ca="1" si="977"/>
        <v>90.98</v>
      </c>
      <c r="N387" s="231"/>
      <c r="O387" s="236" t="str">
        <f t="shared" si="978"/>
        <v/>
      </c>
      <c r="P387" s="231"/>
      <c r="Q387" s="236" t="str">
        <f t="shared" si="979"/>
        <v/>
      </c>
      <c r="R387" s="231"/>
      <c r="S387" s="236" t="str">
        <f t="shared" si="980"/>
        <v/>
      </c>
      <c r="T387" s="231">
        <v>38.270000000000003</v>
      </c>
      <c r="U387" s="236">
        <f t="shared" ca="1" si="981"/>
        <v>93.24</v>
      </c>
      <c r="V387" s="236">
        <f t="shared" ca="1" si="982"/>
        <v>424.84</v>
      </c>
      <c r="W387" s="225"/>
      <c r="X387" s="226">
        <v>0.8</v>
      </c>
      <c r="Y387" s="158">
        <f t="shared" ca="1" si="983"/>
        <v>93.24</v>
      </c>
      <c r="Z387" s="158">
        <f t="shared" ca="1" si="983"/>
        <v>90.98</v>
      </c>
      <c r="AA387" s="158">
        <f t="shared" ca="1" si="983"/>
        <v>84.54</v>
      </c>
      <c r="AB387" s="158">
        <f t="shared" ca="1" si="983"/>
        <v>78.2</v>
      </c>
      <c r="AC387" s="158">
        <f t="shared" ca="1" si="983"/>
        <v>77.88</v>
      </c>
      <c r="AE387" s="158">
        <f t="shared" ca="1" si="984"/>
        <v>84.54</v>
      </c>
      <c r="AF387" s="158">
        <f t="shared" ca="1" si="985"/>
        <v>74.900000000000006</v>
      </c>
      <c r="AG387" s="158">
        <f t="shared" ca="1" si="986"/>
        <v>77.88</v>
      </c>
      <c r="AH387" s="158">
        <f t="shared" ca="1" si="987"/>
        <v>78.2</v>
      </c>
      <c r="AI387" s="158">
        <f t="shared" ca="1" si="988"/>
        <v>90.98</v>
      </c>
      <c r="AJ387" s="158">
        <f t="shared" si="989"/>
        <v>0</v>
      </c>
      <c r="AK387" s="158">
        <f t="shared" si="990"/>
        <v>0</v>
      </c>
      <c r="AL387" s="158">
        <f t="shared" si="991"/>
        <v>0</v>
      </c>
      <c r="AM387" s="158">
        <f t="shared" ca="1" si="992"/>
        <v>93.24</v>
      </c>
      <c r="AN387" s="159">
        <f t="shared" ca="1" si="993"/>
        <v>399.79</v>
      </c>
      <c r="AP387" s="227">
        <f t="shared" ca="1" si="994"/>
        <v>399.79</v>
      </c>
      <c r="AQ387" s="227">
        <f t="shared" ca="1" si="995"/>
        <v>0</v>
      </c>
      <c r="AR387" s="227">
        <f t="shared" ca="1" si="996"/>
        <v>0</v>
      </c>
      <c r="AS387" s="227">
        <f t="shared" ca="1" si="997"/>
        <v>0</v>
      </c>
      <c r="AT387" s="227">
        <f t="shared" ca="1" si="998"/>
        <v>0</v>
      </c>
      <c r="AU387" s="227">
        <f t="shared" ca="1" si="999"/>
        <v>0</v>
      </c>
      <c r="AV387" s="227">
        <f t="shared" ca="1" si="1000"/>
        <v>0</v>
      </c>
      <c r="AW387" s="227">
        <f t="shared" ca="1" si="1001"/>
        <v>0</v>
      </c>
      <c r="AX387" s="227">
        <f t="shared" ca="1" si="1002"/>
        <v>0</v>
      </c>
      <c r="AY387" s="227">
        <f t="shared" ca="1" si="1003"/>
        <v>0</v>
      </c>
      <c r="AZ387" s="227">
        <f t="shared" ca="1" si="1004"/>
        <v>0</v>
      </c>
      <c r="BB387" s="227">
        <f t="shared" ca="1" si="1005"/>
        <v>67.63</v>
      </c>
      <c r="BC387" s="227">
        <f t="shared" ca="1" si="1006"/>
        <v>59.92</v>
      </c>
      <c r="BD387" s="227">
        <f t="shared" ca="1" si="1007"/>
        <v>62.3</v>
      </c>
      <c r="BE387" s="227">
        <f t="shared" ca="1" si="1008"/>
        <v>62.56</v>
      </c>
      <c r="BF387" s="227">
        <f t="shared" ca="1" si="1009"/>
        <v>72.78</v>
      </c>
      <c r="BG387" s="227">
        <f t="shared" si="1010"/>
        <v>0</v>
      </c>
      <c r="BH387" s="227">
        <f t="shared" si="1011"/>
        <v>0</v>
      </c>
      <c r="BI387" s="227">
        <f t="shared" si="1012"/>
        <v>0</v>
      </c>
      <c r="BJ387" s="227">
        <f t="shared" ca="1" si="1013"/>
        <v>74.59</v>
      </c>
    </row>
    <row r="388" spans="1:62" x14ac:dyDescent="0.2">
      <c r="A388" s="228" t="s">
        <v>7</v>
      </c>
      <c r="B388" s="229" t="s">
        <v>271</v>
      </c>
      <c r="C388" s="230" t="s">
        <v>81</v>
      </c>
      <c r="D388" s="231">
        <v>65.06</v>
      </c>
      <c r="E388" s="236">
        <f t="shared" ca="1" si="973"/>
        <v>73.2</v>
      </c>
      <c r="F388" s="231">
        <v>46.45</v>
      </c>
      <c r="G388" s="232">
        <f t="shared" ca="1" si="974"/>
        <v>66.81</v>
      </c>
      <c r="H388" s="231">
        <v>81.5</v>
      </c>
      <c r="I388" s="232">
        <f t="shared" ca="1" si="975"/>
        <v>57.21</v>
      </c>
      <c r="J388" s="234">
        <v>40.28</v>
      </c>
      <c r="K388" s="236">
        <f t="shared" ca="1" si="976"/>
        <v>81.84</v>
      </c>
      <c r="L388" s="231">
        <v>35.32</v>
      </c>
      <c r="M388" s="236">
        <f t="shared" ca="1" si="977"/>
        <v>82.83</v>
      </c>
      <c r="N388" s="231">
        <v>34.549999999999997</v>
      </c>
      <c r="O388" s="236">
        <f t="shared" ca="1" si="978"/>
        <v>100</v>
      </c>
      <c r="P388" s="231" t="s">
        <v>88</v>
      </c>
      <c r="Q388" s="235" t="str">
        <f t="shared" si="979"/>
        <v>*</v>
      </c>
      <c r="R388" s="231"/>
      <c r="S388" s="236" t="str">
        <f t="shared" si="980"/>
        <v/>
      </c>
      <c r="T388" s="231">
        <v>41.51</v>
      </c>
      <c r="U388" s="236">
        <f t="shared" ca="1" si="981"/>
        <v>85.66</v>
      </c>
      <c r="V388" s="236">
        <f t="shared" ca="1" si="982"/>
        <v>423.53000000000003</v>
      </c>
      <c r="W388" s="225"/>
      <c r="X388" s="226">
        <v>0.8</v>
      </c>
      <c r="Y388" s="158">
        <f t="shared" ca="1" si="983"/>
        <v>100</v>
      </c>
      <c r="Z388" s="158">
        <f t="shared" ca="1" si="983"/>
        <v>85.66</v>
      </c>
      <c r="AA388" s="158">
        <f t="shared" ca="1" si="983"/>
        <v>82.83</v>
      </c>
      <c r="AB388" s="158">
        <f t="shared" ca="1" si="983"/>
        <v>81.84</v>
      </c>
      <c r="AC388" s="158">
        <f t="shared" ca="1" si="983"/>
        <v>73.2</v>
      </c>
      <c r="AE388" s="158">
        <f t="shared" ca="1" si="984"/>
        <v>73.2</v>
      </c>
      <c r="AF388" s="158">
        <f t="shared" ca="1" si="985"/>
        <v>66.81</v>
      </c>
      <c r="AG388" s="158">
        <f t="shared" ca="1" si="986"/>
        <v>57.21</v>
      </c>
      <c r="AH388" s="158">
        <f t="shared" ca="1" si="987"/>
        <v>81.84</v>
      </c>
      <c r="AI388" s="158">
        <f t="shared" ca="1" si="988"/>
        <v>82.83</v>
      </c>
      <c r="AJ388" s="158">
        <f t="shared" ca="1" si="989"/>
        <v>100</v>
      </c>
      <c r="AK388" s="158">
        <f t="shared" si="990"/>
        <v>0</v>
      </c>
      <c r="AL388" s="158">
        <f t="shared" si="991"/>
        <v>0</v>
      </c>
      <c r="AM388" s="158">
        <f t="shared" ca="1" si="992"/>
        <v>85.66</v>
      </c>
      <c r="AN388" s="159">
        <f t="shared" ca="1" si="993"/>
        <v>438.04</v>
      </c>
      <c r="AP388" s="227">
        <f t="shared" ca="1" si="994"/>
        <v>0</v>
      </c>
      <c r="AQ388" s="227">
        <f t="shared" ca="1" si="995"/>
        <v>0</v>
      </c>
      <c r="AR388" s="227">
        <f t="shared" ca="1" si="996"/>
        <v>438.04</v>
      </c>
      <c r="AS388" s="227">
        <f t="shared" ca="1" si="997"/>
        <v>0</v>
      </c>
      <c r="AT388" s="227">
        <f t="shared" ca="1" si="998"/>
        <v>0</v>
      </c>
      <c r="AU388" s="227">
        <f t="shared" ca="1" si="999"/>
        <v>0</v>
      </c>
      <c r="AV388" s="227">
        <f t="shared" ca="1" si="1000"/>
        <v>0</v>
      </c>
      <c r="AW388" s="227">
        <f t="shared" ca="1" si="1001"/>
        <v>0</v>
      </c>
      <c r="AX388" s="227">
        <f t="shared" ca="1" si="1002"/>
        <v>0</v>
      </c>
      <c r="AY388" s="227">
        <f t="shared" ca="1" si="1003"/>
        <v>0</v>
      </c>
      <c r="AZ388" s="227">
        <f t="shared" ca="1" si="1004"/>
        <v>0</v>
      </c>
      <c r="BB388" s="227">
        <f t="shared" ca="1" si="1005"/>
        <v>58.56</v>
      </c>
      <c r="BC388" s="227">
        <f t="shared" ca="1" si="1006"/>
        <v>53.45</v>
      </c>
      <c r="BD388" s="227">
        <f t="shared" ca="1" si="1007"/>
        <v>45.77</v>
      </c>
      <c r="BE388" s="227">
        <f t="shared" ca="1" si="1008"/>
        <v>65.47</v>
      </c>
      <c r="BF388" s="227">
        <f t="shared" ca="1" si="1009"/>
        <v>66.260000000000005</v>
      </c>
      <c r="BG388" s="227">
        <f t="shared" ca="1" si="1010"/>
        <v>80</v>
      </c>
      <c r="BH388" s="227">
        <f t="shared" si="1011"/>
        <v>0</v>
      </c>
      <c r="BI388" s="227">
        <f t="shared" si="1012"/>
        <v>0</v>
      </c>
      <c r="BJ388" s="227">
        <f t="shared" ca="1" si="1013"/>
        <v>68.53</v>
      </c>
    </row>
    <row r="389" spans="1:62" x14ac:dyDescent="0.2">
      <c r="A389" s="228" t="s">
        <v>8</v>
      </c>
      <c r="B389" s="229" t="s">
        <v>273</v>
      </c>
      <c r="C389" s="230" t="s">
        <v>84</v>
      </c>
      <c r="D389" s="231">
        <v>69.319999999999993</v>
      </c>
      <c r="E389" s="232">
        <f t="shared" ca="1" si="973"/>
        <v>68.53</v>
      </c>
      <c r="F389" s="231">
        <v>67.09</v>
      </c>
      <c r="G389" s="232">
        <f t="shared" ca="1" si="974"/>
        <v>46.51</v>
      </c>
      <c r="H389" s="231">
        <v>64.41</v>
      </c>
      <c r="I389" s="236">
        <f t="shared" ca="1" si="975"/>
        <v>72.38</v>
      </c>
      <c r="J389" s="234">
        <v>61.05</v>
      </c>
      <c r="K389" s="232">
        <f t="shared" ca="1" si="976"/>
        <v>54.22</v>
      </c>
      <c r="L389" s="231">
        <v>35.26</v>
      </c>
      <c r="M389" s="236">
        <f t="shared" ca="1" si="977"/>
        <v>83.07</v>
      </c>
      <c r="N389" s="231">
        <v>41.44</v>
      </c>
      <c r="O389" s="236">
        <f t="shared" ca="1" si="978"/>
        <v>83.67</v>
      </c>
      <c r="P389" s="231">
        <v>49.44</v>
      </c>
      <c r="Q389" s="236">
        <f t="shared" ca="1" si="979"/>
        <v>94.3</v>
      </c>
      <c r="R389" s="231">
        <v>109.39</v>
      </c>
      <c r="S389" s="232">
        <f t="shared" ca="1" si="980"/>
        <v>50.84</v>
      </c>
      <c r="T389" s="231">
        <v>43.08</v>
      </c>
      <c r="U389" s="236">
        <f t="shared" ca="1" si="981"/>
        <v>83.11</v>
      </c>
      <c r="V389" s="236">
        <f t="shared" ca="1" si="982"/>
        <v>416.53</v>
      </c>
      <c r="W389" s="225"/>
      <c r="X389" s="226">
        <v>0.8</v>
      </c>
      <c r="Y389" s="158">
        <f t="shared" ca="1" si="983"/>
        <v>94.3</v>
      </c>
      <c r="Z389" s="158">
        <f t="shared" ca="1" si="983"/>
        <v>83.67</v>
      </c>
      <c r="AA389" s="158">
        <f t="shared" ca="1" si="983"/>
        <v>83.11</v>
      </c>
      <c r="AB389" s="158">
        <f t="shared" ca="1" si="983"/>
        <v>83.07</v>
      </c>
      <c r="AC389" s="158">
        <f t="shared" ca="1" si="983"/>
        <v>72.38</v>
      </c>
      <c r="AE389" s="158">
        <f t="shared" ca="1" si="984"/>
        <v>68.53</v>
      </c>
      <c r="AF389" s="158">
        <f t="shared" ca="1" si="985"/>
        <v>46.51</v>
      </c>
      <c r="AG389" s="158">
        <f t="shared" ca="1" si="986"/>
        <v>72.38</v>
      </c>
      <c r="AH389" s="158">
        <f t="shared" ca="1" si="987"/>
        <v>54.22</v>
      </c>
      <c r="AI389" s="158">
        <f t="shared" ca="1" si="988"/>
        <v>83.07</v>
      </c>
      <c r="AJ389" s="158">
        <f t="shared" ca="1" si="989"/>
        <v>83.67</v>
      </c>
      <c r="AK389" s="158">
        <f t="shared" ca="1" si="990"/>
        <v>94.3</v>
      </c>
      <c r="AL389" s="158">
        <f t="shared" ca="1" si="991"/>
        <v>50.84</v>
      </c>
      <c r="AM389" s="158">
        <f t="shared" ca="1" si="992"/>
        <v>83.11</v>
      </c>
      <c r="AN389" s="159">
        <f t="shared" ca="1" si="993"/>
        <v>509.3</v>
      </c>
      <c r="AP389" s="227">
        <f t="shared" ca="1" si="994"/>
        <v>0</v>
      </c>
      <c r="AQ389" s="227">
        <f t="shared" ca="1" si="995"/>
        <v>0</v>
      </c>
      <c r="AR389" s="227">
        <f t="shared" ca="1" si="996"/>
        <v>0</v>
      </c>
      <c r="AS389" s="227">
        <f t="shared" ca="1" si="997"/>
        <v>0</v>
      </c>
      <c r="AT389" s="227">
        <f t="shared" ca="1" si="998"/>
        <v>0</v>
      </c>
      <c r="AU389" s="227">
        <f t="shared" ca="1" si="999"/>
        <v>0</v>
      </c>
      <c r="AV389" s="227">
        <f t="shared" ca="1" si="1000"/>
        <v>0</v>
      </c>
      <c r="AW389" s="227">
        <f t="shared" ca="1" si="1001"/>
        <v>509.3</v>
      </c>
      <c r="AX389" s="227">
        <f t="shared" ca="1" si="1002"/>
        <v>0</v>
      </c>
      <c r="AY389" s="227">
        <f t="shared" ca="1" si="1003"/>
        <v>0</v>
      </c>
      <c r="AZ389" s="227">
        <f t="shared" ca="1" si="1004"/>
        <v>0</v>
      </c>
      <c r="BB389" s="227">
        <f t="shared" ca="1" si="1005"/>
        <v>54.82</v>
      </c>
      <c r="BC389" s="227">
        <f t="shared" ca="1" si="1006"/>
        <v>37.21</v>
      </c>
      <c r="BD389" s="227">
        <f t="shared" ca="1" si="1007"/>
        <v>57.9</v>
      </c>
      <c r="BE389" s="227">
        <f t="shared" ca="1" si="1008"/>
        <v>43.38</v>
      </c>
      <c r="BF389" s="227">
        <f t="shared" ca="1" si="1009"/>
        <v>66.459999999999994</v>
      </c>
      <c r="BG389" s="227">
        <f t="shared" ca="1" si="1010"/>
        <v>66.94</v>
      </c>
      <c r="BH389" s="227">
        <f t="shared" ca="1" si="1011"/>
        <v>75.44</v>
      </c>
      <c r="BI389" s="227">
        <f t="shared" ca="1" si="1012"/>
        <v>40.67</v>
      </c>
      <c r="BJ389" s="227">
        <f t="shared" ca="1" si="1013"/>
        <v>66.489999999999995</v>
      </c>
    </row>
    <row r="390" spans="1:62" x14ac:dyDescent="0.2">
      <c r="A390" s="228" t="s">
        <v>9</v>
      </c>
      <c r="B390" s="229" t="s">
        <v>270</v>
      </c>
      <c r="C390" s="230" t="s">
        <v>73</v>
      </c>
      <c r="D390" s="231">
        <v>62.27</v>
      </c>
      <c r="E390" s="236">
        <f t="shared" ca="1" si="973"/>
        <v>76.3</v>
      </c>
      <c r="F390" s="231">
        <v>48.2</v>
      </c>
      <c r="G390" s="232">
        <f t="shared" ca="1" si="974"/>
        <v>64.62</v>
      </c>
      <c r="H390" s="231">
        <v>52.11</v>
      </c>
      <c r="I390" s="236">
        <f t="shared" ca="1" si="975"/>
        <v>89.72</v>
      </c>
      <c r="J390" s="234">
        <v>39.380000000000003</v>
      </c>
      <c r="K390" s="236">
        <f t="shared" ca="1" si="976"/>
        <v>83.56</v>
      </c>
      <c r="L390" s="231"/>
      <c r="M390" s="236" t="str">
        <f t="shared" si="977"/>
        <v/>
      </c>
      <c r="N390" s="231">
        <v>48.39</v>
      </c>
      <c r="O390" s="236">
        <f t="shared" ca="1" si="978"/>
        <v>71.77</v>
      </c>
      <c r="P390" s="231">
        <v>62</v>
      </c>
      <c r="Q390" s="236">
        <f t="shared" ca="1" si="979"/>
        <v>75.650000000000006</v>
      </c>
      <c r="R390" s="231">
        <v>113.25</v>
      </c>
      <c r="S390" s="232">
        <f t="shared" ca="1" si="980"/>
        <v>49.16</v>
      </c>
      <c r="T390" s="231"/>
      <c r="U390" s="236" t="str">
        <f t="shared" si="981"/>
        <v/>
      </c>
      <c r="V390" s="236">
        <f t="shared" ca="1" si="982"/>
        <v>397</v>
      </c>
      <c r="W390" s="225"/>
      <c r="X390" s="226">
        <v>0.8</v>
      </c>
      <c r="Y390" s="158">
        <f t="shared" ca="1" si="983"/>
        <v>89.72</v>
      </c>
      <c r="Z390" s="158">
        <f t="shared" ca="1" si="983"/>
        <v>83.56</v>
      </c>
      <c r="AA390" s="158">
        <f t="shared" ca="1" si="983"/>
        <v>76.3</v>
      </c>
      <c r="AB390" s="158">
        <f t="shared" ca="1" si="983"/>
        <v>75.650000000000006</v>
      </c>
      <c r="AC390" s="158">
        <f t="shared" ca="1" si="983"/>
        <v>71.77</v>
      </c>
      <c r="AE390" s="158">
        <f t="shared" ca="1" si="984"/>
        <v>76.3</v>
      </c>
      <c r="AF390" s="158">
        <f t="shared" ca="1" si="985"/>
        <v>64.62</v>
      </c>
      <c r="AG390" s="158">
        <f t="shared" ca="1" si="986"/>
        <v>89.72</v>
      </c>
      <c r="AH390" s="158">
        <f t="shared" ca="1" si="987"/>
        <v>83.56</v>
      </c>
      <c r="AI390" s="158">
        <f t="shared" si="988"/>
        <v>0</v>
      </c>
      <c r="AJ390" s="158">
        <f t="shared" ca="1" si="989"/>
        <v>71.77</v>
      </c>
      <c r="AK390" s="158">
        <f t="shared" ca="1" si="990"/>
        <v>75.650000000000006</v>
      </c>
      <c r="AL390" s="158">
        <f t="shared" ca="1" si="991"/>
        <v>49.16</v>
      </c>
      <c r="AM390" s="158">
        <f t="shared" si="992"/>
        <v>0</v>
      </c>
      <c r="AN390" s="159">
        <f t="shared" ca="1" si="993"/>
        <v>408.62</v>
      </c>
      <c r="AP390" s="227">
        <f t="shared" ca="1" si="994"/>
        <v>408.62</v>
      </c>
      <c r="AQ390" s="227">
        <f t="shared" ca="1" si="995"/>
        <v>0</v>
      </c>
      <c r="AR390" s="227">
        <f t="shared" ca="1" si="996"/>
        <v>0</v>
      </c>
      <c r="AS390" s="227">
        <f t="shared" ca="1" si="997"/>
        <v>0</v>
      </c>
      <c r="AT390" s="227">
        <f t="shared" ca="1" si="998"/>
        <v>0</v>
      </c>
      <c r="AU390" s="227">
        <f t="shared" ca="1" si="999"/>
        <v>0</v>
      </c>
      <c r="AV390" s="227">
        <f t="shared" ca="1" si="1000"/>
        <v>0</v>
      </c>
      <c r="AW390" s="227">
        <f t="shared" ca="1" si="1001"/>
        <v>0</v>
      </c>
      <c r="AX390" s="227">
        <f t="shared" ca="1" si="1002"/>
        <v>0</v>
      </c>
      <c r="AY390" s="227">
        <f t="shared" ca="1" si="1003"/>
        <v>0</v>
      </c>
      <c r="AZ390" s="227">
        <f t="shared" ca="1" si="1004"/>
        <v>0</v>
      </c>
      <c r="BB390" s="227">
        <f t="shared" ca="1" si="1005"/>
        <v>61.04</v>
      </c>
      <c r="BC390" s="227">
        <f t="shared" ca="1" si="1006"/>
        <v>51.7</v>
      </c>
      <c r="BD390" s="227">
        <f t="shared" ca="1" si="1007"/>
        <v>71.78</v>
      </c>
      <c r="BE390" s="227">
        <f t="shared" ca="1" si="1008"/>
        <v>66.849999999999994</v>
      </c>
      <c r="BF390" s="227">
        <f t="shared" si="1009"/>
        <v>0</v>
      </c>
      <c r="BG390" s="227">
        <f t="shared" ca="1" si="1010"/>
        <v>57.42</v>
      </c>
      <c r="BH390" s="227">
        <f t="shared" ca="1" si="1011"/>
        <v>60.52</v>
      </c>
      <c r="BI390" s="227">
        <f t="shared" ca="1" si="1012"/>
        <v>39.33</v>
      </c>
      <c r="BJ390" s="227">
        <f t="shared" si="1013"/>
        <v>0</v>
      </c>
    </row>
    <row r="391" spans="1:62" x14ac:dyDescent="0.2">
      <c r="A391" s="228" t="s">
        <v>10</v>
      </c>
      <c r="B391" s="229" t="s">
        <v>275</v>
      </c>
      <c r="C391" s="230" t="s">
        <v>84</v>
      </c>
      <c r="D391" s="231">
        <v>76.489999999999995</v>
      </c>
      <c r="E391" s="232">
        <f t="shared" ca="1" si="973"/>
        <v>62.03</v>
      </c>
      <c r="F391" s="231">
        <v>68.11</v>
      </c>
      <c r="G391" s="232">
        <f t="shared" ca="1" si="974"/>
        <v>45.81</v>
      </c>
      <c r="H391" s="231">
        <v>54.47</v>
      </c>
      <c r="I391" s="236">
        <f t="shared" ca="1" si="975"/>
        <v>85.46</v>
      </c>
      <c r="J391" s="234">
        <v>53.19</v>
      </c>
      <c r="K391" s="236">
        <f t="shared" ca="1" si="976"/>
        <v>62.11</v>
      </c>
      <c r="L391" s="231">
        <v>32.46</v>
      </c>
      <c r="M391" s="236">
        <f t="shared" ca="1" si="977"/>
        <v>89.83</v>
      </c>
      <c r="N391" s="231"/>
      <c r="O391" s="236" t="str">
        <f t="shared" si="978"/>
        <v/>
      </c>
      <c r="P391" s="231">
        <v>61.05</v>
      </c>
      <c r="Q391" s="236">
        <f t="shared" ca="1" si="979"/>
        <v>76.78</v>
      </c>
      <c r="R391" s="231">
        <v>100.41</v>
      </c>
      <c r="S391" s="232">
        <f t="shared" ca="1" si="980"/>
        <v>55.37</v>
      </c>
      <c r="T391" s="231">
        <v>44.49</v>
      </c>
      <c r="U391" s="236">
        <f t="shared" ca="1" si="981"/>
        <v>79.989999999999995</v>
      </c>
      <c r="V391" s="236">
        <f t="shared" ca="1" si="982"/>
        <v>394.16999999999996</v>
      </c>
      <c r="W391" s="225"/>
      <c r="X391" s="226">
        <v>0.8</v>
      </c>
      <c r="Y391" s="158">
        <f t="shared" ca="1" si="983"/>
        <v>89.83</v>
      </c>
      <c r="Z391" s="158">
        <f t="shared" ca="1" si="983"/>
        <v>85.46</v>
      </c>
      <c r="AA391" s="158">
        <f t="shared" ca="1" si="983"/>
        <v>79.989999999999995</v>
      </c>
      <c r="AB391" s="158">
        <f t="shared" ca="1" si="983"/>
        <v>76.78</v>
      </c>
      <c r="AC391" s="158">
        <f t="shared" ca="1" si="983"/>
        <v>62.11</v>
      </c>
      <c r="AE391" s="158">
        <f t="shared" ca="1" si="984"/>
        <v>62.03</v>
      </c>
      <c r="AF391" s="158">
        <f t="shared" ca="1" si="985"/>
        <v>45.81</v>
      </c>
      <c r="AG391" s="158">
        <f t="shared" ca="1" si="986"/>
        <v>85.46</v>
      </c>
      <c r="AH391" s="158">
        <f t="shared" ca="1" si="987"/>
        <v>62.11</v>
      </c>
      <c r="AI391" s="158">
        <f t="shared" ca="1" si="988"/>
        <v>89.83</v>
      </c>
      <c r="AJ391" s="158">
        <f t="shared" si="989"/>
        <v>0</v>
      </c>
      <c r="AK391" s="158">
        <f t="shared" ca="1" si="990"/>
        <v>76.78</v>
      </c>
      <c r="AL391" s="158">
        <f t="shared" ca="1" si="991"/>
        <v>55.37</v>
      </c>
      <c r="AM391" s="158">
        <f t="shared" ca="1" si="992"/>
        <v>79.989999999999995</v>
      </c>
      <c r="AN391" s="159">
        <f t="shared" ca="1" si="993"/>
        <v>445.9</v>
      </c>
      <c r="AP391" s="227">
        <f t="shared" ca="1" si="994"/>
        <v>0</v>
      </c>
      <c r="AQ391" s="227">
        <f t="shared" ca="1" si="995"/>
        <v>0</v>
      </c>
      <c r="AR391" s="227">
        <f t="shared" ca="1" si="996"/>
        <v>0</v>
      </c>
      <c r="AS391" s="227">
        <f t="shared" ca="1" si="997"/>
        <v>0</v>
      </c>
      <c r="AT391" s="227">
        <f t="shared" ca="1" si="998"/>
        <v>0</v>
      </c>
      <c r="AU391" s="227">
        <f t="shared" ca="1" si="999"/>
        <v>0</v>
      </c>
      <c r="AV391" s="227">
        <f t="shared" ca="1" si="1000"/>
        <v>0</v>
      </c>
      <c r="AW391" s="227">
        <f t="shared" ca="1" si="1001"/>
        <v>445.9</v>
      </c>
      <c r="AX391" s="227">
        <f t="shared" ca="1" si="1002"/>
        <v>0</v>
      </c>
      <c r="AY391" s="227">
        <f t="shared" ca="1" si="1003"/>
        <v>0</v>
      </c>
      <c r="AZ391" s="227">
        <f t="shared" ca="1" si="1004"/>
        <v>0</v>
      </c>
      <c r="BB391" s="227">
        <f t="shared" ca="1" si="1005"/>
        <v>49.62</v>
      </c>
      <c r="BC391" s="227">
        <f t="shared" ca="1" si="1006"/>
        <v>36.65</v>
      </c>
      <c r="BD391" s="227">
        <f t="shared" ca="1" si="1007"/>
        <v>68.37</v>
      </c>
      <c r="BE391" s="227">
        <f t="shared" ca="1" si="1008"/>
        <v>49.69</v>
      </c>
      <c r="BF391" s="227">
        <f t="shared" ca="1" si="1009"/>
        <v>71.86</v>
      </c>
      <c r="BG391" s="227">
        <f t="shared" si="1010"/>
        <v>0</v>
      </c>
      <c r="BH391" s="227">
        <f t="shared" ca="1" si="1011"/>
        <v>61.42</v>
      </c>
      <c r="BI391" s="227">
        <f t="shared" ca="1" si="1012"/>
        <v>44.3</v>
      </c>
      <c r="BJ391" s="227">
        <f t="shared" ca="1" si="1013"/>
        <v>63.99</v>
      </c>
    </row>
    <row r="392" spans="1:62" x14ac:dyDescent="0.2">
      <c r="A392" s="228" t="s">
        <v>11</v>
      </c>
      <c r="B392" s="229" t="s">
        <v>268</v>
      </c>
      <c r="C392" s="230" t="s">
        <v>285</v>
      </c>
      <c r="D392" s="231">
        <v>51.54</v>
      </c>
      <c r="E392" s="236">
        <f t="shared" ca="1" si="973"/>
        <v>91.81</v>
      </c>
      <c r="F392" s="231">
        <v>61.34</v>
      </c>
      <c r="G392" s="232">
        <f t="shared" ca="1" si="974"/>
        <v>50.73</v>
      </c>
      <c r="H392" s="231">
        <v>83.03</v>
      </c>
      <c r="I392" s="232">
        <f t="shared" ca="1" si="975"/>
        <v>56.37</v>
      </c>
      <c r="J392" s="234">
        <v>43.56</v>
      </c>
      <c r="K392" s="236">
        <f t="shared" ca="1" si="976"/>
        <v>75.38</v>
      </c>
      <c r="L392" s="231">
        <v>48</v>
      </c>
      <c r="M392" s="236">
        <f t="shared" ca="1" si="977"/>
        <v>61.32</v>
      </c>
      <c r="N392" s="231">
        <v>47.56</v>
      </c>
      <c r="O392" s="236">
        <f t="shared" ca="1" si="978"/>
        <v>72.84</v>
      </c>
      <c r="P392" s="231">
        <v>54.54</v>
      </c>
      <c r="Q392" s="236">
        <f t="shared" ca="1" si="979"/>
        <v>85.43</v>
      </c>
      <c r="R392" s="231">
        <v>99.56</v>
      </c>
      <c r="S392" s="232">
        <f t="shared" ca="1" si="980"/>
        <v>55.79</v>
      </c>
      <c r="T392" s="231"/>
      <c r="U392" s="236" t="str">
        <f t="shared" si="981"/>
        <v/>
      </c>
      <c r="V392" s="236">
        <f t="shared" ca="1" si="982"/>
        <v>386.78000000000003</v>
      </c>
      <c r="W392" s="225"/>
      <c r="X392" s="226">
        <v>0.8</v>
      </c>
      <c r="Y392" s="158">
        <f t="shared" ca="1" si="983"/>
        <v>91.81</v>
      </c>
      <c r="Z392" s="158">
        <f t="shared" ca="1" si="983"/>
        <v>85.43</v>
      </c>
      <c r="AA392" s="158">
        <f t="shared" ca="1" si="983"/>
        <v>75.38</v>
      </c>
      <c r="AB392" s="158">
        <f t="shared" ca="1" si="983"/>
        <v>72.84</v>
      </c>
      <c r="AC392" s="158">
        <f t="shared" ca="1" si="983"/>
        <v>61.32</v>
      </c>
      <c r="AE392" s="158">
        <f t="shared" ca="1" si="984"/>
        <v>91.81</v>
      </c>
      <c r="AF392" s="158">
        <f t="shared" ca="1" si="985"/>
        <v>50.73</v>
      </c>
      <c r="AG392" s="158">
        <f t="shared" ca="1" si="986"/>
        <v>56.37</v>
      </c>
      <c r="AH392" s="158">
        <f t="shared" ca="1" si="987"/>
        <v>75.38</v>
      </c>
      <c r="AI392" s="158">
        <f t="shared" ca="1" si="988"/>
        <v>61.32</v>
      </c>
      <c r="AJ392" s="158">
        <f t="shared" ca="1" si="989"/>
        <v>72.84</v>
      </c>
      <c r="AK392" s="158">
        <f t="shared" ca="1" si="990"/>
        <v>85.43</v>
      </c>
      <c r="AL392" s="158">
        <f t="shared" ca="1" si="991"/>
        <v>55.79</v>
      </c>
      <c r="AM392" s="158">
        <f t="shared" si="992"/>
        <v>0</v>
      </c>
      <c r="AN392" s="159">
        <f t="shared" ca="1" si="993"/>
        <v>439.74</v>
      </c>
      <c r="AP392" s="227">
        <f t="shared" ca="1" si="994"/>
        <v>0</v>
      </c>
      <c r="AQ392" s="227">
        <f t="shared" ca="1" si="995"/>
        <v>0</v>
      </c>
      <c r="AR392" s="227">
        <f t="shared" ca="1" si="996"/>
        <v>0</v>
      </c>
      <c r="AS392" s="227">
        <f t="shared" ca="1" si="997"/>
        <v>0</v>
      </c>
      <c r="AT392" s="227">
        <f t="shared" ca="1" si="998"/>
        <v>0</v>
      </c>
      <c r="AU392" s="227">
        <f t="shared" ca="1" si="999"/>
        <v>0</v>
      </c>
      <c r="AV392" s="227">
        <f t="shared" ca="1" si="1000"/>
        <v>0</v>
      </c>
      <c r="AW392" s="227">
        <f t="shared" ca="1" si="1001"/>
        <v>0</v>
      </c>
      <c r="AX392" s="227">
        <f t="shared" ca="1" si="1002"/>
        <v>0</v>
      </c>
      <c r="AY392" s="227">
        <f t="shared" ca="1" si="1003"/>
        <v>439.74</v>
      </c>
      <c r="AZ392" s="227">
        <f t="shared" ca="1" si="1004"/>
        <v>0</v>
      </c>
      <c r="BB392" s="227">
        <f t="shared" ca="1" si="1005"/>
        <v>73.45</v>
      </c>
      <c r="BC392" s="227">
        <f t="shared" ca="1" si="1006"/>
        <v>40.58</v>
      </c>
      <c r="BD392" s="227">
        <f t="shared" ca="1" si="1007"/>
        <v>45.1</v>
      </c>
      <c r="BE392" s="227">
        <f t="shared" ca="1" si="1008"/>
        <v>60.3</v>
      </c>
      <c r="BF392" s="227">
        <f t="shared" ca="1" si="1009"/>
        <v>49.06</v>
      </c>
      <c r="BG392" s="227">
        <f t="shared" ca="1" si="1010"/>
        <v>58.27</v>
      </c>
      <c r="BH392" s="227">
        <f t="shared" ca="1" si="1011"/>
        <v>68.34</v>
      </c>
      <c r="BI392" s="227">
        <f t="shared" ca="1" si="1012"/>
        <v>44.63</v>
      </c>
      <c r="BJ392" s="227">
        <f t="shared" si="1013"/>
        <v>0</v>
      </c>
    </row>
    <row r="393" spans="1:62" x14ac:dyDescent="0.2">
      <c r="A393" s="241" t="s">
        <v>12</v>
      </c>
      <c r="B393" s="229" t="s">
        <v>278</v>
      </c>
      <c r="C393" s="230" t="s">
        <v>81</v>
      </c>
      <c r="D393" s="231">
        <v>83.55</v>
      </c>
      <c r="E393" s="232">
        <f t="shared" ca="1" si="973"/>
        <v>56.78</v>
      </c>
      <c r="F393" s="231">
        <v>48.46</v>
      </c>
      <c r="G393" s="236">
        <f t="shared" ca="1" si="974"/>
        <v>64.05</v>
      </c>
      <c r="H393" s="231">
        <v>90.04</v>
      </c>
      <c r="I393" s="232">
        <f t="shared" ca="1" si="975"/>
        <v>51.98</v>
      </c>
      <c r="J393" s="234"/>
      <c r="K393" s="236" t="str">
        <f t="shared" si="976"/>
        <v/>
      </c>
      <c r="L393" s="231">
        <v>38.03</v>
      </c>
      <c r="M393" s="236">
        <f t="shared" ca="1" si="977"/>
        <v>77.349999999999994</v>
      </c>
      <c r="N393" s="231"/>
      <c r="O393" s="236" t="str">
        <f t="shared" si="978"/>
        <v/>
      </c>
      <c r="P393" s="231">
        <v>60.5</v>
      </c>
      <c r="Q393" s="236">
        <f t="shared" ca="1" si="979"/>
        <v>77.099999999999994</v>
      </c>
      <c r="R393" s="231">
        <v>72.42</v>
      </c>
      <c r="S393" s="236">
        <f t="shared" ca="1" si="980"/>
        <v>76.69</v>
      </c>
      <c r="T393" s="231">
        <v>55.55</v>
      </c>
      <c r="U393" s="236">
        <f t="shared" ca="1" si="981"/>
        <v>64.11</v>
      </c>
      <c r="V393" s="236">
        <f t="shared" ca="1" si="982"/>
        <v>359.3</v>
      </c>
      <c r="W393" s="225"/>
      <c r="X393" s="226">
        <v>0.8</v>
      </c>
      <c r="Y393" s="158">
        <f t="shared" ca="1" si="983"/>
        <v>77.349999999999994</v>
      </c>
      <c r="Z393" s="158">
        <f t="shared" ca="1" si="983"/>
        <v>77.099999999999994</v>
      </c>
      <c r="AA393" s="158">
        <f t="shared" ca="1" si="983"/>
        <v>76.69</v>
      </c>
      <c r="AB393" s="158">
        <f t="shared" ca="1" si="983"/>
        <v>64.11</v>
      </c>
      <c r="AC393" s="158">
        <f t="shared" ca="1" si="983"/>
        <v>64.05</v>
      </c>
      <c r="AE393" s="158">
        <f t="shared" ca="1" si="984"/>
        <v>56.78</v>
      </c>
      <c r="AF393" s="158">
        <f t="shared" ca="1" si="985"/>
        <v>64.05</v>
      </c>
      <c r="AG393" s="158">
        <f t="shared" ca="1" si="986"/>
        <v>51.98</v>
      </c>
      <c r="AH393" s="158">
        <f t="shared" si="987"/>
        <v>0</v>
      </c>
      <c r="AI393" s="158">
        <f t="shared" ca="1" si="988"/>
        <v>77.349999999999994</v>
      </c>
      <c r="AJ393" s="158">
        <f t="shared" si="989"/>
        <v>0</v>
      </c>
      <c r="AK393" s="158">
        <f t="shared" ca="1" si="990"/>
        <v>77.099999999999994</v>
      </c>
      <c r="AL393" s="158">
        <f t="shared" ca="1" si="991"/>
        <v>76.69</v>
      </c>
      <c r="AM393" s="158">
        <f t="shared" ca="1" si="992"/>
        <v>64.11</v>
      </c>
      <c r="AN393" s="159">
        <f t="shared" ca="1" si="993"/>
        <v>374.45</v>
      </c>
      <c r="AP393" s="227">
        <f t="shared" ca="1" si="994"/>
        <v>0</v>
      </c>
      <c r="AQ393" s="227">
        <f t="shared" ca="1" si="995"/>
        <v>0</v>
      </c>
      <c r="AR393" s="227">
        <f t="shared" ca="1" si="996"/>
        <v>374.45</v>
      </c>
      <c r="AS393" s="227">
        <f t="shared" ca="1" si="997"/>
        <v>0</v>
      </c>
      <c r="AT393" s="227">
        <f t="shared" ca="1" si="998"/>
        <v>0</v>
      </c>
      <c r="AU393" s="227">
        <f t="shared" ca="1" si="999"/>
        <v>0</v>
      </c>
      <c r="AV393" s="227">
        <f t="shared" ca="1" si="1000"/>
        <v>0</v>
      </c>
      <c r="AW393" s="227">
        <f t="shared" ca="1" si="1001"/>
        <v>0</v>
      </c>
      <c r="AX393" s="227">
        <f t="shared" ca="1" si="1002"/>
        <v>0</v>
      </c>
      <c r="AY393" s="227">
        <f t="shared" ca="1" si="1003"/>
        <v>0</v>
      </c>
      <c r="AZ393" s="227">
        <f t="shared" ca="1" si="1004"/>
        <v>0</v>
      </c>
      <c r="BB393" s="227">
        <f t="shared" ca="1" si="1005"/>
        <v>45.42</v>
      </c>
      <c r="BC393" s="227">
        <f t="shared" ca="1" si="1006"/>
        <v>51.24</v>
      </c>
      <c r="BD393" s="227">
        <f t="shared" ca="1" si="1007"/>
        <v>41.58</v>
      </c>
      <c r="BE393" s="227">
        <f t="shared" si="1008"/>
        <v>0</v>
      </c>
      <c r="BF393" s="227">
        <f t="shared" ca="1" si="1009"/>
        <v>61.88</v>
      </c>
      <c r="BG393" s="227">
        <f t="shared" si="1010"/>
        <v>0</v>
      </c>
      <c r="BH393" s="227">
        <f t="shared" ca="1" si="1011"/>
        <v>61.68</v>
      </c>
      <c r="BI393" s="227">
        <f t="shared" ca="1" si="1012"/>
        <v>61.35</v>
      </c>
      <c r="BJ393" s="227">
        <f t="shared" ca="1" si="1013"/>
        <v>51.29</v>
      </c>
    </row>
    <row r="394" spans="1:62" x14ac:dyDescent="0.2">
      <c r="A394" s="228" t="s">
        <v>13</v>
      </c>
      <c r="B394" s="229" t="s">
        <v>272</v>
      </c>
      <c r="C394" s="230" t="s">
        <v>80</v>
      </c>
      <c r="D394" s="231">
        <v>66.400000000000006</v>
      </c>
      <c r="E394" s="236">
        <f t="shared" ca="1" si="973"/>
        <v>71.48</v>
      </c>
      <c r="F394" s="231">
        <v>66.5</v>
      </c>
      <c r="G394" s="232">
        <f t="shared" ca="1" si="974"/>
        <v>46.73</v>
      </c>
      <c r="H394" s="231">
        <v>70.37</v>
      </c>
      <c r="I394" s="236">
        <f t="shared" ca="1" si="975"/>
        <v>66.3</v>
      </c>
      <c r="J394" s="234">
        <v>58.06</v>
      </c>
      <c r="K394" s="236">
        <f t="shared" ca="1" si="976"/>
        <v>57</v>
      </c>
      <c r="L394" s="231"/>
      <c r="M394" s="236" t="str">
        <f t="shared" si="977"/>
        <v/>
      </c>
      <c r="N394" s="231"/>
      <c r="O394" s="236" t="str">
        <f t="shared" si="978"/>
        <v/>
      </c>
      <c r="P394" s="231">
        <v>71.34</v>
      </c>
      <c r="Q394" s="236">
        <f t="shared" ca="1" si="979"/>
        <v>65.53</v>
      </c>
      <c r="R394" s="231">
        <v>138.02000000000001</v>
      </c>
      <c r="S394" s="232">
        <f t="shared" ca="1" si="980"/>
        <v>40.39</v>
      </c>
      <c r="T394" s="231">
        <v>53.58</v>
      </c>
      <c r="U394" s="236">
        <f t="shared" ca="1" si="981"/>
        <v>66.430000000000007</v>
      </c>
      <c r="V394" s="236">
        <f t="shared" ca="1" si="982"/>
        <v>326.74</v>
      </c>
      <c r="W394" s="225"/>
      <c r="X394" s="226">
        <v>0.8</v>
      </c>
      <c r="Y394" s="158">
        <f t="shared" ref="Y394:AC404" ca="1" si="1014">LARGE($AE394:$AM394,Y$34)</f>
        <v>71.48</v>
      </c>
      <c r="Z394" s="158">
        <f t="shared" ca="1" si="1014"/>
        <v>66.430000000000007</v>
      </c>
      <c r="AA394" s="158">
        <f t="shared" ca="1" si="1014"/>
        <v>66.3</v>
      </c>
      <c r="AB394" s="158">
        <f t="shared" ca="1" si="1014"/>
        <v>65.53</v>
      </c>
      <c r="AC394" s="158">
        <f t="shared" ca="1" si="1014"/>
        <v>57</v>
      </c>
      <c r="AE394" s="158">
        <f t="shared" ca="1" si="984"/>
        <v>71.48</v>
      </c>
      <c r="AF394" s="158">
        <f t="shared" ca="1" si="985"/>
        <v>46.73</v>
      </c>
      <c r="AG394" s="158">
        <f t="shared" ca="1" si="986"/>
        <v>66.3</v>
      </c>
      <c r="AH394" s="158">
        <f t="shared" ca="1" si="987"/>
        <v>57</v>
      </c>
      <c r="AI394" s="158">
        <f t="shared" si="988"/>
        <v>0</v>
      </c>
      <c r="AJ394" s="158">
        <f t="shared" si="989"/>
        <v>0</v>
      </c>
      <c r="AK394" s="158">
        <f t="shared" ca="1" si="990"/>
        <v>65.53</v>
      </c>
      <c r="AL394" s="158">
        <f t="shared" ca="1" si="991"/>
        <v>40.39</v>
      </c>
      <c r="AM394" s="158">
        <f t="shared" ca="1" si="992"/>
        <v>66.430000000000007</v>
      </c>
      <c r="AN394" s="159">
        <f t="shared" ca="1" si="993"/>
        <v>331.09</v>
      </c>
      <c r="AP394" s="227">
        <f t="shared" ca="1" si="994"/>
        <v>0</v>
      </c>
      <c r="AQ394" s="227">
        <f t="shared" ca="1" si="995"/>
        <v>331.09</v>
      </c>
      <c r="AR394" s="227">
        <f t="shared" ca="1" si="996"/>
        <v>0</v>
      </c>
      <c r="AS394" s="227">
        <f t="shared" ca="1" si="997"/>
        <v>0</v>
      </c>
      <c r="AT394" s="227">
        <f t="shared" ca="1" si="998"/>
        <v>0</v>
      </c>
      <c r="AU394" s="227">
        <f t="shared" ca="1" si="999"/>
        <v>0</v>
      </c>
      <c r="AV394" s="227">
        <f t="shared" ca="1" si="1000"/>
        <v>0</v>
      </c>
      <c r="AW394" s="227">
        <f t="shared" ca="1" si="1001"/>
        <v>0</v>
      </c>
      <c r="AX394" s="227">
        <f t="shared" ca="1" si="1002"/>
        <v>0</v>
      </c>
      <c r="AY394" s="227">
        <f t="shared" ca="1" si="1003"/>
        <v>0</v>
      </c>
      <c r="AZ394" s="227">
        <f t="shared" ca="1" si="1004"/>
        <v>0</v>
      </c>
      <c r="BB394" s="227">
        <f t="shared" ca="1" si="1005"/>
        <v>57.18</v>
      </c>
      <c r="BC394" s="227">
        <f t="shared" ca="1" si="1006"/>
        <v>37.380000000000003</v>
      </c>
      <c r="BD394" s="227">
        <f t="shared" ca="1" si="1007"/>
        <v>53.04</v>
      </c>
      <c r="BE394" s="227">
        <f t="shared" ca="1" si="1008"/>
        <v>45.6</v>
      </c>
      <c r="BF394" s="227">
        <f t="shared" si="1009"/>
        <v>0</v>
      </c>
      <c r="BG394" s="227">
        <f t="shared" si="1010"/>
        <v>0</v>
      </c>
      <c r="BH394" s="227">
        <f t="shared" ca="1" si="1011"/>
        <v>52.42</v>
      </c>
      <c r="BI394" s="227">
        <f t="shared" ca="1" si="1012"/>
        <v>32.31</v>
      </c>
      <c r="BJ394" s="227">
        <f t="shared" ca="1" si="1013"/>
        <v>53.14</v>
      </c>
    </row>
    <row r="395" spans="1:62" x14ac:dyDescent="0.2">
      <c r="A395" s="228" t="s">
        <v>14</v>
      </c>
      <c r="B395" s="238" t="s">
        <v>337</v>
      </c>
      <c r="C395" s="230" t="s">
        <v>73</v>
      </c>
      <c r="D395" s="231"/>
      <c r="E395" s="236" t="str">
        <f t="shared" si="973"/>
        <v/>
      </c>
      <c r="F395" s="231"/>
      <c r="G395" s="236" t="str">
        <f t="shared" si="974"/>
        <v/>
      </c>
      <c r="H395" s="231"/>
      <c r="I395" s="236" t="str">
        <f t="shared" si="975"/>
        <v/>
      </c>
      <c r="J395" s="234">
        <v>40.24</v>
      </c>
      <c r="K395" s="236">
        <f t="shared" ca="1" si="976"/>
        <v>81.97</v>
      </c>
      <c r="L395" s="231">
        <v>33.56</v>
      </c>
      <c r="M395" s="236">
        <f t="shared" ca="1" si="977"/>
        <v>86.74</v>
      </c>
      <c r="N395" s="231">
        <v>39.520000000000003</v>
      </c>
      <c r="O395" s="236">
        <f t="shared" ca="1" si="978"/>
        <v>87.58</v>
      </c>
      <c r="P395" s="231">
        <v>69.03</v>
      </c>
      <c r="Q395" s="236">
        <f t="shared" ca="1" si="979"/>
        <v>67.92</v>
      </c>
      <c r="R395" s="231"/>
      <c r="S395" s="236" t="str">
        <f t="shared" si="980"/>
        <v/>
      </c>
      <c r="T395" s="231"/>
      <c r="U395" s="236" t="str">
        <f t="shared" si="981"/>
        <v/>
      </c>
      <c r="V395" s="236">
        <f t="shared" ca="1" si="982"/>
        <v>324.20999999999998</v>
      </c>
      <c r="W395" s="225"/>
      <c r="X395" s="226">
        <v>0.8</v>
      </c>
      <c r="Y395" s="158">
        <f t="shared" ca="1" si="1014"/>
        <v>87.58</v>
      </c>
      <c r="Z395" s="158">
        <f t="shared" ca="1" si="1014"/>
        <v>86.74</v>
      </c>
      <c r="AA395" s="158">
        <f t="shared" ca="1" si="1014"/>
        <v>81.97</v>
      </c>
      <c r="AB395" s="158">
        <f t="shared" ca="1" si="1014"/>
        <v>67.92</v>
      </c>
      <c r="AC395" s="158">
        <f t="shared" ca="1" si="1014"/>
        <v>0</v>
      </c>
      <c r="AE395" s="158">
        <f t="shared" si="984"/>
        <v>0</v>
      </c>
      <c r="AF395" s="158">
        <f t="shared" si="985"/>
        <v>0</v>
      </c>
      <c r="AG395" s="158">
        <f t="shared" si="986"/>
        <v>0</v>
      </c>
      <c r="AH395" s="158">
        <f t="shared" ca="1" si="987"/>
        <v>81.97</v>
      </c>
      <c r="AI395" s="158">
        <f t="shared" ca="1" si="988"/>
        <v>86.74</v>
      </c>
      <c r="AJ395" s="158">
        <f t="shared" ca="1" si="989"/>
        <v>87.58</v>
      </c>
      <c r="AK395" s="158">
        <f t="shared" ca="1" si="990"/>
        <v>67.92</v>
      </c>
      <c r="AL395" s="158">
        <f t="shared" si="991"/>
        <v>0</v>
      </c>
      <c r="AM395" s="158">
        <f t="shared" si="992"/>
        <v>0</v>
      </c>
      <c r="AN395" s="159">
        <f t="shared" ca="1" si="993"/>
        <v>259.37</v>
      </c>
      <c r="AP395" s="227">
        <f t="shared" ca="1" si="994"/>
        <v>259.37</v>
      </c>
      <c r="AQ395" s="227">
        <f t="shared" ca="1" si="995"/>
        <v>0</v>
      </c>
      <c r="AR395" s="227">
        <f t="shared" ca="1" si="996"/>
        <v>0</v>
      </c>
      <c r="AS395" s="227">
        <f t="shared" ca="1" si="997"/>
        <v>0</v>
      </c>
      <c r="AT395" s="227">
        <f t="shared" ca="1" si="998"/>
        <v>0</v>
      </c>
      <c r="AU395" s="227">
        <f t="shared" ca="1" si="999"/>
        <v>0</v>
      </c>
      <c r="AV395" s="227">
        <f t="shared" ca="1" si="1000"/>
        <v>0</v>
      </c>
      <c r="AW395" s="227">
        <f t="shared" ca="1" si="1001"/>
        <v>0</v>
      </c>
      <c r="AX395" s="227">
        <f t="shared" ca="1" si="1002"/>
        <v>0</v>
      </c>
      <c r="AY395" s="227">
        <f t="shared" ca="1" si="1003"/>
        <v>0</v>
      </c>
      <c r="AZ395" s="227">
        <f t="shared" ca="1" si="1004"/>
        <v>0</v>
      </c>
      <c r="BB395" s="227">
        <f t="shared" si="1005"/>
        <v>0</v>
      </c>
      <c r="BC395" s="227">
        <f t="shared" si="1006"/>
        <v>0</v>
      </c>
      <c r="BD395" s="227">
        <f t="shared" si="1007"/>
        <v>0</v>
      </c>
      <c r="BE395" s="227">
        <f t="shared" ca="1" si="1008"/>
        <v>65.58</v>
      </c>
      <c r="BF395" s="227">
        <f t="shared" ca="1" si="1009"/>
        <v>69.39</v>
      </c>
      <c r="BG395" s="227">
        <f t="shared" ca="1" si="1010"/>
        <v>70.06</v>
      </c>
      <c r="BH395" s="227">
        <f t="shared" ca="1" si="1011"/>
        <v>54.34</v>
      </c>
      <c r="BI395" s="227">
        <f t="shared" si="1012"/>
        <v>0</v>
      </c>
      <c r="BJ395" s="227">
        <f t="shared" si="1013"/>
        <v>0</v>
      </c>
    </row>
    <row r="396" spans="1:62" x14ac:dyDescent="0.2">
      <c r="A396" s="228" t="s">
        <v>15</v>
      </c>
      <c r="B396" s="229" t="s">
        <v>276</v>
      </c>
      <c r="C396" s="230" t="s">
        <v>80</v>
      </c>
      <c r="D396" s="231">
        <v>79.209999999999994</v>
      </c>
      <c r="E396" s="236">
        <f t="shared" ca="1" si="973"/>
        <v>60.05</v>
      </c>
      <c r="F396" s="231">
        <v>55.08</v>
      </c>
      <c r="G396" s="236">
        <f t="shared" ca="1" si="974"/>
        <v>56.65</v>
      </c>
      <c r="H396" s="231">
        <v>81.12</v>
      </c>
      <c r="I396" s="236">
        <f t="shared" ca="1" si="975"/>
        <v>57.66</v>
      </c>
      <c r="J396" s="234">
        <v>59.36</v>
      </c>
      <c r="K396" s="232">
        <f t="shared" ca="1" si="976"/>
        <v>55.56</v>
      </c>
      <c r="L396" s="231"/>
      <c r="M396" s="236" t="str">
        <f t="shared" si="977"/>
        <v/>
      </c>
      <c r="N396" s="231">
        <v>47.59</v>
      </c>
      <c r="O396" s="236">
        <f t="shared" ca="1" si="978"/>
        <v>72.77</v>
      </c>
      <c r="P396" s="231">
        <v>69.41</v>
      </c>
      <c r="Q396" s="236">
        <f t="shared" ca="1" si="979"/>
        <v>67.3</v>
      </c>
      <c r="R396" s="231">
        <v>146.24</v>
      </c>
      <c r="S396" s="232">
        <f t="shared" ca="1" si="980"/>
        <v>38.08</v>
      </c>
      <c r="T396" s="231"/>
      <c r="U396" s="232" t="str">
        <f t="shared" si="981"/>
        <v/>
      </c>
      <c r="V396" s="236">
        <f t="shared" ca="1" si="982"/>
        <v>314.42999999999995</v>
      </c>
      <c r="W396" s="225"/>
      <c r="X396" s="226">
        <v>0.8</v>
      </c>
      <c r="Y396" s="158">
        <f t="shared" ca="1" si="1014"/>
        <v>72.77</v>
      </c>
      <c r="Z396" s="158">
        <f t="shared" ca="1" si="1014"/>
        <v>67.3</v>
      </c>
      <c r="AA396" s="158">
        <f t="shared" ca="1" si="1014"/>
        <v>60.05</v>
      </c>
      <c r="AB396" s="158">
        <f t="shared" ca="1" si="1014"/>
        <v>57.66</v>
      </c>
      <c r="AC396" s="158">
        <f t="shared" ca="1" si="1014"/>
        <v>56.65</v>
      </c>
      <c r="AE396" s="158">
        <f t="shared" ca="1" si="984"/>
        <v>60.05</v>
      </c>
      <c r="AF396" s="158">
        <f t="shared" ca="1" si="985"/>
        <v>56.65</v>
      </c>
      <c r="AG396" s="158">
        <f t="shared" ca="1" si="986"/>
        <v>57.66</v>
      </c>
      <c r="AH396" s="158">
        <f t="shared" ca="1" si="987"/>
        <v>55.56</v>
      </c>
      <c r="AI396" s="158">
        <f t="shared" si="988"/>
        <v>0</v>
      </c>
      <c r="AJ396" s="158">
        <f t="shared" ca="1" si="989"/>
        <v>72.77</v>
      </c>
      <c r="AK396" s="158">
        <f t="shared" ca="1" si="990"/>
        <v>67.3</v>
      </c>
      <c r="AL396" s="158">
        <f t="shared" ca="1" si="991"/>
        <v>38.08</v>
      </c>
      <c r="AM396" s="158">
        <f t="shared" si="992"/>
        <v>0</v>
      </c>
      <c r="AN396" s="159">
        <f t="shared" ca="1" si="993"/>
        <v>326.45999999999998</v>
      </c>
      <c r="AP396" s="227">
        <f t="shared" ca="1" si="994"/>
        <v>0</v>
      </c>
      <c r="AQ396" s="227">
        <f t="shared" ca="1" si="995"/>
        <v>326.45999999999998</v>
      </c>
      <c r="AR396" s="227">
        <f t="shared" ca="1" si="996"/>
        <v>0</v>
      </c>
      <c r="AS396" s="227">
        <f t="shared" ca="1" si="997"/>
        <v>0</v>
      </c>
      <c r="AT396" s="227">
        <f t="shared" ca="1" si="998"/>
        <v>0</v>
      </c>
      <c r="AU396" s="227">
        <f t="shared" ca="1" si="999"/>
        <v>0</v>
      </c>
      <c r="AV396" s="227">
        <f t="shared" ca="1" si="1000"/>
        <v>0</v>
      </c>
      <c r="AW396" s="227">
        <f t="shared" ca="1" si="1001"/>
        <v>0</v>
      </c>
      <c r="AX396" s="227">
        <f t="shared" ca="1" si="1002"/>
        <v>0</v>
      </c>
      <c r="AY396" s="227">
        <f t="shared" ca="1" si="1003"/>
        <v>0</v>
      </c>
      <c r="AZ396" s="227">
        <f t="shared" ca="1" si="1004"/>
        <v>0</v>
      </c>
      <c r="BB396" s="227">
        <f t="shared" ca="1" si="1005"/>
        <v>48.04</v>
      </c>
      <c r="BC396" s="227">
        <f t="shared" ca="1" si="1006"/>
        <v>45.32</v>
      </c>
      <c r="BD396" s="227">
        <f t="shared" ca="1" si="1007"/>
        <v>46.13</v>
      </c>
      <c r="BE396" s="227">
        <f t="shared" ca="1" si="1008"/>
        <v>44.45</v>
      </c>
      <c r="BF396" s="227">
        <f t="shared" si="1009"/>
        <v>0</v>
      </c>
      <c r="BG396" s="227">
        <f t="shared" ca="1" si="1010"/>
        <v>58.22</v>
      </c>
      <c r="BH396" s="227">
        <f t="shared" ca="1" si="1011"/>
        <v>53.84</v>
      </c>
      <c r="BI396" s="227">
        <f t="shared" ca="1" si="1012"/>
        <v>30.46</v>
      </c>
      <c r="BJ396" s="227">
        <f t="shared" si="1013"/>
        <v>0</v>
      </c>
    </row>
    <row r="397" spans="1:62" x14ac:dyDescent="0.2">
      <c r="A397" s="228" t="s">
        <v>44</v>
      </c>
      <c r="B397" s="229" t="s">
        <v>321</v>
      </c>
      <c r="C397" s="230" t="s">
        <v>73</v>
      </c>
      <c r="D397" s="231"/>
      <c r="E397" s="236" t="str">
        <f t="shared" si="973"/>
        <v/>
      </c>
      <c r="F397" s="231"/>
      <c r="G397" s="236" t="str">
        <f t="shared" si="974"/>
        <v/>
      </c>
      <c r="H397" s="231">
        <v>81.23</v>
      </c>
      <c r="I397" s="236">
        <f t="shared" ca="1" si="975"/>
        <v>57.53</v>
      </c>
      <c r="J397" s="231">
        <v>66.02</v>
      </c>
      <c r="K397" s="236">
        <f t="shared" ca="1" si="976"/>
        <v>50.15</v>
      </c>
      <c r="L397" s="231">
        <v>42.44</v>
      </c>
      <c r="M397" s="236">
        <f t="shared" ca="1" si="977"/>
        <v>68.88</v>
      </c>
      <c r="N397" s="231">
        <v>69.41</v>
      </c>
      <c r="O397" s="236">
        <f t="shared" ca="1" si="978"/>
        <v>50.11</v>
      </c>
      <c r="P397" s="231">
        <v>62.45</v>
      </c>
      <c r="Q397" s="236">
        <f t="shared" ca="1" si="979"/>
        <v>74.739999999999995</v>
      </c>
      <c r="R397" s="231">
        <v>130.13999999999999</v>
      </c>
      <c r="S397" s="232">
        <f t="shared" ca="1" si="980"/>
        <v>42.81</v>
      </c>
      <c r="T397" s="231"/>
      <c r="U397" s="236" t="str">
        <f t="shared" si="981"/>
        <v/>
      </c>
      <c r="V397" s="236">
        <f t="shared" ca="1" si="982"/>
        <v>301.41000000000003</v>
      </c>
      <c r="W397" s="225"/>
      <c r="X397" s="226">
        <v>0.8</v>
      </c>
      <c r="Y397" s="158">
        <f t="shared" ca="1" si="1014"/>
        <v>74.739999999999995</v>
      </c>
      <c r="Z397" s="158">
        <f t="shared" ca="1" si="1014"/>
        <v>68.88</v>
      </c>
      <c r="AA397" s="158">
        <f t="shared" ca="1" si="1014"/>
        <v>57.53</v>
      </c>
      <c r="AB397" s="158">
        <f t="shared" ca="1" si="1014"/>
        <v>50.15</v>
      </c>
      <c r="AC397" s="158">
        <f t="shared" ca="1" si="1014"/>
        <v>50.11</v>
      </c>
      <c r="AE397" s="158">
        <f t="shared" si="984"/>
        <v>0</v>
      </c>
      <c r="AF397" s="158">
        <f t="shared" si="985"/>
        <v>0</v>
      </c>
      <c r="AG397" s="158">
        <f t="shared" ca="1" si="986"/>
        <v>57.53</v>
      </c>
      <c r="AH397" s="158">
        <f t="shared" ca="1" si="987"/>
        <v>50.15</v>
      </c>
      <c r="AI397" s="158">
        <f t="shared" ca="1" si="988"/>
        <v>68.88</v>
      </c>
      <c r="AJ397" s="158">
        <f t="shared" ca="1" si="989"/>
        <v>50.11</v>
      </c>
      <c r="AK397" s="158">
        <f t="shared" ca="1" si="990"/>
        <v>74.739999999999995</v>
      </c>
      <c r="AL397" s="158">
        <f t="shared" ca="1" si="991"/>
        <v>42.81</v>
      </c>
      <c r="AM397" s="158">
        <f t="shared" si="992"/>
        <v>0</v>
      </c>
      <c r="AN397" s="159">
        <f t="shared" ca="1" si="993"/>
        <v>275.38</v>
      </c>
      <c r="AP397" s="227">
        <f t="shared" ca="1" si="994"/>
        <v>275.38</v>
      </c>
      <c r="AQ397" s="227">
        <f t="shared" ca="1" si="995"/>
        <v>0</v>
      </c>
      <c r="AR397" s="227">
        <f t="shared" ca="1" si="996"/>
        <v>0</v>
      </c>
      <c r="AS397" s="227">
        <f t="shared" ca="1" si="997"/>
        <v>0</v>
      </c>
      <c r="AT397" s="227">
        <f t="shared" ca="1" si="998"/>
        <v>0</v>
      </c>
      <c r="AU397" s="227">
        <f t="shared" ca="1" si="999"/>
        <v>0</v>
      </c>
      <c r="AV397" s="227">
        <f t="shared" ca="1" si="1000"/>
        <v>0</v>
      </c>
      <c r="AW397" s="227">
        <f t="shared" ca="1" si="1001"/>
        <v>0</v>
      </c>
      <c r="AX397" s="227">
        <f t="shared" ca="1" si="1002"/>
        <v>0</v>
      </c>
      <c r="AY397" s="227">
        <f t="shared" ca="1" si="1003"/>
        <v>0</v>
      </c>
      <c r="AZ397" s="227">
        <f t="shared" ca="1" si="1004"/>
        <v>0</v>
      </c>
      <c r="BB397" s="227">
        <f t="shared" si="1005"/>
        <v>0</v>
      </c>
      <c r="BC397" s="227">
        <f t="shared" si="1006"/>
        <v>0</v>
      </c>
      <c r="BD397" s="227">
        <f t="shared" ca="1" si="1007"/>
        <v>46.02</v>
      </c>
      <c r="BE397" s="227">
        <f t="shared" ca="1" si="1008"/>
        <v>40.119999999999997</v>
      </c>
      <c r="BF397" s="227">
        <f t="shared" ca="1" si="1009"/>
        <v>55.1</v>
      </c>
      <c r="BG397" s="227">
        <f t="shared" ca="1" si="1010"/>
        <v>40.090000000000003</v>
      </c>
      <c r="BH397" s="227">
        <f t="shared" ca="1" si="1011"/>
        <v>59.79</v>
      </c>
      <c r="BI397" s="227">
        <f t="shared" ca="1" si="1012"/>
        <v>34.25</v>
      </c>
      <c r="BJ397" s="227">
        <f t="shared" si="1013"/>
        <v>0</v>
      </c>
    </row>
    <row r="398" spans="1:62" x14ac:dyDescent="0.2">
      <c r="A398" s="228" t="s">
        <v>45</v>
      </c>
      <c r="B398" s="229" t="s">
        <v>277</v>
      </c>
      <c r="C398" s="230" t="s">
        <v>81</v>
      </c>
      <c r="D398" s="231">
        <v>80.319999999999993</v>
      </c>
      <c r="E398" s="236">
        <f t="shared" ca="1" si="973"/>
        <v>59.17</v>
      </c>
      <c r="F398" s="231">
        <v>79.239999999999995</v>
      </c>
      <c r="G398" s="232">
        <f t="shared" ca="1" si="974"/>
        <v>39.340000000000003</v>
      </c>
      <c r="H398" s="231">
        <v>74.02</v>
      </c>
      <c r="I398" s="236">
        <f t="shared" ca="1" si="975"/>
        <v>63.24</v>
      </c>
      <c r="J398" s="234">
        <v>69.13</v>
      </c>
      <c r="K398" s="236">
        <f t="shared" ca="1" si="976"/>
        <v>47.84</v>
      </c>
      <c r="L398" s="231">
        <v>96.48</v>
      </c>
      <c r="M398" s="232">
        <f t="shared" ca="1" si="977"/>
        <v>30.41</v>
      </c>
      <c r="N398" s="231" t="s">
        <v>88</v>
      </c>
      <c r="O398" s="245" t="str">
        <f t="shared" si="978"/>
        <v>*</v>
      </c>
      <c r="P398" s="231">
        <v>98.34</v>
      </c>
      <c r="Q398" s="236">
        <f t="shared" ca="1" si="979"/>
        <v>47.58</v>
      </c>
      <c r="R398" s="231">
        <v>118.57</v>
      </c>
      <c r="S398" s="232">
        <f t="shared" ca="1" si="980"/>
        <v>46.87</v>
      </c>
      <c r="T398" s="231">
        <v>60.06</v>
      </c>
      <c r="U398" s="236">
        <f t="shared" ca="1" si="981"/>
        <v>59.65</v>
      </c>
      <c r="V398" s="236">
        <f t="shared" ca="1" si="982"/>
        <v>277.48</v>
      </c>
      <c r="W398" s="225"/>
      <c r="X398" s="226">
        <v>0.8</v>
      </c>
      <c r="Y398" s="158">
        <f t="shared" ca="1" si="1014"/>
        <v>63.24</v>
      </c>
      <c r="Z398" s="158">
        <f t="shared" ca="1" si="1014"/>
        <v>59.65</v>
      </c>
      <c r="AA398" s="158">
        <f t="shared" ca="1" si="1014"/>
        <v>59.17</v>
      </c>
      <c r="AB398" s="158">
        <f t="shared" ca="1" si="1014"/>
        <v>47.84</v>
      </c>
      <c r="AC398" s="158">
        <f t="shared" ca="1" si="1014"/>
        <v>47.58</v>
      </c>
      <c r="AE398" s="158">
        <f t="shared" ca="1" si="984"/>
        <v>59.17</v>
      </c>
      <c r="AF398" s="158">
        <f t="shared" ca="1" si="985"/>
        <v>39.340000000000003</v>
      </c>
      <c r="AG398" s="158">
        <f t="shared" ca="1" si="986"/>
        <v>63.24</v>
      </c>
      <c r="AH398" s="158">
        <f t="shared" ca="1" si="987"/>
        <v>47.84</v>
      </c>
      <c r="AI398" s="158">
        <f t="shared" ca="1" si="988"/>
        <v>30.41</v>
      </c>
      <c r="AJ398" s="158">
        <f t="shared" si="989"/>
        <v>0</v>
      </c>
      <c r="AK398" s="158">
        <f t="shared" ca="1" si="990"/>
        <v>47.58</v>
      </c>
      <c r="AL398" s="158">
        <f t="shared" ca="1" si="991"/>
        <v>46.87</v>
      </c>
      <c r="AM398" s="158">
        <f t="shared" ca="1" si="992"/>
        <v>59.65</v>
      </c>
      <c r="AN398" s="159">
        <f t="shared" ca="1" si="993"/>
        <v>315.27999999999997</v>
      </c>
      <c r="AP398" s="227">
        <f t="shared" ca="1" si="994"/>
        <v>0</v>
      </c>
      <c r="AQ398" s="227">
        <f t="shared" ca="1" si="995"/>
        <v>0</v>
      </c>
      <c r="AR398" s="227">
        <f t="shared" ca="1" si="996"/>
        <v>315.27999999999997</v>
      </c>
      <c r="AS398" s="227">
        <f t="shared" ca="1" si="997"/>
        <v>0</v>
      </c>
      <c r="AT398" s="227">
        <f t="shared" ca="1" si="998"/>
        <v>0</v>
      </c>
      <c r="AU398" s="227">
        <f t="shared" ca="1" si="999"/>
        <v>0</v>
      </c>
      <c r="AV398" s="227">
        <f t="shared" ca="1" si="1000"/>
        <v>0</v>
      </c>
      <c r="AW398" s="227">
        <f t="shared" ca="1" si="1001"/>
        <v>0</v>
      </c>
      <c r="AX398" s="227">
        <f t="shared" ca="1" si="1002"/>
        <v>0</v>
      </c>
      <c r="AY398" s="227">
        <f t="shared" ca="1" si="1003"/>
        <v>0</v>
      </c>
      <c r="AZ398" s="227">
        <f t="shared" ca="1" si="1004"/>
        <v>0</v>
      </c>
      <c r="BB398" s="227">
        <f t="shared" ca="1" si="1005"/>
        <v>47.34</v>
      </c>
      <c r="BC398" s="227">
        <f t="shared" ca="1" si="1006"/>
        <v>31.47</v>
      </c>
      <c r="BD398" s="227">
        <f t="shared" ca="1" si="1007"/>
        <v>50.59</v>
      </c>
      <c r="BE398" s="227">
        <f t="shared" ca="1" si="1008"/>
        <v>38.270000000000003</v>
      </c>
      <c r="BF398" s="227">
        <f t="shared" ca="1" si="1009"/>
        <v>24.33</v>
      </c>
      <c r="BG398" s="227">
        <f t="shared" si="1010"/>
        <v>0</v>
      </c>
      <c r="BH398" s="227">
        <f t="shared" ca="1" si="1011"/>
        <v>38.06</v>
      </c>
      <c r="BI398" s="227">
        <f t="shared" ca="1" si="1012"/>
        <v>37.5</v>
      </c>
      <c r="BJ398" s="227">
        <f t="shared" ca="1" si="1013"/>
        <v>47.72</v>
      </c>
    </row>
    <row r="399" spans="1:62" x14ac:dyDescent="0.2">
      <c r="A399" s="228" t="s">
        <v>46</v>
      </c>
      <c r="B399" s="229" t="s">
        <v>279</v>
      </c>
      <c r="C399" s="230" t="s">
        <v>73</v>
      </c>
      <c r="D399" s="231">
        <v>90.18</v>
      </c>
      <c r="E399" s="236">
        <f t="shared" ca="1" si="973"/>
        <v>52.77</v>
      </c>
      <c r="F399" s="231"/>
      <c r="G399" s="236" t="str">
        <f t="shared" si="974"/>
        <v/>
      </c>
      <c r="H399" s="231">
        <v>88.21</v>
      </c>
      <c r="I399" s="236">
        <f t="shared" ca="1" si="975"/>
        <v>52.99</v>
      </c>
      <c r="J399" s="231">
        <v>77.55</v>
      </c>
      <c r="K399" s="232">
        <f t="shared" ca="1" si="976"/>
        <v>42.5</v>
      </c>
      <c r="L399" s="231"/>
      <c r="M399" s="236" t="str">
        <f t="shared" si="977"/>
        <v/>
      </c>
      <c r="N399" s="231">
        <v>54.09</v>
      </c>
      <c r="O399" s="236">
        <f t="shared" ca="1" si="978"/>
        <v>64.48</v>
      </c>
      <c r="P399" s="231">
        <v>96.24</v>
      </c>
      <c r="Q399" s="236">
        <f t="shared" ca="1" si="979"/>
        <v>48.65</v>
      </c>
      <c r="R399" s="231"/>
      <c r="S399" s="236" t="str">
        <f t="shared" si="980"/>
        <v/>
      </c>
      <c r="T399" s="231">
        <v>70.12</v>
      </c>
      <c r="U399" s="236">
        <f t="shared" ca="1" si="981"/>
        <v>51.07</v>
      </c>
      <c r="V399" s="236">
        <f t="shared" ca="1" si="982"/>
        <v>269.95999999999998</v>
      </c>
      <c r="W399" s="225"/>
      <c r="X399" s="226">
        <v>0.8</v>
      </c>
      <c r="Y399" s="158">
        <f t="shared" ca="1" si="1014"/>
        <v>64.48</v>
      </c>
      <c r="Z399" s="158">
        <f t="shared" ca="1" si="1014"/>
        <v>52.99</v>
      </c>
      <c r="AA399" s="158">
        <f t="shared" ca="1" si="1014"/>
        <v>52.77</v>
      </c>
      <c r="AB399" s="158">
        <f t="shared" ca="1" si="1014"/>
        <v>51.07</v>
      </c>
      <c r="AC399" s="158">
        <f t="shared" ca="1" si="1014"/>
        <v>48.65</v>
      </c>
      <c r="AE399" s="158">
        <f t="shared" ca="1" si="984"/>
        <v>52.77</v>
      </c>
      <c r="AF399" s="158">
        <f t="shared" si="985"/>
        <v>0</v>
      </c>
      <c r="AG399" s="158">
        <f t="shared" ca="1" si="986"/>
        <v>52.99</v>
      </c>
      <c r="AH399" s="158">
        <f t="shared" ca="1" si="987"/>
        <v>42.5</v>
      </c>
      <c r="AI399" s="158">
        <f t="shared" si="988"/>
        <v>0</v>
      </c>
      <c r="AJ399" s="158">
        <f t="shared" ca="1" si="989"/>
        <v>64.48</v>
      </c>
      <c r="AK399" s="158">
        <f t="shared" ca="1" si="990"/>
        <v>48.65</v>
      </c>
      <c r="AL399" s="158">
        <f t="shared" si="991"/>
        <v>0</v>
      </c>
      <c r="AM399" s="158">
        <f t="shared" ca="1" si="992"/>
        <v>51.07</v>
      </c>
      <c r="AN399" s="159">
        <f t="shared" ca="1" si="993"/>
        <v>249.97</v>
      </c>
      <c r="AP399" s="227">
        <f t="shared" ca="1" si="994"/>
        <v>249.97</v>
      </c>
      <c r="AQ399" s="227">
        <f t="shared" ca="1" si="995"/>
        <v>0</v>
      </c>
      <c r="AR399" s="227">
        <f t="shared" ca="1" si="996"/>
        <v>0</v>
      </c>
      <c r="AS399" s="227">
        <f t="shared" ca="1" si="997"/>
        <v>0</v>
      </c>
      <c r="AT399" s="227">
        <f t="shared" ca="1" si="998"/>
        <v>0</v>
      </c>
      <c r="AU399" s="227">
        <f t="shared" ca="1" si="999"/>
        <v>0</v>
      </c>
      <c r="AV399" s="227">
        <f t="shared" ca="1" si="1000"/>
        <v>0</v>
      </c>
      <c r="AW399" s="227">
        <f t="shared" ca="1" si="1001"/>
        <v>0</v>
      </c>
      <c r="AX399" s="227">
        <f t="shared" ca="1" si="1002"/>
        <v>0</v>
      </c>
      <c r="AY399" s="227">
        <f t="shared" ca="1" si="1003"/>
        <v>0</v>
      </c>
      <c r="AZ399" s="227">
        <f t="shared" ca="1" si="1004"/>
        <v>0</v>
      </c>
      <c r="BB399" s="227">
        <f t="shared" ca="1" si="1005"/>
        <v>42.22</v>
      </c>
      <c r="BC399" s="227">
        <f t="shared" si="1006"/>
        <v>0</v>
      </c>
      <c r="BD399" s="227">
        <f t="shared" ca="1" si="1007"/>
        <v>42.39</v>
      </c>
      <c r="BE399" s="227">
        <f t="shared" ca="1" si="1008"/>
        <v>34</v>
      </c>
      <c r="BF399" s="227">
        <f t="shared" si="1009"/>
        <v>0</v>
      </c>
      <c r="BG399" s="227">
        <f t="shared" ca="1" si="1010"/>
        <v>51.58</v>
      </c>
      <c r="BH399" s="227">
        <f t="shared" ca="1" si="1011"/>
        <v>38.92</v>
      </c>
      <c r="BI399" s="227">
        <f t="shared" si="1012"/>
        <v>0</v>
      </c>
      <c r="BJ399" s="227">
        <f t="shared" ca="1" si="1013"/>
        <v>40.86</v>
      </c>
    </row>
    <row r="400" spans="1:62" x14ac:dyDescent="0.2">
      <c r="A400" s="241" t="s">
        <v>47</v>
      </c>
      <c r="B400" s="238" t="s">
        <v>280</v>
      </c>
      <c r="C400" s="230" t="s">
        <v>73</v>
      </c>
      <c r="D400" s="231">
        <v>108.46</v>
      </c>
      <c r="E400" s="236">
        <f t="shared" ca="1" si="973"/>
        <v>43.81</v>
      </c>
      <c r="F400" s="231">
        <v>85.52</v>
      </c>
      <c r="G400" s="232">
        <f t="shared" ca="1" si="974"/>
        <v>36.369999999999997</v>
      </c>
      <c r="H400" s="231">
        <v>84.25</v>
      </c>
      <c r="I400" s="236">
        <f t="shared" ca="1" si="975"/>
        <v>55.46</v>
      </c>
      <c r="J400" s="231"/>
      <c r="K400" s="236" t="str">
        <f t="shared" si="976"/>
        <v/>
      </c>
      <c r="L400" s="231">
        <v>80.260000000000005</v>
      </c>
      <c r="M400" s="236">
        <f t="shared" ca="1" si="977"/>
        <v>36.590000000000003</v>
      </c>
      <c r="N400" s="231">
        <v>61.26</v>
      </c>
      <c r="O400" s="236">
        <f t="shared" ca="1" si="978"/>
        <v>56.84</v>
      </c>
      <c r="P400" s="231">
        <v>88.54</v>
      </c>
      <c r="Q400" s="236">
        <f t="shared" ca="1" si="979"/>
        <v>52.76</v>
      </c>
      <c r="R400" s="231"/>
      <c r="S400" s="236" t="str">
        <f t="shared" si="980"/>
        <v/>
      </c>
      <c r="T400" s="231"/>
      <c r="U400" s="236" t="str">
        <f t="shared" si="981"/>
        <v/>
      </c>
      <c r="V400" s="236">
        <f t="shared" ca="1" si="982"/>
        <v>245.46</v>
      </c>
      <c r="W400" s="225"/>
      <c r="X400" s="226">
        <v>0.8</v>
      </c>
      <c r="Y400" s="158">
        <f t="shared" ca="1" si="1014"/>
        <v>56.84</v>
      </c>
      <c r="Z400" s="158">
        <f t="shared" ca="1" si="1014"/>
        <v>55.46</v>
      </c>
      <c r="AA400" s="158">
        <f t="shared" ca="1" si="1014"/>
        <v>52.76</v>
      </c>
      <c r="AB400" s="158">
        <f t="shared" ca="1" si="1014"/>
        <v>43.81</v>
      </c>
      <c r="AC400" s="158">
        <f t="shared" ca="1" si="1014"/>
        <v>36.590000000000003</v>
      </c>
      <c r="AE400" s="158">
        <f t="shared" ca="1" si="984"/>
        <v>43.81</v>
      </c>
      <c r="AF400" s="158">
        <f t="shared" ca="1" si="985"/>
        <v>36.369999999999997</v>
      </c>
      <c r="AG400" s="158">
        <f t="shared" ca="1" si="986"/>
        <v>55.46</v>
      </c>
      <c r="AH400" s="158">
        <f t="shared" si="987"/>
        <v>0</v>
      </c>
      <c r="AI400" s="158">
        <f t="shared" ca="1" si="988"/>
        <v>36.590000000000003</v>
      </c>
      <c r="AJ400" s="158">
        <f t="shared" ca="1" si="989"/>
        <v>56.84</v>
      </c>
      <c r="AK400" s="158">
        <f t="shared" ca="1" si="990"/>
        <v>52.76</v>
      </c>
      <c r="AL400" s="158">
        <f t="shared" si="991"/>
        <v>0</v>
      </c>
      <c r="AM400" s="158">
        <f t="shared" si="992"/>
        <v>0</v>
      </c>
      <c r="AN400" s="159">
        <f t="shared" ca="1" si="993"/>
        <v>225.46</v>
      </c>
      <c r="AP400" s="227">
        <f t="shared" ca="1" si="994"/>
        <v>225.46</v>
      </c>
      <c r="AQ400" s="227">
        <f t="shared" ca="1" si="995"/>
        <v>0</v>
      </c>
      <c r="AR400" s="227">
        <f t="shared" ca="1" si="996"/>
        <v>0</v>
      </c>
      <c r="AS400" s="227">
        <f t="shared" ca="1" si="997"/>
        <v>0</v>
      </c>
      <c r="AT400" s="227">
        <f t="shared" ca="1" si="998"/>
        <v>0</v>
      </c>
      <c r="AU400" s="227">
        <f t="shared" ca="1" si="999"/>
        <v>0</v>
      </c>
      <c r="AV400" s="227">
        <f t="shared" ca="1" si="1000"/>
        <v>0</v>
      </c>
      <c r="AW400" s="227">
        <f t="shared" ca="1" si="1001"/>
        <v>0</v>
      </c>
      <c r="AX400" s="227">
        <f t="shared" ca="1" si="1002"/>
        <v>0</v>
      </c>
      <c r="AY400" s="227">
        <f t="shared" ca="1" si="1003"/>
        <v>0</v>
      </c>
      <c r="AZ400" s="227">
        <f t="shared" ca="1" si="1004"/>
        <v>0</v>
      </c>
      <c r="BB400" s="227">
        <f t="shared" ca="1" si="1005"/>
        <v>35.049999999999997</v>
      </c>
      <c r="BC400" s="227">
        <f t="shared" ca="1" si="1006"/>
        <v>29.1</v>
      </c>
      <c r="BD400" s="227">
        <f t="shared" ca="1" si="1007"/>
        <v>44.37</v>
      </c>
      <c r="BE400" s="227">
        <f t="shared" si="1008"/>
        <v>0</v>
      </c>
      <c r="BF400" s="227">
        <f t="shared" ca="1" si="1009"/>
        <v>29.27</v>
      </c>
      <c r="BG400" s="227">
        <f t="shared" ca="1" si="1010"/>
        <v>45.47</v>
      </c>
      <c r="BH400" s="227">
        <f t="shared" ca="1" si="1011"/>
        <v>42.21</v>
      </c>
      <c r="BI400" s="227">
        <f t="shared" si="1012"/>
        <v>0</v>
      </c>
      <c r="BJ400" s="227">
        <f t="shared" si="1013"/>
        <v>0</v>
      </c>
    </row>
    <row r="401" spans="1:62" x14ac:dyDescent="0.2">
      <c r="A401" s="228" t="s">
        <v>48</v>
      </c>
      <c r="B401" s="229" t="s">
        <v>274</v>
      </c>
      <c r="C401" s="230" t="s">
        <v>84</v>
      </c>
      <c r="D401" s="231">
        <v>72.17</v>
      </c>
      <c r="E401" s="236">
        <f t="shared" ca="1" si="973"/>
        <v>65.92</v>
      </c>
      <c r="F401" s="231"/>
      <c r="G401" s="236" t="str">
        <f t="shared" si="974"/>
        <v/>
      </c>
      <c r="H401" s="231"/>
      <c r="I401" s="236" t="str">
        <f t="shared" si="975"/>
        <v/>
      </c>
      <c r="J401" s="234"/>
      <c r="K401" s="236" t="str">
        <f t="shared" si="976"/>
        <v/>
      </c>
      <c r="L401" s="231">
        <v>94.06</v>
      </c>
      <c r="M401" s="236">
        <f t="shared" ca="1" si="977"/>
        <v>31.28</v>
      </c>
      <c r="N401" s="231">
        <v>88.54</v>
      </c>
      <c r="O401" s="236">
        <f t="shared" ca="1" si="978"/>
        <v>39.28</v>
      </c>
      <c r="P401" s="231"/>
      <c r="Q401" s="236" t="str">
        <f t="shared" si="979"/>
        <v/>
      </c>
      <c r="R401" s="231">
        <v>162.18</v>
      </c>
      <c r="S401" s="236">
        <f t="shared" ca="1" si="980"/>
        <v>34.35</v>
      </c>
      <c r="T401" s="231">
        <v>75.33</v>
      </c>
      <c r="U401" s="236">
        <f t="shared" ca="1" si="981"/>
        <v>47.45</v>
      </c>
      <c r="V401" s="236">
        <f t="shared" ca="1" si="982"/>
        <v>218.28</v>
      </c>
      <c r="W401" s="225"/>
      <c r="X401" s="226">
        <v>0.8</v>
      </c>
      <c r="Y401" s="158">
        <f t="shared" ca="1" si="1014"/>
        <v>65.92</v>
      </c>
      <c r="Z401" s="158">
        <f t="shared" ca="1" si="1014"/>
        <v>47.45</v>
      </c>
      <c r="AA401" s="158">
        <f t="shared" ca="1" si="1014"/>
        <v>39.28</v>
      </c>
      <c r="AB401" s="158">
        <f t="shared" ca="1" si="1014"/>
        <v>34.35</v>
      </c>
      <c r="AC401" s="158">
        <f t="shared" ca="1" si="1014"/>
        <v>31.28</v>
      </c>
      <c r="AE401" s="158">
        <f t="shared" ca="1" si="984"/>
        <v>65.92</v>
      </c>
      <c r="AF401" s="158">
        <f t="shared" si="985"/>
        <v>0</v>
      </c>
      <c r="AG401" s="158">
        <f t="shared" si="986"/>
        <v>0</v>
      </c>
      <c r="AH401" s="158">
        <f t="shared" si="987"/>
        <v>0</v>
      </c>
      <c r="AI401" s="158">
        <f t="shared" ca="1" si="988"/>
        <v>31.28</v>
      </c>
      <c r="AJ401" s="158">
        <f t="shared" ca="1" si="989"/>
        <v>39.28</v>
      </c>
      <c r="AK401" s="158">
        <f t="shared" si="990"/>
        <v>0</v>
      </c>
      <c r="AL401" s="158">
        <f t="shared" ca="1" si="991"/>
        <v>34.35</v>
      </c>
      <c r="AM401" s="158">
        <f t="shared" ca="1" si="992"/>
        <v>47.45</v>
      </c>
      <c r="AN401" s="159">
        <f t="shared" ca="1" si="993"/>
        <v>174.62</v>
      </c>
      <c r="AP401" s="227">
        <f t="shared" ca="1" si="994"/>
        <v>0</v>
      </c>
      <c r="AQ401" s="227">
        <f t="shared" ca="1" si="995"/>
        <v>0</v>
      </c>
      <c r="AR401" s="227">
        <f t="shared" ca="1" si="996"/>
        <v>0</v>
      </c>
      <c r="AS401" s="227">
        <f t="shared" ca="1" si="997"/>
        <v>0</v>
      </c>
      <c r="AT401" s="227">
        <f t="shared" ca="1" si="998"/>
        <v>0</v>
      </c>
      <c r="AU401" s="227">
        <f t="shared" ca="1" si="999"/>
        <v>0</v>
      </c>
      <c r="AV401" s="227">
        <f t="shared" ca="1" si="1000"/>
        <v>0</v>
      </c>
      <c r="AW401" s="227">
        <f t="shared" ca="1" si="1001"/>
        <v>174.62</v>
      </c>
      <c r="AX401" s="227">
        <f t="shared" ca="1" si="1002"/>
        <v>0</v>
      </c>
      <c r="AY401" s="227">
        <f t="shared" ca="1" si="1003"/>
        <v>0</v>
      </c>
      <c r="AZ401" s="227">
        <f t="shared" ca="1" si="1004"/>
        <v>0</v>
      </c>
      <c r="BB401" s="227">
        <f t="shared" ca="1" si="1005"/>
        <v>52.74</v>
      </c>
      <c r="BC401" s="227">
        <f t="shared" si="1006"/>
        <v>0</v>
      </c>
      <c r="BD401" s="227">
        <f t="shared" si="1007"/>
        <v>0</v>
      </c>
      <c r="BE401" s="227">
        <f t="shared" si="1008"/>
        <v>0</v>
      </c>
      <c r="BF401" s="227">
        <f t="shared" ca="1" si="1009"/>
        <v>25.02</v>
      </c>
      <c r="BG401" s="227">
        <f t="shared" ca="1" si="1010"/>
        <v>31.42</v>
      </c>
      <c r="BH401" s="227">
        <f t="shared" si="1011"/>
        <v>0</v>
      </c>
      <c r="BI401" s="227">
        <f t="shared" ca="1" si="1012"/>
        <v>27.48</v>
      </c>
      <c r="BJ401" s="227">
        <f t="shared" ca="1" si="1013"/>
        <v>37.96</v>
      </c>
    </row>
    <row r="402" spans="1:62" x14ac:dyDescent="0.2">
      <c r="A402" s="241" t="s">
        <v>354</v>
      </c>
      <c r="B402" s="229" t="s">
        <v>58</v>
      </c>
      <c r="C402" s="230" t="s">
        <v>73</v>
      </c>
      <c r="D402" s="231">
        <v>88.05</v>
      </c>
      <c r="E402" s="236">
        <f t="shared" ca="1" si="973"/>
        <v>54.1</v>
      </c>
      <c r="F402" s="231">
        <v>72.33</v>
      </c>
      <c r="G402" s="236">
        <f t="shared" ca="1" si="974"/>
        <v>43.05</v>
      </c>
      <c r="H402" s="231"/>
      <c r="I402" s="236" t="str">
        <f t="shared" si="975"/>
        <v/>
      </c>
      <c r="J402" s="234"/>
      <c r="K402" s="236" t="str">
        <f t="shared" si="976"/>
        <v/>
      </c>
      <c r="L402" s="231"/>
      <c r="M402" s="236" t="str">
        <f t="shared" si="977"/>
        <v/>
      </c>
      <c r="N402" s="231"/>
      <c r="O402" s="236" t="str">
        <f t="shared" si="978"/>
        <v/>
      </c>
      <c r="P402" s="231"/>
      <c r="Q402" s="236" t="str">
        <f t="shared" si="979"/>
        <v/>
      </c>
      <c r="R402" s="231"/>
      <c r="S402" s="236" t="str">
        <f t="shared" si="980"/>
        <v/>
      </c>
      <c r="T402" s="231"/>
      <c r="U402" s="236" t="str">
        <f t="shared" si="981"/>
        <v/>
      </c>
      <c r="V402" s="236">
        <f t="shared" ca="1" si="982"/>
        <v>97.15</v>
      </c>
      <c r="W402" s="225"/>
      <c r="X402" s="226">
        <v>0.8</v>
      </c>
      <c r="Y402" s="158">
        <f t="shared" ca="1" si="1014"/>
        <v>54.1</v>
      </c>
      <c r="Z402" s="158">
        <f t="shared" ca="1" si="1014"/>
        <v>43.05</v>
      </c>
      <c r="AA402" s="158">
        <f t="shared" ca="1" si="1014"/>
        <v>0</v>
      </c>
      <c r="AB402" s="158">
        <f t="shared" ca="1" si="1014"/>
        <v>0</v>
      </c>
      <c r="AC402" s="158">
        <f t="shared" ca="1" si="1014"/>
        <v>0</v>
      </c>
      <c r="AE402" s="158">
        <f t="shared" ca="1" si="984"/>
        <v>54.1</v>
      </c>
      <c r="AF402" s="158">
        <f t="shared" ca="1" si="985"/>
        <v>43.05</v>
      </c>
      <c r="AG402" s="158">
        <f t="shared" si="986"/>
        <v>0</v>
      </c>
      <c r="AH402" s="158">
        <f t="shared" si="987"/>
        <v>0</v>
      </c>
      <c r="AI402" s="158">
        <f t="shared" si="988"/>
        <v>0</v>
      </c>
      <c r="AJ402" s="158">
        <f t="shared" si="989"/>
        <v>0</v>
      </c>
      <c r="AK402" s="158">
        <f t="shared" si="990"/>
        <v>0</v>
      </c>
      <c r="AL402" s="158">
        <f t="shared" si="991"/>
        <v>0</v>
      </c>
      <c r="AM402" s="158">
        <f t="shared" si="992"/>
        <v>0</v>
      </c>
      <c r="AN402" s="159">
        <f t="shared" ca="1" si="993"/>
        <v>77.72</v>
      </c>
      <c r="AP402" s="227">
        <f t="shared" ca="1" si="994"/>
        <v>77.72</v>
      </c>
      <c r="AQ402" s="227">
        <f t="shared" ca="1" si="995"/>
        <v>0</v>
      </c>
      <c r="AR402" s="227">
        <f t="shared" ca="1" si="996"/>
        <v>0</v>
      </c>
      <c r="AS402" s="227">
        <f t="shared" ca="1" si="997"/>
        <v>0</v>
      </c>
      <c r="AT402" s="227">
        <f t="shared" ca="1" si="998"/>
        <v>0</v>
      </c>
      <c r="AU402" s="227">
        <f t="shared" ca="1" si="999"/>
        <v>0</v>
      </c>
      <c r="AV402" s="227">
        <f t="shared" ca="1" si="1000"/>
        <v>0</v>
      </c>
      <c r="AW402" s="227">
        <f t="shared" ca="1" si="1001"/>
        <v>0</v>
      </c>
      <c r="AX402" s="227">
        <f t="shared" ca="1" si="1002"/>
        <v>0</v>
      </c>
      <c r="AY402" s="227">
        <f t="shared" ca="1" si="1003"/>
        <v>0</v>
      </c>
      <c r="AZ402" s="227">
        <f t="shared" ca="1" si="1004"/>
        <v>0</v>
      </c>
      <c r="BB402" s="227">
        <f t="shared" ca="1" si="1005"/>
        <v>43.28</v>
      </c>
      <c r="BC402" s="227">
        <f t="shared" ca="1" si="1006"/>
        <v>34.44</v>
      </c>
      <c r="BD402" s="227">
        <f t="shared" si="1007"/>
        <v>0</v>
      </c>
      <c r="BE402" s="227">
        <f t="shared" si="1008"/>
        <v>0</v>
      </c>
      <c r="BF402" s="227">
        <f t="shared" si="1009"/>
        <v>0</v>
      </c>
      <c r="BG402" s="227">
        <f t="shared" si="1010"/>
        <v>0</v>
      </c>
      <c r="BH402" s="227">
        <f t="shared" si="1011"/>
        <v>0</v>
      </c>
      <c r="BI402" s="227">
        <f t="shared" si="1012"/>
        <v>0</v>
      </c>
      <c r="BJ402" s="227">
        <f t="shared" si="1013"/>
        <v>0</v>
      </c>
    </row>
    <row r="403" spans="1:62" x14ac:dyDescent="0.2">
      <c r="A403" s="228" t="s">
        <v>355</v>
      </c>
      <c r="B403" s="229" t="s">
        <v>353</v>
      </c>
      <c r="C403" s="230" t="s">
        <v>73</v>
      </c>
      <c r="D403" s="231"/>
      <c r="E403" s="236" t="str">
        <f t="shared" si="973"/>
        <v/>
      </c>
      <c r="F403" s="231"/>
      <c r="G403" s="236" t="str">
        <f t="shared" si="974"/>
        <v/>
      </c>
      <c r="H403" s="231"/>
      <c r="I403" s="236" t="str">
        <f t="shared" si="975"/>
        <v/>
      </c>
      <c r="J403" s="234"/>
      <c r="K403" s="236" t="str">
        <f t="shared" si="976"/>
        <v/>
      </c>
      <c r="L403" s="231">
        <v>44.5</v>
      </c>
      <c r="M403" s="236">
        <f t="shared" ca="1" si="977"/>
        <v>65.650000000000006</v>
      </c>
      <c r="N403" s="231"/>
      <c r="O403" s="236" t="str">
        <f t="shared" si="978"/>
        <v/>
      </c>
      <c r="P403" s="231"/>
      <c r="Q403" s="236" t="str">
        <f t="shared" si="979"/>
        <v/>
      </c>
      <c r="R403" s="231"/>
      <c r="S403" s="236" t="str">
        <f t="shared" si="980"/>
        <v/>
      </c>
      <c r="T403" s="231"/>
      <c r="U403" s="236" t="str">
        <f t="shared" si="981"/>
        <v/>
      </c>
      <c r="V403" s="236">
        <f t="shared" ca="1" si="982"/>
        <v>65.650000000000006</v>
      </c>
      <c r="W403" s="225"/>
      <c r="X403" s="226">
        <v>0.8</v>
      </c>
      <c r="Y403" s="158">
        <f t="shared" ca="1" si="1014"/>
        <v>65.650000000000006</v>
      </c>
      <c r="Z403" s="158">
        <f t="shared" ca="1" si="1014"/>
        <v>0</v>
      </c>
      <c r="AA403" s="158">
        <f t="shared" ca="1" si="1014"/>
        <v>0</v>
      </c>
      <c r="AB403" s="158">
        <f t="shared" ca="1" si="1014"/>
        <v>0</v>
      </c>
      <c r="AC403" s="158">
        <f t="shared" ca="1" si="1014"/>
        <v>0</v>
      </c>
      <c r="AE403" s="158">
        <f t="shared" si="984"/>
        <v>0</v>
      </c>
      <c r="AF403" s="158">
        <f t="shared" si="985"/>
        <v>0</v>
      </c>
      <c r="AG403" s="158">
        <f t="shared" si="986"/>
        <v>0</v>
      </c>
      <c r="AH403" s="158">
        <f t="shared" si="987"/>
        <v>0</v>
      </c>
      <c r="AI403" s="158">
        <f t="shared" ca="1" si="988"/>
        <v>65.650000000000006</v>
      </c>
      <c r="AJ403" s="158">
        <f t="shared" si="989"/>
        <v>0</v>
      </c>
      <c r="AK403" s="158">
        <f t="shared" si="990"/>
        <v>0</v>
      </c>
      <c r="AL403" s="158">
        <f t="shared" si="991"/>
        <v>0</v>
      </c>
      <c r="AM403" s="158">
        <f t="shared" si="992"/>
        <v>0</v>
      </c>
      <c r="AN403" s="159">
        <f t="shared" ca="1" si="993"/>
        <v>52.52</v>
      </c>
      <c r="AP403" s="227">
        <f t="shared" ca="1" si="994"/>
        <v>52.52</v>
      </c>
      <c r="AQ403" s="227">
        <f t="shared" ca="1" si="995"/>
        <v>0</v>
      </c>
      <c r="AR403" s="227">
        <f t="shared" ca="1" si="996"/>
        <v>0</v>
      </c>
      <c r="AS403" s="227">
        <f t="shared" ca="1" si="997"/>
        <v>0</v>
      </c>
      <c r="AT403" s="227">
        <f t="shared" ca="1" si="998"/>
        <v>0</v>
      </c>
      <c r="AU403" s="227">
        <f t="shared" ca="1" si="999"/>
        <v>0</v>
      </c>
      <c r="AV403" s="227">
        <f t="shared" ca="1" si="1000"/>
        <v>0</v>
      </c>
      <c r="AW403" s="227">
        <f t="shared" ca="1" si="1001"/>
        <v>0</v>
      </c>
      <c r="AX403" s="227">
        <f t="shared" ca="1" si="1002"/>
        <v>0</v>
      </c>
      <c r="AY403" s="227">
        <f t="shared" ca="1" si="1003"/>
        <v>0</v>
      </c>
      <c r="AZ403" s="227">
        <f t="shared" ca="1" si="1004"/>
        <v>0</v>
      </c>
      <c r="BB403" s="227">
        <f t="shared" si="1005"/>
        <v>0</v>
      </c>
      <c r="BC403" s="227">
        <f t="shared" si="1006"/>
        <v>0</v>
      </c>
      <c r="BD403" s="227">
        <f t="shared" si="1007"/>
        <v>0</v>
      </c>
      <c r="BE403" s="227">
        <f t="shared" si="1008"/>
        <v>0</v>
      </c>
      <c r="BF403" s="227">
        <f t="shared" ca="1" si="1009"/>
        <v>52.52</v>
      </c>
      <c r="BG403" s="227">
        <f t="shared" si="1010"/>
        <v>0</v>
      </c>
      <c r="BH403" s="227">
        <f t="shared" si="1011"/>
        <v>0</v>
      </c>
      <c r="BI403" s="227">
        <f t="shared" si="1012"/>
        <v>0</v>
      </c>
      <c r="BJ403" s="227">
        <f t="shared" si="1013"/>
        <v>0</v>
      </c>
    </row>
    <row r="404" spans="1:62" ht="13.5" thickBot="1" x14ac:dyDescent="0.25">
      <c r="A404" s="247" t="s">
        <v>356</v>
      </c>
      <c r="B404" s="286" t="s">
        <v>379</v>
      </c>
      <c r="C404" s="249" t="s">
        <v>126</v>
      </c>
      <c r="D404" s="250"/>
      <c r="E404" s="307" t="str">
        <f t="shared" si="973"/>
        <v/>
      </c>
      <c r="F404" s="250"/>
      <c r="G404" s="307" t="str">
        <f t="shared" si="974"/>
        <v/>
      </c>
      <c r="H404" s="250"/>
      <c r="I404" s="307" t="str">
        <f t="shared" si="975"/>
        <v/>
      </c>
      <c r="J404" s="252"/>
      <c r="K404" s="307" t="str">
        <f t="shared" si="976"/>
        <v/>
      </c>
      <c r="L404" s="250"/>
      <c r="M404" s="307" t="str">
        <f t="shared" si="977"/>
        <v/>
      </c>
      <c r="N404" s="250"/>
      <c r="O404" s="307" t="str">
        <f t="shared" si="978"/>
        <v/>
      </c>
      <c r="P404" s="250">
        <v>102.17</v>
      </c>
      <c r="Q404" s="251">
        <f t="shared" ca="1" si="979"/>
        <v>45.85</v>
      </c>
      <c r="R404" s="250"/>
      <c r="S404" s="280" t="str">
        <f t="shared" si="980"/>
        <v/>
      </c>
      <c r="T404" s="250"/>
      <c r="U404" s="280" t="str">
        <f t="shared" si="981"/>
        <v/>
      </c>
      <c r="V404" s="251">
        <f t="shared" ca="1" si="982"/>
        <v>45.85</v>
      </c>
      <c r="W404" s="225"/>
      <c r="X404" s="226">
        <v>0.8</v>
      </c>
      <c r="Y404" s="158">
        <f t="shared" ca="1" si="1014"/>
        <v>45.85</v>
      </c>
      <c r="Z404" s="158">
        <f t="shared" ca="1" si="1014"/>
        <v>0</v>
      </c>
      <c r="AA404" s="158">
        <f t="shared" ca="1" si="1014"/>
        <v>0</v>
      </c>
      <c r="AB404" s="158">
        <f t="shared" ca="1" si="1014"/>
        <v>0</v>
      </c>
      <c r="AC404" s="158">
        <f t="shared" ca="1" si="1014"/>
        <v>0</v>
      </c>
      <c r="AE404" s="158">
        <f t="shared" si="984"/>
        <v>0</v>
      </c>
      <c r="AF404" s="158">
        <f t="shared" si="985"/>
        <v>0</v>
      </c>
      <c r="AG404" s="158">
        <f t="shared" si="986"/>
        <v>0</v>
      </c>
      <c r="AH404" s="158">
        <f t="shared" si="987"/>
        <v>0</v>
      </c>
      <c r="AI404" s="158">
        <f t="shared" si="988"/>
        <v>0</v>
      </c>
      <c r="AJ404" s="158">
        <f t="shared" si="989"/>
        <v>0</v>
      </c>
      <c r="AK404" s="158">
        <f t="shared" ca="1" si="990"/>
        <v>45.85</v>
      </c>
      <c r="AL404" s="158">
        <f t="shared" si="991"/>
        <v>0</v>
      </c>
      <c r="AM404" s="158">
        <f t="shared" si="992"/>
        <v>0</v>
      </c>
      <c r="AN404" s="159">
        <f t="shared" ca="1" si="993"/>
        <v>36.68</v>
      </c>
      <c r="AP404" s="227">
        <f t="shared" ca="1" si="994"/>
        <v>0</v>
      </c>
      <c r="AQ404" s="227">
        <f t="shared" ca="1" si="995"/>
        <v>0</v>
      </c>
      <c r="AR404" s="227">
        <f t="shared" ca="1" si="996"/>
        <v>0</v>
      </c>
      <c r="AS404" s="227">
        <f t="shared" ca="1" si="997"/>
        <v>0</v>
      </c>
      <c r="AT404" s="227">
        <f t="shared" ca="1" si="998"/>
        <v>0</v>
      </c>
      <c r="AU404" s="227">
        <f t="shared" ca="1" si="999"/>
        <v>0</v>
      </c>
      <c r="AV404" s="227">
        <f t="shared" ca="1" si="1000"/>
        <v>0</v>
      </c>
      <c r="AW404" s="227">
        <f t="shared" ca="1" si="1001"/>
        <v>0</v>
      </c>
      <c r="AX404" s="227">
        <f t="shared" ca="1" si="1002"/>
        <v>0</v>
      </c>
      <c r="AY404" s="227">
        <f t="shared" ca="1" si="1003"/>
        <v>0</v>
      </c>
      <c r="AZ404" s="227">
        <f t="shared" ca="1" si="1004"/>
        <v>36.68</v>
      </c>
      <c r="BB404" s="227">
        <f t="shared" si="1005"/>
        <v>0</v>
      </c>
      <c r="BC404" s="227">
        <f t="shared" si="1006"/>
        <v>0</v>
      </c>
      <c r="BD404" s="227">
        <f t="shared" si="1007"/>
        <v>0</v>
      </c>
      <c r="BE404" s="227">
        <f t="shared" si="1008"/>
        <v>0</v>
      </c>
      <c r="BF404" s="227">
        <f t="shared" si="1009"/>
        <v>0</v>
      </c>
      <c r="BG404" s="227">
        <f t="shared" si="1010"/>
        <v>0</v>
      </c>
      <c r="BH404" s="227">
        <f t="shared" ca="1" si="1011"/>
        <v>36.68</v>
      </c>
      <c r="BI404" s="227">
        <f t="shared" si="1012"/>
        <v>0</v>
      </c>
      <c r="BJ404" s="227">
        <f t="shared" si="1013"/>
        <v>0</v>
      </c>
    </row>
    <row r="405" spans="1:62" ht="13.5" thickBot="1" x14ac:dyDescent="0.25">
      <c r="D405" s="157"/>
      <c r="E405" s="255"/>
      <c r="F405" s="157"/>
      <c r="G405" s="157"/>
      <c r="H405" s="288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AP405" s="227"/>
      <c r="AQ405" s="227"/>
      <c r="AR405" s="227"/>
      <c r="AS405" s="227"/>
      <c r="AT405" s="227"/>
      <c r="AU405" s="227"/>
      <c r="AV405" s="227"/>
      <c r="AW405" s="227"/>
      <c r="AX405" s="227"/>
      <c r="AY405" s="227"/>
      <c r="AZ405" s="227"/>
    </row>
    <row r="406" spans="1:62" ht="13.5" customHeight="1" x14ac:dyDescent="0.25">
      <c r="A406" s="355"/>
      <c r="B406" s="358" t="s">
        <v>143</v>
      </c>
      <c r="C406" s="361" t="s">
        <v>2</v>
      </c>
      <c r="D406" s="349" t="s">
        <v>95</v>
      </c>
      <c r="E406" s="349"/>
      <c r="F406" s="349" t="s">
        <v>145</v>
      </c>
      <c r="G406" s="349"/>
      <c r="H406" s="349" t="s">
        <v>133</v>
      </c>
      <c r="I406" s="349"/>
      <c r="J406" s="349" t="s">
        <v>135</v>
      </c>
      <c r="K406" s="349"/>
      <c r="L406" s="349" t="s">
        <v>136</v>
      </c>
      <c r="M406" s="350"/>
      <c r="N406" s="349" t="s">
        <v>149</v>
      </c>
      <c r="O406" s="349"/>
      <c r="P406" s="349" t="s">
        <v>20</v>
      </c>
      <c r="Q406" s="349"/>
      <c r="R406" s="349" t="s">
        <v>153</v>
      </c>
      <c r="S406" s="350"/>
      <c r="T406" s="349" t="s">
        <v>381</v>
      </c>
      <c r="U406" s="350"/>
      <c r="V406" s="351" t="s">
        <v>93</v>
      </c>
      <c r="W406" s="354"/>
      <c r="X406" s="354"/>
      <c r="AP406" s="227"/>
      <c r="AQ406" s="227"/>
      <c r="AR406" s="227"/>
      <c r="AS406" s="227"/>
      <c r="AT406" s="227"/>
      <c r="AU406" s="227"/>
      <c r="AV406" s="227"/>
      <c r="AW406" s="227"/>
      <c r="AX406" s="227"/>
      <c r="AY406" s="227"/>
      <c r="AZ406" s="227"/>
    </row>
    <row r="407" spans="1:62" ht="13.5" x14ac:dyDescent="0.25">
      <c r="A407" s="356"/>
      <c r="B407" s="359"/>
      <c r="C407" s="362"/>
      <c r="D407" s="348" t="s">
        <v>144</v>
      </c>
      <c r="E407" s="348"/>
      <c r="F407" s="348" t="s">
        <v>146</v>
      </c>
      <c r="G407" s="348"/>
      <c r="H407" s="348" t="s">
        <v>146</v>
      </c>
      <c r="I407" s="348"/>
      <c r="J407" s="348" t="s">
        <v>147</v>
      </c>
      <c r="K407" s="348"/>
      <c r="L407" s="348" t="s">
        <v>148</v>
      </c>
      <c r="M407" s="348"/>
      <c r="N407" s="348" t="s">
        <v>151</v>
      </c>
      <c r="O407" s="348"/>
      <c r="P407" s="348" t="s">
        <v>152</v>
      </c>
      <c r="Q407" s="348"/>
      <c r="R407" s="348" t="s">
        <v>91</v>
      </c>
      <c r="S407" s="348"/>
      <c r="T407" s="348" t="s">
        <v>382</v>
      </c>
      <c r="U407" s="348"/>
      <c r="V407" s="352"/>
      <c r="W407" s="354"/>
      <c r="X407" s="354"/>
      <c r="AP407" s="227"/>
      <c r="AQ407" s="227"/>
      <c r="AR407" s="227"/>
      <c r="AS407" s="227"/>
      <c r="AT407" s="227"/>
      <c r="AU407" s="227"/>
      <c r="AV407" s="227"/>
      <c r="AW407" s="227"/>
      <c r="AX407" s="227"/>
      <c r="AY407" s="227"/>
      <c r="AZ407" s="227"/>
    </row>
    <row r="408" spans="1:62" ht="13.5" customHeight="1" thickBot="1" x14ac:dyDescent="0.25">
      <c r="A408" s="357"/>
      <c r="B408" s="360"/>
      <c r="C408" s="363"/>
      <c r="D408" s="203" t="s">
        <v>0</v>
      </c>
      <c r="E408" s="204" t="s">
        <v>1</v>
      </c>
      <c r="F408" s="203" t="s">
        <v>0</v>
      </c>
      <c r="G408" s="204" t="s">
        <v>1</v>
      </c>
      <c r="H408" s="203" t="s">
        <v>0</v>
      </c>
      <c r="I408" s="204" t="s">
        <v>1</v>
      </c>
      <c r="J408" s="203" t="s">
        <v>0</v>
      </c>
      <c r="K408" s="204" t="s">
        <v>1</v>
      </c>
      <c r="L408" s="203" t="s">
        <v>0</v>
      </c>
      <c r="M408" s="204" t="s">
        <v>1</v>
      </c>
      <c r="N408" s="203" t="s">
        <v>0</v>
      </c>
      <c r="O408" s="204" t="s">
        <v>1</v>
      </c>
      <c r="P408" s="203" t="s">
        <v>0</v>
      </c>
      <c r="Q408" s="204" t="s">
        <v>1</v>
      </c>
      <c r="R408" s="203" t="s">
        <v>0</v>
      </c>
      <c r="S408" s="204" t="s">
        <v>1</v>
      </c>
      <c r="T408" s="203" t="s">
        <v>0</v>
      </c>
      <c r="U408" s="204" t="s">
        <v>1</v>
      </c>
      <c r="V408" s="353"/>
      <c r="W408" s="225"/>
      <c r="X408" s="206"/>
      <c r="AP408" s="227"/>
      <c r="AQ408" s="227"/>
      <c r="AR408" s="227"/>
      <c r="AS408" s="227"/>
      <c r="AT408" s="227"/>
      <c r="AU408" s="227"/>
      <c r="AV408" s="227"/>
      <c r="AW408" s="227"/>
      <c r="AX408" s="227"/>
      <c r="AY408" s="227"/>
      <c r="AZ408" s="227"/>
    </row>
    <row r="409" spans="1:62" s="215" customFormat="1" ht="13.5" hidden="1" outlineLevel="1" thickBot="1" x14ac:dyDescent="0.25">
      <c r="A409" s="209"/>
      <c r="B409" s="210">
        <f>ROW()+1</f>
        <v>410</v>
      </c>
      <c r="C409" s="211" cm="1">
        <f t="array" ref="C409">MATCH(TRUE,ISBLANK(C410:C628),0)+ROW()-1</f>
        <v>415</v>
      </c>
      <c r="D409" s="212">
        <f ca="1">MIN(INDIRECT(ADDRESS($B409,COLUMN())&amp;":"&amp;ADDRESS($C409,COLUMN())))</f>
        <v>51.51</v>
      </c>
      <c r="E409" s="213">
        <f ca="1">100*D409-40*INT(D409)</f>
        <v>3111</v>
      </c>
      <c r="F409" s="212">
        <f ca="1">MIN(INDIRECT(ADDRESS($B409,COLUMN())&amp;":"&amp;ADDRESS($C409,COLUMN())))</f>
        <v>48.42</v>
      </c>
      <c r="G409" s="213">
        <f t="shared" ref="G409" ca="1" si="1015">F409*100-40*INT(F409)</f>
        <v>2922</v>
      </c>
      <c r="H409" s="212">
        <f ca="1">MIN(INDIRECT(ADDRESS($B409,COLUMN())&amp;":"&amp;ADDRESS($C409,COLUMN())))</f>
        <v>47.59</v>
      </c>
      <c r="I409" s="213">
        <f t="shared" ref="I409" ca="1" si="1016">H409*100-40*INT(H409)</f>
        <v>2879</v>
      </c>
      <c r="J409" s="212">
        <f ca="1">MIN(INDIRECT(ADDRESS($B409,COLUMN())&amp;":"&amp;ADDRESS($C409,COLUMN())))</f>
        <v>43.57</v>
      </c>
      <c r="K409" s="213">
        <f t="shared" ref="K409" ca="1" si="1017">J409*100-40*INT(J409)</f>
        <v>2637</v>
      </c>
      <c r="L409" s="212">
        <f ca="1">MIN(INDIRECT(ADDRESS($B409,COLUMN())&amp;":"&amp;ADDRESS($C409,COLUMN())))</f>
        <v>35.22</v>
      </c>
      <c r="M409" s="213">
        <f t="shared" ref="M409" ca="1" si="1018">L409*100-40*INT(L409)</f>
        <v>2122</v>
      </c>
      <c r="N409" s="212">
        <f ca="1">MIN(INDIRECT(ADDRESS($B409,COLUMN())&amp;":"&amp;ADDRESS($C409,COLUMN())))</f>
        <v>37.42</v>
      </c>
      <c r="O409" s="213">
        <f t="shared" ref="O409" ca="1" si="1019">N409*100-40*INT(N409)</f>
        <v>2262</v>
      </c>
      <c r="P409" s="212">
        <f ca="1">MIN(INDIRECT(ADDRESS($B409,COLUMN())&amp;":"&amp;ADDRESS($C409,COLUMN())))</f>
        <v>34.049999999999997</v>
      </c>
      <c r="Q409" s="213">
        <f t="shared" ref="Q409" ca="1" si="1020">P409*100-40*INT(P409)</f>
        <v>2044.9999999999995</v>
      </c>
      <c r="R409" s="212">
        <f ca="1">MIN(INDIRECT(ADDRESS($B409,COLUMN())&amp;":"&amp;ADDRESS($C409,COLUMN())))</f>
        <v>67.430000000000007</v>
      </c>
      <c r="S409" s="213">
        <f t="shared" ref="S409" ca="1" si="1021">R409*100-40*INT(R409)</f>
        <v>4063.0000000000009</v>
      </c>
      <c r="T409" s="212">
        <f ca="1">MIN(INDIRECT(ADDRESS($B409,COLUMN())&amp;":"&amp;ADDRESS($C409,COLUMN())))</f>
        <v>45.11</v>
      </c>
      <c r="U409" s="213">
        <f t="shared" ref="U409" ca="1" si="1022">T409*100-40*INT(T409)</f>
        <v>2711</v>
      </c>
      <c r="V409" s="212"/>
      <c r="W409" s="225"/>
      <c r="X409" s="214"/>
      <c r="AN409" s="216"/>
      <c r="AP409" s="217"/>
      <c r="AQ409" s="217"/>
      <c r="AR409" s="217"/>
      <c r="AS409" s="217"/>
      <c r="AT409" s="217"/>
      <c r="AU409" s="217"/>
      <c r="AV409" s="217"/>
      <c r="AW409" s="217"/>
      <c r="AX409" s="217"/>
      <c r="AY409" s="217"/>
      <c r="AZ409" s="217"/>
    </row>
    <row r="410" spans="1:62" collapsed="1" x14ac:dyDescent="0.2">
      <c r="A410" s="218" t="s">
        <v>3</v>
      </c>
      <c r="B410" s="219" t="s">
        <v>108</v>
      </c>
      <c r="C410" s="220" t="s">
        <v>73</v>
      </c>
      <c r="D410" s="221">
        <v>59.09</v>
      </c>
      <c r="E410" s="222">
        <f t="shared" ref="E410:E415" ca="1" si="1023">IF(D410="","",IF(N(D410)=0,"*",ROUND(100*E$409/(100*D410-40*INT(D410)),2)))</f>
        <v>87.66</v>
      </c>
      <c r="F410" s="221">
        <v>48.42</v>
      </c>
      <c r="G410" s="223">
        <f t="shared" ref="G410:G415" ca="1" si="1024">IF(F410="","",IF(N(F410)=0,"*",ROUND(100*G$409/(100*F410-40*INT(F410)),2)))</f>
        <v>100</v>
      </c>
      <c r="H410" s="221">
        <v>51.01</v>
      </c>
      <c r="I410" s="222">
        <f t="shared" ref="I410:I415" ca="1" si="1025">IF(H410="","",IF(N(H410)=0,"*",ROUND(100*I$409/(100*H410-40*INT(H410)),2)))</f>
        <v>94.05</v>
      </c>
      <c r="J410" s="221">
        <v>43.57</v>
      </c>
      <c r="K410" s="223">
        <f t="shared" ref="K410:K415" ca="1" si="1026">IF(J410="","",IF(N(J410)=0,"*",ROUND(100*K$409/(100*J410-40*INT(J410)),2)))</f>
        <v>100</v>
      </c>
      <c r="L410" s="221">
        <v>35.22</v>
      </c>
      <c r="M410" s="223">
        <f t="shared" ref="M410:M415" ca="1" si="1027">IF(L410="","",IF(N(L410)=0,"*",ROUND(100*M$409/(100*L410-40*INT(L410)),2)))</f>
        <v>100</v>
      </c>
      <c r="N410" s="221">
        <v>37.42</v>
      </c>
      <c r="O410" s="223">
        <f t="shared" ref="O410:O415" ca="1" si="1028">IF(N410="","",IF(N(N410)=0,"*",ROUND(100*O$409/(100*N410-40*INT(N410)),2)))</f>
        <v>100</v>
      </c>
      <c r="P410" s="221"/>
      <c r="Q410" s="223" t="str">
        <f t="shared" ref="Q410:Q415" si="1029">IF(P410="","",IF(N(P410)=0,"*",ROUND(100*Q$409/(100*P410-40*INT(P410)),2)))</f>
        <v/>
      </c>
      <c r="R410" s="221">
        <v>67.430000000000007</v>
      </c>
      <c r="S410" s="223">
        <f t="shared" ref="S410:S415" ca="1" si="1030">IF(R410="","",IF(N(R410)=0,"*",ROUND(100*S$409/(100*R410-40*INT(R410)),2)))</f>
        <v>100</v>
      </c>
      <c r="T410" s="221"/>
      <c r="U410" s="223" t="str">
        <f t="shared" ref="U410:U415" si="1031">IF(T410="","",IF(N(T410)=0,"*",ROUND(100*U$409/(100*T410-40*INT(T410)),2)))</f>
        <v/>
      </c>
      <c r="V410" s="223">
        <f t="shared" ref="V410:V415" ca="1" si="1032">SUM(Y410:AC410)</f>
        <v>500</v>
      </c>
      <c r="W410" s="225"/>
      <c r="X410" s="226">
        <v>0.7</v>
      </c>
      <c r="Y410" s="158">
        <f t="shared" ref="Y410:AC415" ca="1" si="1033">LARGE($AE410:$AM410,Y$34)</f>
        <v>100</v>
      </c>
      <c r="Z410" s="158">
        <f t="shared" ca="1" si="1033"/>
        <v>100</v>
      </c>
      <c r="AA410" s="158">
        <f t="shared" ca="1" si="1033"/>
        <v>100</v>
      </c>
      <c r="AB410" s="158">
        <f t="shared" ca="1" si="1033"/>
        <v>100</v>
      </c>
      <c r="AC410" s="158">
        <f t="shared" ca="1" si="1033"/>
        <v>100</v>
      </c>
      <c r="AE410" s="158">
        <f t="shared" ref="AE410:AE415" ca="1" si="1034">N(E410)</f>
        <v>87.66</v>
      </c>
      <c r="AF410" s="158">
        <f t="shared" ref="AF410:AF415" ca="1" si="1035">N(G410)</f>
        <v>100</v>
      </c>
      <c r="AG410" s="158">
        <f t="shared" ref="AG410:AG415" ca="1" si="1036">N(I410)</f>
        <v>94.05</v>
      </c>
      <c r="AH410" s="158">
        <f t="shared" ref="AH410:AH415" ca="1" si="1037">N(K410)</f>
        <v>100</v>
      </c>
      <c r="AI410" s="158">
        <f t="shared" ref="AI410:AI415" ca="1" si="1038">N(M410)</f>
        <v>100</v>
      </c>
      <c r="AJ410" s="158">
        <f t="shared" ref="AJ410:AJ415" ca="1" si="1039">N(O410)</f>
        <v>100</v>
      </c>
      <c r="AK410" s="158">
        <f t="shared" ref="AK410:AK415" si="1040">N(Q410)</f>
        <v>0</v>
      </c>
      <c r="AL410" s="158">
        <f t="shared" ref="AL410:AL415" ca="1" si="1041">N(S410)</f>
        <v>100</v>
      </c>
      <c r="AM410" s="158">
        <f t="shared" ref="AM410:AM415" si="1042">N(U410)</f>
        <v>0</v>
      </c>
      <c r="AN410" s="159">
        <f t="shared" ref="AN410:AN415" ca="1" si="1043">ROUND(X410*SUM(E410,G410,I410,K410,M410,O410,Q410,S410,U410),2)</f>
        <v>477.2</v>
      </c>
      <c r="AP410" s="227">
        <f t="shared" ref="AP410:AP415" ca="1" si="1044">IF(C410="Vihor",1,0)*AN410</f>
        <v>477.2</v>
      </c>
      <c r="AQ410" s="227">
        <f t="shared" ref="AQ410:AQ415" ca="1" si="1045">IF(C410="Maksimir",1,0)*AN410</f>
        <v>0</v>
      </c>
      <c r="AR410" s="227">
        <f t="shared" ref="AR410:AR415" ca="1" si="1046">IF(C410="Japetić",1,0)*AN410</f>
        <v>0</v>
      </c>
      <c r="AS410" s="227">
        <f t="shared" ref="AS410:AS415" ca="1" si="1047">IF(C410="Bjelovar",1,0)*AN410</f>
        <v>0</v>
      </c>
      <c r="AT410" s="227">
        <f t="shared" ref="AT410:AT415" ca="1" si="1048">IF(C410="Međimurje",1,0)*AN410</f>
        <v>0</v>
      </c>
      <c r="AU410" s="227">
        <f t="shared" ref="AU410:AU415" ca="1" si="1049">IF(C410="Sova",1,0)*AN410</f>
        <v>0</v>
      </c>
      <c r="AV410" s="227">
        <f t="shared" ref="AV410:AV415" ca="1" si="1050">IF(C410="Orion",1,0)*AN410</f>
        <v>0</v>
      </c>
      <c r="AW410" s="227">
        <f t="shared" ref="AW410:AW415" ca="1" si="1051">IF(C410="Kapela",1,0)*AN410</f>
        <v>0</v>
      </c>
      <c r="AX410" s="227">
        <f t="shared" ref="AX410:AX415" ca="1" si="1052">IF(C410="Jelen",1,0)*AN410</f>
        <v>0</v>
      </c>
      <c r="AY410" s="227">
        <f t="shared" ref="AY410:AY415" ca="1" si="1053">IF(C410="Varaždin",1,0)*AN410</f>
        <v>0</v>
      </c>
      <c r="AZ410" s="227">
        <f t="shared" ref="AZ410:AZ415" ca="1" si="1054">IF(C410="Ivan Merz",1,0)*AN410</f>
        <v>0</v>
      </c>
      <c r="BB410" s="227">
        <f t="shared" ref="BB410:BB415" ca="1" si="1055">ROUND(N(E410)*$X410,2)</f>
        <v>61.36</v>
      </c>
      <c r="BC410" s="227">
        <f t="shared" ref="BC410:BC415" ca="1" si="1056">ROUND(N(G410)*$X410,2)</f>
        <v>70</v>
      </c>
      <c r="BD410" s="227">
        <f t="shared" ref="BD410:BD415" ca="1" si="1057">ROUND(N(I410)*$X410,2)</f>
        <v>65.84</v>
      </c>
      <c r="BE410" s="227">
        <f t="shared" ref="BE410:BE415" ca="1" si="1058">ROUND(N(K410)*$X410,2)</f>
        <v>70</v>
      </c>
      <c r="BF410" s="227">
        <f t="shared" ref="BF410:BF415" ca="1" si="1059">ROUND(N(M410)*$X410,2)</f>
        <v>70</v>
      </c>
      <c r="BG410" s="227">
        <f t="shared" ref="BG410:BG415" ca="1" si="1060">ROUND(N(O410)*$X410,2)</f>
        <v>70</v>
      </c>
      <c r="BH410" s="227">
        <f t="shared" ref="BH410:BH415" si="1061">ROUND(N(Q410)*$X410,2)</f>
        <v>0</v>
      </c>
      <c r="BI410" s="227">
        <f t="shared" ref="BI410:BI415" ca="1" si="1062">ROUND(N(S410)*$X410,2)</f>
        <v>70</v>
      </c>
      <c r="BJ410" s="227">
        <f t="shared" ref="BJ410:BJ415" si="1063">ROUND(N(U410)*$X410,2)</f>
        <v>0</v>
      </c>
    </row>
    <row r="411" spans="1:62" x14ac:dyDescent="0.2">
      <c r="A411" s="228" t="s">
        <v>4</v>
      </c>
      <c r="B411" s="229" t="s">
        <v>60</v>
      </c>
      <c r="C411" s="230" t="s">
        <v>81</v>
      </c>
      <c r="D411" s="231">
        <v>51.51</v>
      </c>
      <c r="E411" s="236">
        <f t="shared" ca="1" si="1023"/>
        <v>100</v>
      </c>
      <c r="F411" s="231" t="s">
        <v>88</v>
      </c>
      <c r="G411" s="245" t="str">
        <f t="shared" si="1024"/>
        <v>*</v>
      </c>
      <c r="H411" s="231">
        <v>63.48</v>
      </c>
      <c r="I411" s="232">
        <f t="shared" ca="1" si="1025"/>
        <v>75.209999999999994</v>
      </c>
      <c r="J411" s="231">
        <v>46.46</v>
      </c>
      <c r="K411" s="236">
        <f t="shared" ca="1" si="1026"/>
        <v>93.98</v>
      </c>
      <c r="L411" s="231">
        <v>44.29</v>
      </c>
      <c r="M411" s="232">
        <f t="shared" ca="1" si="1027"/>
        <v>79.510000000000005</v>
      </c>
      <c r="N411" s="231">
        <v>45.47</v>
      </c>
      <c r="O411" s="232">
        <f t="shared" ca="1" si="1028"/>
        <v>82.34</v>
      </c>
      <c r="P411" s="231">
        <v>36.58</v>
      </c>
      <c r="Q411" s="236">
        <f t="shared" ca="1" si="1029"/>
        <v>92.2</v>
      </c>
      <c r="R411" s="231">
        <v>71.150000000000006</v>
      </c>
      <c r="S411" s="236">
        <f t="shared" ca="1" si="1030"/>
        <v>95.04</v>
      </c>
      <c r="T411" s="231">
        <v>45.11</v>
      </c>
      <c r="U411" s="236">
        <f t="shared" ca="1" si="1031"/>
        <v>100</v>
      </c>
      <c r="V411" s="236">
        <f t="shared" ca="1" si="1032"/>
        <v>481.22</v>
      </c>
      <c r="W411" s="225"/>
      <c r="X411" s="226">
        <v>0.7</v>
      </c>
      <c r="Y411" s="158">
        <f t="shared" ca="1" si="1033"/>
        <v>100</v>
      </c>
      <c r="Z411" s="158">
        <f t="shared" ca="1" si="1033"/>
        <v>100</v>
      </c>
      <c r="AA411" s="158">
        <f t="shared" ca="1" si="1033"/>
        <v>95.04</v>
      </c>
      <c r="AB411" s="158">
        <f t="shared" ca="1" si="1033"/>
        <v>93.98</v>
      </c>
      <c r="AC411" s="158">
        <f t="shared" ca="1" si="1033"/>
        <v>92.2</v>
      </c>
      <c r="AE411" s="158">
        <f t="shared" ca="1" si="1034"/>
        <v>100</v>
      </c>
      <c r="AF411" s="158">
        <f t="shared" si="1035"/>
        <v>0</v>
      </c>
      <c r="AG411" s="158">
        <f t="shared" ca="1" si="1036"/>
        <v>75.209999999999994</v>
      </c>
      <c r="AH411" s="158">
        <f t="shared" ca="1" si="1037"/>
        <v>93.98</v>
      </c>
      <c r="AI411" s="158">
        <f t="shared" ca="1" si="1038"/>
        <v>79.510000000000005</v>
      </c>
      <c r="AJ411" s="158">
        <f t="shared" ca="1" si="1039"/>
        <v>82.34</v>
      </c>
      <c r="AK411" s="158">
        <f t="shared" ca="1" si="1040"/>
        <v>92.2</v>
      </c>
      <c r="AL411" s="158">
        <f t="shared" ca="1" si="1041"/>
        <v>95.04</v>
      </c>
      <c r="AM411" s="158">
        <f t="shared" ca="1" si="1042"/>
        <v>100</v>
      </c>
      <c r="AN411" s="159">
        <f t="shared" ca="1" si="1043"/>
        <v>502.8</v>
      </c>
      <c r="AP411" s="227">
        <f t="shared" ca="1" si="1044"/>
        <v>0</v>
      </c>
      <c r="AQ411" s="227">
        <f t="shared" ca="1" si="1045"/>
        <v>0</v>
      </c>
      <c r="AR411" s="227">
        <f t="shared" ca="1" si="1046"/>
        <v>502.8</v>
      </c>
      <c r="AS411" s="227">
        <f t="shared" ca="1" si="1047"/>
        <v>0</v>
      </c>
      <c r="AT411" s="227">
        <f t="shared" ca="1" si="1048"/>
        <v>0</v>
      </c>
      <c r="AU411" s="227">
        <f t="shared" ca="1" si="1049"/>
        <v>0</v>
      </c>
      <c r="AV411" s="227">
        <f t="shared" ca="1" si="1050"/>
        <v>0</v>
      </c>
      <c r="AW411" s="227">
        <f t="shared" ca="1" si="1051"/>
        <v>0</v>
      </c>
      <c r="AX411" s="227">
        <f t="shared" ca="1" si="1052"/>
        <v>0</v>
      </c>
      <c r="AY411" s="227">
        <f t="shared" ca="1" si="1053"/>
        <v>0</v>
      </c>
      <c r="AZ411" s="227">
        <f t="shared" ca="1" si="1054"/>
        <v>0</v>
      </c>
      <c r="BB411" s="227">
        <f t="shared" ca="1" si="1055"/>
        <v>70</v>
      </c>
      <c r="BC411" s="227">
        <f t="shared" si="1056"/>
        <v>0</v>
      </c>
      <c r="BD411" s="227">
        <f t="shared" ca="1" si="1057"/>
        <v>52.65</v>
      </c>
      <c r="BE411" s="227">
        <f t="shared" ca="1" si="1058"/>
        <v>65.790000000000006</v>
      </c>
      <c r="BF411" s="227">
        <f t="shared" ca="1" si="1059"/>
        <v>55.66</v>
      </c>
      <c r="BG411" s="227">
        <f t="shared" ca="1" si="1060"/>
        <v>57.64</v>
      </c>
      <c r="BH411" s="227">
        <f t="shared" ca="1" si="1061"/>
        <v>64.540000000000006</v>
      </c>
      <c r="BI411" s="227">
        <f t="shared" ca="1" si="1062"/>
        <v>66.53</v>
      </c>
      <c r="BJ411" s="227">
        <f t="shared" ca="1" si="1063"/>
        <v>70</v>
      </c>
    </row>
    <row r="412" spans="1:62" x14ac:dyDescent="0.2">
      <c r="A412" s="228" t="s">
        <v>5</v>
      </c>
      <c r="B412" s="238" t="s">
        <v>63</v>
      </c>
      <c r="C412" s="230" t="s">
        <v>84</v>
      </c>
      <c r="D412" s="231">
        <v>55.48</v>
      </c>
      <c r="E412" s="236">
        <f t="shared" ca="1" si="1023"/>
        <v>92.92</v>
      </c>
      <c r="F412" s="231">
        <v>56.33</v>
      </c>
      <c r="G412" s="236">
        <f t="shared" ca="1" si="1024"/>
        <v>86.12</v>
      </c>
      <c r="H412" s="231">
        <v>47.59</v>
      </c>
      <c r="I412" s="236">
        <f t="shared" ca="1" si="1025"/>
        <v>100</v>
      </c>
      <c r="J412" s="231">
        <v>52.49</v>
      </c>
      <c r="K412" s="232">
        <f t="shared" ca="1" si="1026"/>
        <v>83.21</v>
      </c>
      <c r="L412" s="231">
        <v>52.45</v>
      </c>
      <c r="M412" s="232">
        <f t="shared" ca="1" si="1027"/>
        <v>67.05</v>
      </c>
      <c r="N412" s="231">
        <v>50.13</v>
      </c>
      <c r="O412" s="232">
        <f t="shared" ca="1" si="1028"/>
        <v>75.069999999999993</v>
      </c>
      <c r="P412" s="231" t="s">
        <v>88</v>
      </c>
      <c r="Q412" s="235" t="str">
        <f t="shared" si="1029"/>
        <v>*</v>
      </c>
      <c r="R412" s="231">
        <v>75.459999999999994</v>
      </c>
      <c r="S412" s="236">
        <f t="shared" ca="1" si="1030"/>
        <v>89.38</v>
      </c>
      <c r="T412" s="231">
        <v>47.24</v>
      </c>
      <c r="U412" s="236">
        <f t="shared" ca="1" si="1031"/>
        <v>95.32</v>
      </c>
      <c r="V412" s="236">
        <f t="shared" ca="1" si="1032"/>
        <v>463.74</v>
      </c>
      <c r="W412" s="225"/>
      <c r="X412" s="226">
        <v>0.7</v>
      </c>
      <c r="Y412" s="158">
        <f t="shared" ca="1" si="1033"/>
        <v>100</v>
      </c>
      <c r="Z412" s="158">
        <f t="shared" ca="1" si="1033"/>
        <v>95.32</v>
      </c>
      <c r="AA412" s="158">
        <f t="shared" ca="1" si="1033"/>
        <v>92.92</v>
      </c>
      <c r="AB412" s="158">
        <f t="shared" ca="1" si="1033"/>
        <v>89.38</v>
      </c>
      <c r="AC412" s="158">
        <f t="shared" ca="1" si="1033"/>
        <v>86.12</v>
      </c>
      <c r="AE412" s="158">
        <f t="shared" ca="1" si="1034"/>
        <v>92.92</v>
      </c>
      <c r="AF412" s="158">
        <f t="shared" ca="1" si="1035"/>
        <v>86.12</v>
      </c>
      <c r="AG412" s="158">
        <f t="shared" ca="1" si="1036"/>
        <v>100</v>
      </c>
      <c r="AH412" s="158">
        <f t="shared" ca="1" si="1037"/>
        <v>83.21</v>
      </c>
      <c r="AI412" s="158">
        <f t="shared" ca="1" si="1038"/>
        <v>67.05</v>
      </c>
      <c r="AJ412" s="158">
        <f t="shared" ca="1" si="1039"/>
        <v>75.069999999999993</v>
      </c>
      <c r="AK412" s="158">
        <f t="shared" si="1040"/>
        <v>0</v>
      </c>
      <c r="AL412" s="158">
        <f t="shared" ca="1" si="1041"/>
        <v>89.38</v>
      </c>
      <c r="AM412" s="158">
        <f t="shared" ca="1" si="1042"/>
        <v>95.32</v>
      </c>
      <c r="AN412" s="159">
        <f t="shared" ca="1" si="1043"/>
        <v>482.35</v>
      </c>
      <c r="AP412" s="227">
        <f t="shared" ca="1" si="1044"/>
        <v>0</v>
      </c>
      <c r="AQ412" s="227">
        <f t="shared" ca="1" si="1045"/>
        <v>0</v>
      </c>
      <c r="AR412" s="227">
        <f t="shared" ca="1" si="1046"/>
        <v>0</v>
      </c>
      <c r="AS412" s="227">
        <f t="shared" ca="1" si="1047"/>
        <v>0</v>
      </c>
      <c r="AT412" s="227">
        <f t="shared" ca="1" si="1048"/>
        <v>0</v>
      </c>
      <c r="AU412" s="227">
        <f t="shared" ca="1" si="1049"/>
        <v>0</v>
      </c>
      <c r="AV412" s="227">
        <f t="shared" ca="1" si="1050"/>
        <v>0</v>
      </c>
      <c r="AW412" s="227">
        <f t="shared" ca="1" si="1051"/>
        <v>482.35</v>
      </c>
      <c r="AX412" s="227">
        <f t="shared" ca="1" si="1052"/>
        <v>0</v>
      </c>
      <c r="AY412" s="227">
        <f t="shared" ca="1" si="1053"/>
        <v>0</v>
      </c>
      <c r="AZ412" s="227">
        <f t="shared" ca="1" si="1054"/>
        <v>0</v>
      </c>
      <c r="BB412" s="227">
        <f t="shared" ca="1" si="1055"/>
        <v>65.040000000000006</v>
      </c>
      <c r="BC412" s="227">
        <f t="shared" ca="1" si="1056"/>
        <v>60.28</v>
      </c>
      <c r="BD412" s="227">
        <f t="shared" ca="1" si="1057"/>
        <v>70</v>
      </c>
      <c r="BE412" s="227">
        <f t="shared" ca="1" si="1058"/>
        <v>58.25</v>
      </c>
      <c r="BF412" s="227">
        <f t="shared" ca="1" si="1059"/>
        <v>46.94</v>
      </c>
      <c r="BG412" s="227">
        <f t="shared" ca="1" si="1060"/>
        <v>52.55</v>
      </c>
      <c r="BH412" s="227">
        <f t="shared" si="1061"/>
        <v>0</v>
      </c>
      <c r="BI412" s="227">
        <f t="shared" ca="1" si="1062"/>
        <v>62.57</v>
      </c>
      <c r="BJ412" s="227">
        <f t="shared" ca="1" si="1063"/>
        <v>66.72</v>
      </c>
    </row>
    <row r="413" spans="1:62" x14ac:dyDescent="0.2">
      <c r="A413" s="228" t="s">
        <v>6</v>
      </c>
      <c r="B413" s="229" t="s">
        <v>114</v>
      </c>
      <c r="C413" s="230" t="s">
        <v>84</v>
      </c>
      <c r="D413" s="231">
        <v>81.3</v>
      </c>
      <c r="E413" s="232">
        <f t="shared" ca="1" si="1023"/>
        <v>63.62</v>
      </c>
      <c r="F413" s="231"/>
      <c r="G413" s="236" t="str">
        <f t="shared" si="1024"/>
        <v/>
      </c>
      <c r="H413" s="231">
        <v>58.38</v>
      </c>
      <c r="I413" s="236">
        <f t="shared" ca="1" si="1025"/>
        <v>81.84</v>
      </c>
      <c r="J413" s="231">
        <v>51.38</v>
      </c>
      <c r="K413" s="236">
        <f t="shared" ca="1" si="1026"/>
        <v>85.12</v>
      </c>
      <c r="L413" s="231">
        <v>62.01</v>
      </c>
      <c r="M413" s="232">
        <f t="shared" ca="1" si="1027"/>
        <v>57.03</v>
      </c>
      <c r="N413" s="231">
        <v>45.14</v>
      </c>
      <c r="O413" s="236">
        <f t="shared" ca="1" si="1028"/>
        <v>83.35</v>
      </c>
      <c r="P413" s="231">
        <v>51.14</v>
      </c>
      <c r="Q413" s="236">
        <f t="shared" ca="1" si="1029"/>
        <v>66.53</v>
      </c>
      <c r="R413" s="231"/>
      <c r="S413" s="236" t="str">
        <f t="shared" si="1030"/>
        <v/>
      </c>
      <c r="T413" s="231">
        <v>48.13</v>
      </c>
      <c r="U413" s="236">
        <f t="shared" ca="1" si="1031"/>
        <v>93.71</v>
      </c>
      <c r="V413" s="236">
        <f t="shared" ca="1" si="1032"/>
        <v>410.54999999999995</v>
      </c>
      <c r="W413" s="225"/>
      <c r="X413" s="226">
        <v>0.7</v>
      </c>
      <c r="Y413" s="158">
        <f t="shared" ca="1" si="1033"/>
        <v>93.71</v>
      </c>
      <c r="Z413" s="158">
        <f t="shared" ca="1" si="1033"/>
        <v>85.12</v>
      </c>
      <c r="AA413" s="158">
        <f t="shared" ca="1" si="1033"/>
        <v>83.35</v>
      </c>
      <c r="AB413" s="158">
        <f t="shared" ca="1" si="1033"/>
        <v>81.84</v>
      </c>
      <c r="AC413" s="158">
        <f t="shared" ca="1" si="1033"/>
        <v>66.53</v>
      </c>
      <c r="AE413" s="158">
        <f t="shared" ca="1" si="1034"/>
        <v>63.62</v>
      </c>
      <c r="AF413" s="158">
        <f t="shared" si="1035"/>
        <v>0</v>
      </c>
      <c r="AG413" s="158">
        <f t="shared" ca="1" si="1036"/>
        <v>81.84</v>
      </c>
      <c r="AH413" s="158">
        <f t="shared" ca="1" si="1037"/>
        <v>85.12</v>
      </c>
      <c r="AI413" s="158">
        <f t="shared" ca="1" si="1038"/>
        <v>57.03</v>
      </c>
      <c r="AJ413" s="158">
        <f t="shared" ca="1" si="1039"/>
        <v>83.35</v>
      </c>
      <c r="AK413" s="158">
        <f t="shared" ca="1" si="1040"/>
        <v>66.53</v>
      </c>
      <c r="AL413" s="158">
        <f t="shared" si="1041"/>
        <v>0</v>
      </c>
      <c r="AM413" s="158">
        <f t="shared" ca="1" si="1042"/>
        <v>93.71</v>
      </c>
      <c r="AN413" s="159">
        <f t="shared" ca="1" si="1043"/>
        <v>371.84</v>
      </c>
      <c r="AP413" s="227">
        <f t="shared" ca="1" si="1044"/>
        <v>0</v>
      </c>
      <c r="AQ413" s="227">
        <f t="shared" ca="1" si="1045"/>
        <v>0</v>
      </c>
      <c r="AR413" s="227">
        <f t="shared" ca="1" si="1046"/>
        <v>0</v>
      </c>
      <c r="AS413" s="227">
        <f t="shared" ca="1" si="1047"/>
        <v>0</v>
      </c>
      <c r="AT413" s="227">
        <f t="shared" ca="1" si="1048"/>
        <v>0</v>
      </c>
      <c r="AU413" s="227">
        <f t="shared" ca="1" si="1049"/>
        <v>0</v>
      </c>
      <c r="AV413" s="227">
        <f t="shared" ca="1" si="1050"/>
        <v>0</v>
      </c>
      <c r="AW413" s="227">
        <f t="shared" ca="1" si="1051"/>
        <v>371.84</v>
      </c>
      <c r="AX413" s="227">
        <f t="shared" ca="1" si="1052"/>
        <v>0</v>
      </c>
      <c r="AY413" s="227">
        <f t="shared" ca="1" si="1053"/>
        <v>0</v>
      </c>
      <c r="AZ413" s="227">
        <f t="shared" ca="1" si="1054"/>
        <v>0</v>
      </c>
      <c r="BB413" s="227">
        <f t="shared" ca="1" si="1055"/>
        <v>44.53</v>
      </c>
      <c r="BC413" s="227">
        <f t="shared" si="1056"/>
        <v>0</v>
      </c>
      <c r="BD413" s="227">
        <f t="shared" ca="1" si="1057"/>
        <v>57.29</v>
      </c>
      <c r="BE413" s="227">
        <f t="shared" ca="1" si="1058"/>
        <v>59.58</v>
      </c>
      <c r="BF413" s="227">
        <f t="shared" ca="1" si="1059"/>
        <v>39.92</v>
      </c>
      <c r="BG413" s="227">
        <f t="shared" ca="1" si="1060"/>
        <v>58.35</v>
      </c>
      <c r="BH413" s="227">
        <f t="shared" ca="1" si="1061"/>
        <v>46.57</v>
      </c>
      <c r="BI413" s="227">
        <f t="shared" si="1062"/>
        <v>0</v>
      </c>
      <c r="BJ413" s="227">
        <f t="shared" ca="1" si="1063"/>
        <v>65.599999999999994</v>
      </c>
    </row>
    <row r="414" spans="1:62" x14ac:dyDescent="0.2">
      <c r="A414" s="228" t="s">
        <v>7</v>
      </c>
      <c r="B414" s="229" t="s">
        <v>123</v>
      </c>
      <c r="C414" s="230" t="s">
        <v>73</v>
      </c>
      <c r="D414" s="231">
        <v>141.29</v>
      </c>
      <c r="E414" s="233">
        <f t="shared" ca="1" si="1023"/>
        <v>36.65</v>
      </c>
      <c r="F414" s="231"/>
      <c r="G414" s="233" t="str">
        <f t="shared" si="1024"/>
        <v/>
      </c>
      <c r="H414" s="231"/>
      <c r="I414" s="233" t="str">
        <f t="shared" si="1025"/>
        <v/>
      </c>
      <c r="J414" s="261"/>
      <c r="K414" s="233" t="str">
        <f t="shared" si="1026"/>
        <v/>
      </c>
      <c r="L414" s="231">
        <v>62.41</v>
      </c>
      <c r="M414" s="233">
        <f t="shared" ca="1" si="1027"/>
        <v>56.42</v>
      </c>
      <c r="N414" s="231"/>
      <c r="O414" s="233" t="str">
        <f t="shared" si="1028"/>
        <v/>
      </c>
      <c r="P414" s="231">
        <v>34.049999999999997</v>
      </c>
      <c r="Q414" s="233">
        <f t="shared" ca="1" si="1029"/>
        <v>100</v>
      </c>
      <c r="R414" s="231"/>
      <c r="S414" s="233" t="str">
        <f t="shared" si="1030"/>
        <v/>
      </c>
      <c r="T414" s="291"/>
      <c r="U414" s="233" t="str">
        <f t="shared" si="1031"/>
        <v/>
      </c>
      <c r="V414" s="236">
        <f t="shared" ca="1" si="1032"/>
        <v>193.07000000000002</v>
      </c>
      <c r="W414" s="225"/>
      <c r="X414" s="226">
        <v>0.7</v>
      </c>
      <c r="Y414" s="158">
        <f t="shared" ca="1" si="1033"/>
        <v>100</v>
      </c>
      <c r="Z414" s="158">
        <f t="shared" ca="1" si="1033"/>
        <v>56.42</v>
      </c>
      <c r="AA414" s="158">
        <f t="shared" ca="1" si="1033"/>
        <v>36.65</v>
      </c>
      <c r="AB414" s="158">
        <f t="shared" ca="1" si="1033"/>
        <v>0</v>
      </c>
      <c r="AC414" s="158">
        <f t="shared" ca="1" si="1033"/>
        <v>0</v>
      </c>
      <c r="AE414" s="158">
        <f t="shared" ca="1" si="1034"/>
        <v>36.65</v>
      </c>
      <c r="AF414" s="158">
        <f t="shared" si="1035"/>
        <v>0</v>
      </c>
      <c r="AG414" s="158">
        <f t="shared" si="1036"/>
        <v>0</v>
      </c>
      <c r="AH414" s="158">
        <f t="shared" si="1037"/>
        <v>0</v>
      </c>
      <c r="AI414" s="158">
        <f t="shared" ca="1" si="1038"/>
        <v>56.42</v>
      </c>
      <c r="AJ414" s="158">
        <f t="shared" si="1039"/>
        <v>0</v>
      </c>
      <c r="AK414" s="158">
        <f t="shared" ca="1" si="1040"/>
        <v>100</v>
      </c>
      <c r="AL414" s="158">
        <f t="shared" si="1041"/>
        <v>0</v>
      </c>
      <c r="AM414" s="158">
        <f t="shared" si="1042"/>
        <v>0</v>
      </c>
      <c r="AN414" s="159">
        <f t="shared" ca="1" si="1043"/>
        <v>135.15</v>
      </c>
      <c r="AP414" s="227">
        <f t="shared" ca="1" si="1044"/>
        <v>135.15</v>
      </c>
      <c r="AQ414" s="227">
        <f t="shared" ca="1" si="1045"/>
        <v>0</v>
      </c>
      <c r="AR414" s="227">
        <f t="shared" ca="1" si="1046"/>
        <v>0</v>
      </c>
      <c r="AS414" s="227">
        <f t="shared" ca="1" si="1047"/>
        <v>0</v>
      </c>
      <c r="AT414" s="227">
        <f t="shared" ca="1" si="1048"/>
        <v>0</v>
      </c>
      <c r="AU414" s="227">
        <f t="shared" ca="1" si="1049"/>
        <v>0</v>
      </c>
      <c r="AV414" s="227">
        <f t="shared" ca="1" si="1050"/>
        <v>0</v>
      </c>
      <c r="AW414" s="227">
        <f t="shared" ca="1" si="1051"/>
        <v>0</v>
      </c>
      <c r="AX414" s="227">
        <f t="shared" ca="1" si="1052"/>
        <v>0</v>
      </c>
      <c r="AY414" s="227">
        <f t="shared" ca="1" si="1053"/>
        <v>0</v>
      </c>
      <c r="AZ414" s="227">
        <f t="shared" ca="1" si="1054"/>
        <v>0</v>
      </c>
      <c r="BB414" s="227">
        <f t="shared" ca="1" si="1055"/>
        <v>25.66</v>
      </c>
      <c r="BC414" s="227">
        <f t="shared" si="1056"/>
        <v>0</v>
      </c>
      <c r="BD414" s="227">
        <f t="shared" si="1057"/>
        <v>0</v>
      </c>
      <c r="BE414" s="227">
        <f t="shared" si="1058"/>
        <v>0</v>
      </c>
      <c r="BF414" s="227">
        <f t="shared" ca="1" si="1059"/>
        <v>39.49</v>
      </c>
      <c r="BG414" s="227">
        <f t="shared" si="1060"/>
        <v>0</v>
      </c>
      <c r="BH414" s="227">
        <f t="shared" ca="1" si="1061"/>
        <v>70</v>
      </c>
      <c r="BI414" s="227">
        <f t="shared" si="1062"/>
        <v>0</v>
      </c>
      <c r="BJ414" s="227">
        <f t="shared" si="1063"/>
        <v>0</v>
      </c>
    </row>
    <row r="415" spans="1:62" s="157" customFormat="1" ht="13.5" thickBot="1" x14ac:dyDescent="0.25">
      <c r="A415" s="247" t="s">
        <v>8</v>
      </c>
      <c r="B415" s="248" t="s">
        <v>61</v>
      </c>
      <c r="C415" s="249" t="s">
        <v>82</v>
      </c>
      <c r="D415" s="250"/>
      <c r="E415" s="251" t="str">
        <f t="shared" si="1023"/>
        <v/>
      </c>
      <c r="F415" s="250"/>
      <c r="G415" s="251" t="str">
        <f t="shared" si="1024"/>
        <v/>
      </c>
      <c r="H415" s="250"/>
      <c r="I415" s="251" t="str">
        <f t="shared" si="1025"/>
        <v/>
      </c>
      <c r="J415" s="250">
        <v>73.38</v>
      </c>
      <c r="K415" s="251">
        <f t="shared" ca="1" si="1026"/>
        <v>59.69</v>
      </c>
      <c r="L415" s="250"/>
      <c r="M415" s="251" t="str">
        <f t="shared" si="1027"/>
        <v/>
      </c>
      <c r="N415" s="250">
        <v>78</v>
      </c>
      <c r="O415" s="251">
        <f t="shared" ca="1" si="1028"/>
        <v>48.33</v>
      </c>
      <c r="P415" s="250"/>
      <c r="Q415" s="251" t="str">
        <f t="shared" si="1029"/>
        <v/>
      </c>
      <c r="R415" s="250"/>
      <c r="S415" s="251" t="str">
        <f t="shared" si="1030"/>
        <v/>
      </c>
      <c r="T415" s="267"/>
      <c r="U415" s="251" t="str">
        <f t="shared" si="1031"/>
        <v/>
      </c>
      <c r="V415" s="251">
        <f t="shared" ca="1" si="1032"/>
        <v>108.02</v>
      </c>
      <c r="W415" s="225"/>
      <c r="X415" s="226">
        <v>0.7</v>
      </c>
      <c r="Y415" s="157">
        <f t="shared" ca="1" si="1033"/>
        <v>59.69</v>
      </c>
      <c r="Z415" s="157">
        <f t="shared" ca="1" si="1033"/>
        <v>48.33</v>
      </c>
      <c r="AA415" s="157">
        <f t="shared" ca="1" si="1033"/>
        <v>0</v>
      </c>
      <c r="AB415" s="157">
        <f t="shared" ca="1" si="1033"/>
        <v>0</v>
      </c>
      <c r="AC415" s="157">
        <f t="shared" ca="1" si="1033"/>
        <v>0</v>
      </c>
      <c r="AE415" s="157">
        <f t="shared" si="1034"/>
        <v>0</v>
      </c>
      <c r="AF415" s="157">
        <f t="shared" si="1035"/>
        <v>0</v>
      </c>
      <c r="AG415" s="157">
        <f t="shared" si="1036"/>
        <v>0</v>
      </c>
      <c r="AH415" s="157">
        <f t="shared" ca="1" si="1037"/>
        <v>59.69</v>
      </c>
      <c r="AI415" s="157">
        <f t="shared" si="1038"/>
        <v>0</v>
      </c>
      <c r="AJ415" s="157">
        <f t="shared" ca="1" si="1039"/>
        <v>48.33</v>
      </c>
      <c r="AK415" s="157">
        <f t="shared" si="1040"/>
        <v>0</v>
      </c>
      <c r="AL415" s="157">
        <f t="shared" si="1041"/>
        <v>0</v>
      </c>
      <c r="AM415" s="157">
        <f t="shared" si="1042"/>
        <v>0</v>
      </c>
      <c r="AN415" s="159">
        <f t="shared" ca="1" si="1043"/>
        <v>75.61</v>
      </c>
      <c r="AP415" s="227">
        <f t="shared" ca="1" si="1044"/>
        <v>0</v>
      </c>
      <c r="AQ415" s="227">
        <f t="shared" ca="1" si="1045"/>
        <v>0</v>
      </c>
      <c r="AR415" s="227">
        <f t="shared" ca="1" si="1046"/>
        <v>0</v>
      </c>
      <c r="AS415" s="227">
        <f t="shared" ca="1" si="1047"/>
        <v>75.61</v>
      </c>
      <c r="AT415" s="227">
        <f t="shared" ca="1" si="1048"/>
        <v>0</v>
      </c>
      <c r="AU415" s="227">
        <f t="shared" ca="1" si="1049"/>
        <v>0</v>
      </c>
      <c r="AV415" s="227">
        <f t="shared" ca="1" si="1050"/>
        <v>0</v>
      </c>
      <c r="AW415" s="227">
        <f t="shared" ca="1" si="1051"/>
        <v>0</v>
      </c>
      <c r="AX415" s="227">
        <f t="shared" ca="1" si="1052"/>
        <v>0</v>
      </c>
      <c r="AY415" s="227">
        <f t="shared" ca="1" si="1053"/>
        <v>0</v>
      </c>
      <c r="AZ415" s="227">
        <f t="shared" ca="1" si="1054"/>
        <v>0</v>
      </c>
      <c r="BB415" s="227">
        <f t="shared" si="1055"/>
        <v>0</v>
      </c>
      <c r="BC415" s="227">
        <f t="shared" si="1056"/>
        <v>0</v>
      </c>
      <c r="BD415" s="227">
        <f t="shared" si="1057"/>
        <v>0</v>
      </c>
      <c r="BE415" s="227">
        <f t="shared" ca="1" si="1058"/>
        <v>41.78</v>
      </c>
      <c r="BF415" s="227">
        <f t="shared" si="1059"/>
        <v>0</v>
      </c>
      <c r="BG415" s="227">
        <f t="shared" ca="1" si="1060"/>
        <v>33.83</v>
      </c>
      <c r="BH415" s="227">
        <f t="shared" si="1061"/>
        <v>0</v>
      </c>
      <c r="BI415" s="227">
        <f t="shared" si="1062"/>
        <v>0</v>
      </c>
      <c r="BJ415" s="227">
        <f t="shared" si="1063"/>
        <v>0</v>
      </c>
    </row>
    <row r="416" spans="1:62" ht="13.5" thickBot="1" x14ac:dyDescent="0.25">
      <c r="A416" s="179"/>
      <c r="R416" s="271"/>
      <c r="AP416" s="227"/>
      <c r="AQ416" s="227"/>
      <c r="AR416" s="227"/>
      <c r="AS416" s="227"/>
      <c r="AT416" s="227"/>
      <c r="AU416" s="227"/>
      <c r="AV416" s="227"/>
      <c r="AW416" s="227"/>
      <c r="AX416" s="227"/>
      <c r="AY416" s="227"/>
      <c r="AZ416" s="227"/>
    </row>
    <row r="417" spans="1:62" ht="13.5" customHeight="1" x14ac:dyDescent="0.25">
      <c r="A417" s="355"/>
      <c r="B417" s="358" t="s">
        <v>142</v>
      </c>
      <c r="C417" s="361" t="s">
        <v>2</v>
      </c>
      <c r="D417" s="349" t="s">
        <v>95</v>
      </c>
      <c r="E417" s="349"/>
      <c r="F417" s="349" t="s">
        <v>145</v>
      </c>
      <c r="G417" s="349"/>
      <c r="H417" s="349" t="s">
        <v>133</v>
      </c>
      <c r="I417" s="349"/>
      <c r="J417" s="349" t="s">
        <v>135</v>
      </c>
      <c r="K417" s="349"/>
      <c r="L417" s="349" t="s">
        <v>136</v>
      </c>
      <c r="M417" s="350"/>
      <c r="N417" s="349" t="s">
        <v>149</v>
      </c>
      <c r="O417" s="349"/>
      <c r="P417" s="349" t="s">
        <v>20</v>
      </c>
      <c r="Q417" s="349"/>
      <c r="R417" s="349" t="s">
        <v>153</v>
      </c>
      <c r="S417" s="350"/>
      <c r="T417" s="349" t="s">
        <v>381</v>
      </c>
      <c r="U417" s="350"/>
      <c r="V417" s="351" t="s">
        <v>93</v>
      </c>
      <c r="W417" s="354"/>
      <c r="X417" s="354"/>
      <c r="AP417" s="227"/>
      <c r="AQ417" s="227"/>
      <c r="AR417" s="227"/>
      <c r="AS417" s="227"/>
      <c r="AT417" s="227"/>
      <c r="AU417" s="227"/>
      <c r="AV417" s="227"/>
      <c r="AW417" s="227"/>
      <c r="AX417" s="227"/>
      <c r="AY417" s="227"/>
      <c r="AZ417" s="227"/>
    </row>
    <row r="418" spans="1:62" ht="13.5" x14ac:dyDescent="0.25">
      <c r="A418" s="356"/>
      <c r="B418" s="359"/>
      <c r="C418" s="362"/>
      <c r="D418" s="348" t="s">
        <v>144</v>
      </c>
      <c r="E418" s="348"/>
      <c r="F418" s="348" t="s">
        <v>146</v>
      </c>
      <c r="G418" s="348"/>
      <c r="H418" s="348" t="s">
        <v>146</v>
      </c>
      <c r="I418" s="348"/>
      <c r="J418" s="348" t="s">
        <v>147</v>
      </c>
      <c r="K418" s="348"/>
      <c r="L418" s="348" t="s">
        <v>148</v>
      </c>
      <c r="M418" s="348"/>
      <c r="N418" s="348" t="s">
        <v>151</v>
      </c>
      <c r="O418" s="348"/>
      <c r="P418" s="348" t="s">
        <v>152</v>
      </c>
      <c r="Q418" s="348"/>
      <c r="R418" s="348" t="s">
        <v>91</v>
      </c>
      <c r="S418" s="348"/>
      <c r="T418" s="348" t="s">
        <v>382</v>
      </c>
      <c r="U418" s="348"/>
      <c r="V418" s="352"/>
      <c r="W418" s="354"/>
      <c r="X418" s="354"/>
      <c r="AP418" s="227"/>
      <c r="AQ418" s="227"/>
      <c r="AR418" s="227"/>
      <c r="AS418" s="227"/>
      <c r="AT418" s="227"/>
      <c r="AU418" s="227"/>
      <c r="AV418" s="227"/>
      <c r="AW418" s="227"/>
      <c r="AX418" s="227"/>
      <c r="AY418" s="227"/>
      <c r="AZ418" s="227"/>
    </row>
    <row r="419" spans="1:62" ht="13.5" customHeight="1" thickBot="1" x14ac:dyDescent="0.25">
      <c r="A419" s="357"/>
      <c r="B419" s="360"/>
      <c r="C419" s="363"/>
      <c r="D419" s="203" t="s">
        <v>0</v>
      </c>
      <c r="E419" s="204" t="s">
        <v>1</v>
      </c>
      <c r="F419" s="203" t="s">
        <v>0</v>
      </c>
      <c r="G419" s="204" t="s">
        <v>1</v>
      </c>
      <c r="H419" s="203" t="s">
        <v>0</v>
      </c>
      <c r="I419" s="204" t="s">
        <v>1</v>
      </c>
      <c r="J419" s="203" t="s">
        <v>0</v>
      </c>
      <c r="K419" s="204" t="s">
        <v>1</v>
      </c>
      <c r="L419" s="203" t="s">
        <v>0</v>
      </c>
      <c r="M419" s="204" t="s">
        <v>1</v>
      </c>
      <c r="N419" s="203" t="s">
        <v>0</v>
      </c>
      <c r="O419" s="204" t="s">
        <v>1</v>
      </c>
      <c r="P419" s="203" t="s">
        <v>0</v>
      </c>
      <c r="Q419" s="204" t="s">
        <v>1</v>
      </c>
      <c r="R419" s="203" t="s">
        <v>0</v>
      </c>
      <c r="S419" s="204" t="s">
        <v>1</v>
      </c>
      <c r="T419" s="203" t="s">
        <v>0</v>
      </c>
      <c r="U419" s="204" t="s">
        <v>1</v>
      </c>
      <c r="V419" s="353"/>
      <c r="W419" s="225"/>
      <c r="X419" s="206"/>
      <c r="AP419" s="227"/>
      <c r="AQ419" s="227"/>
      <c r="AR419" s="227"/>
      <c r="AS419" s="227"/>
      <c r="AT419" s="227"/>
      <c r="AU419" s="227"/>
      <c r="AV419" s="227"/>
      <c r="AW419" s="227"/>
      <c r="AX419" s="227"/>
      <c r="AY419" s="227"/>
      <c r="AZ419" s="227"/>
    </row>
    <row r="420" spans="1:62" s="215" customFormat="1" ht="13.5" hidden="1" outlineLevel="1" thickBot="1" x14ac:dyDescent="0.25">
      <c r="A420" s="209"/>
      <c r="B420" s="210">
        <f>ROW()+1</f>
        <v>421</v>
      </c>
      <c r="C420" s="211" cm="1">
        <f t="array" ref="C420">MATCH(TRUE,ISBLANK(C421:C639),0)+ROW()-1</f>
        <v>423</v>
      </c>
      <c r="D420" s="212">
        <f ca="1">MIN(INDIRECT(ADDRESS($B420,COLUMN())&amp;":"&amp;ADDRESS($C420,COLUMN())))</f>
        <v>68.430000000000007</v>
      </c>
      <c r="E420" s="213">
        <f ca="1">100*D420-40*INT(D420)</f>
        <v>4123.0000000000009</v>
      </c>
      <c r="F420" s="212">
        <f ca="1">MIN(INDIRECT(ADDRESS($B420,COLUMN())&amp;":"&amp;ADDRESS($C420,COLUMN())))</f>
        <v>68.430000000000007</v>
      </c>
      <c r="G420" s="213">
        <f t="shared" ref="G420" ca="1" si="1064">F420*100-40*INT(F420)</f>
        <v>4123.0000000000009</v>
      </c>
      <c r="H420" s="212">
        <f ca="1">MIN(INDIRECT(ADDRESS($B420,COLUMN())&amp;":"&amp;ADDRESS($C420,COLUMN())))</f>
        <v>84.06</v>
      </c>
      <c r="I420" s="213">
        <f t="shared" ref="I420" ca="1" si="1065">H420*100-40*INT(H420)</f>
        <v>5046</v>
      </c>
      <c r="J420" s="212">
        <f ca="1">MIN(INDIRECT(ADDRESS($B420,COLUMN())&amp;":"&amp;ADDRESS($C420,COLUMN())))</f>
        <v>51.5</v>
      </c>
      <c r="K420" s="213">
        <f t="shared" ref="K420" ca="1" si="1066">J420*100-40*INT(J420)</f>
        <v>3110</v>
      </c>
      <c r="L420" s="212">
        <f ca="1">MIN(INDIRECT(ADDRESS($B420,COLUMN())&amp;":"&amp;ADDRESS($C420,COLUMN())))</f>
        <v>45.18</v>
      </c>
      <c r="M420" s="213">
        <f t="shared" ref="M420" ca="1" si="1067">L420*100-40*INT(L420)</f>
        <v>2718</v>
      </c>
      <c r="N420" s="212">
        <f ca="1">MIN(INDIRECT(ADDRESS($B420,COLUMN())&amp;":"&amp;ADDRESS($C420,COLUMN())))</f>
        <v>36.020000000000003</v>
      </c>
      <c r="O420" s="213">
        <f t="shared" ref="O420" ca="1" si="1068">N420*100-40*INT(N420)</f>
        <v>2162.0000000000005</v>
      </c>
      <c r="P420" s="212">
        <f ca="1">MIN(INDIRECT(ADDRESS($B420,COLUMN())&amp;":"&amp;ADDRESS($C420,COLUMN())))</f>
        <v>53.55</v>
      </c>
      <c r="Q420" s="213">
        <f t="shared" ref="Q420" ca="1" si="1069">P420*100-40*INT(P420)</f>
        <v>3235</v>
      </c>
      <c r="R420" s="212">
        <f ca="1">MIN(INDIRECT(ADDRESS($B420,COLUMN())&amp;":"&amp;ADDRESS($C420,COLUMN())))</f>
        <v>106.14</v>
      </c>
      <c r="S420" s="213">
        <f t="shared" ref="S420" ca="1" si="1070">R420*100-40*INT(R420)</f>
        <v>6374</v>
      </c>
      <c r="T420" s="212">
        <f ca="1">MIN(INDIRECT(ADDRESS($B420,COLUMN())&amp;":"&amp;ADDRESS($C420,COLUMN())))</f>
        <v>56.02</v>
      </c>
      <c r="U420" s="213">
        <f t="shared" ref="U420" ca="1" si="1071">T420*100-40*INT(T420)</f>
        <v>3362</v>
      </c>
      <c r="V420" s="212"/>
      <c r="W420" s="225"/>
      <c r="X420" s="214"/>
      <c r="AN420" s="216"/>
      <c r="AP420" s="217"/>
      <c r="AQ420" s="217"/>
      <c r="AR420" s="217"/>
      <c r="AS420" s="217"/>
      <c r="AT420" s="217"/>
      <c r="AU420" s="217"/>
      <c r="AV420" s="217"/>
      <c r="AW420" s="217"/>
      <c r="AX420" s="217"/>
      <c r="AY420" s="217"/>
      <c r="AZ420" s="217"/>
    </row>
    <row r="421" spans="1:62" collapsed="1" x14ac:dyDescent="0.2">
      <c r="A421" s="218" t="s">
        <v>3</v>
      </c>
      <c r="B421" s="219" t="s">
        <v>64</v>
      </c>
      <c r="C421" s="220" t="s">
        <v>80</v>
      </c>
      <c r="D421" s="221">
        <v>93.49</v>
      </c>
      <c r="E421" s="222">
        <f ca="1">IF(D421="","",IF(N(D421)=0,"*",ROUND(100*E$420/(100*D421-40*INT(D421)),2)))</f>
        <v>73.25</v>
      </c>
      <c r="F421" s="221">
        <v>68.430000000000007</v>
      </c>
      <c r="G421" s="223">
        <f ca="1">IF(F421="","",IF(N(F421)=0,"*",ROUND(100*G$420/(100*F421-40*INT(F421)),2)))</f>
        <v>100</v>
      </c>
      <c r="H421" s="221">
        <v>84.06</v>
      </c>
      <c r="I421" s="223">
        <f ca="1">IF(H421="","",IF(N(H421)=0,"*",ROUND(100*I$420/(100*H421-40*INT(H421)),2)))</f>
        <v>100</v>
      </c>
      <c r="J421" s="221">
        <v>51.5</v>
      </c>
      <c r="K421" s="223">
        <f ca="1">IF(J421="","",IF(N(J421)=0,"*",ROUND(100*K$420/(100*J421-40*INT(J421)),2)))</f>
        <v>100</v>
      </c>
      <c r="L421" s="221">
        <v>45.18</v>
      </c>
      <c r="M421" s="223">
        <f ca="1">IF(L421="","",IF(N(L421)=0,"*",ROUND(100*M$420/(100*L421-40*INT(L421)),2)))</f>
        <v>100</v>
      </c>
      <c r="N421" s="221">
        <v>36.020000000000003</v>
      </c>
      <c r="O421" s="223">
        <f ca="1">IF(N421="","",IF(N(N421)=0,"*",ROUND(100*O$420/(100*N421-40*INT(N421)),2)))</f>
        <v>100</v>
      </c>
      <c r="P421" s="221">
        <v>82.01</v>
      </c>
      <c r="Q421" s="222">
        <f ca="1">IF(P421="","",IF(N(P421)=0,"*",ROUND(100*Q$420/(100*P421-40*INT(P421)),2)))</f>
        <v>65.739999999999995</v>
      </c>
      <c r="R421" s="221">
        <v>106.14</v>
      </c>
      <c r="S421" s="222">
        <f ca="1">IF(R421="","",IF(N(R421)=0,"*",ROUND(100*S$420/(100*R421-40*INT(R421)),2)))</f>
        <v>100</v>
      </c>
      <c r="T421" s="221">
        <v>56.02</v>
      </c>
      <c r="U421" s="222">
        <f ca="1">IF(T421="","",IF(N(T421)=0,"*",ROUND(100*U$420/(100*T421-40*INT(T421)),2)))</f>
        <v>100</v>
      </c>
      <c r="V421" s="223">
        <f ca="1">SUM(Y421:AC421)</f>
        <v>500</v>
      </c>
      <c r="W421" s="225"/>
      <c r="X421" s="226">
        <v>0.7</v>
      </c>
      <c r="Y421" s="158">
        <f t="shared" ref="Y421:AC423" ca="1" si="1072">LARGE($AE421:$AM421,Y$34)</f>
        <v>100</v>
      </c>
      <c r="Z421" s="158">
        <f t="shared" ca="1" si="1072"/>
        <v>100</v>
      </c>
      <c r="AA421" s="158">
        <f t="shared" ca="1" si="1072"/>
        <v>100</v>
      </c>
      <c r="AB421" s="158">
        <f t="shared" ca="1" si="1072"/>
        <v>100</v>
      </c>
      <c r="AC421" s="158">
        <f t="shared" ca="1" si="1072"/>
        <v>100</v>
      </c>
      <c r="AE421" s="158">
        <f ca="1">N(E421)</f>
        <v>73.25</v>
      </c>
      <c r="AF421" s="158">
        <f ca="1">N(G421)</f>
        <v>100</v>
      </c>
      <c r="AG421" s="158">
        <f ca="1">N(I421)</f>
        <v>100</v>
      </c>
      <c r="AH421" s="158">
        <f ca="1">N(K421)</f>
        <v>100</v>
      </c>
      <c r="AI421" s="158">
        <f ca="1">N(M421)</f>
        <v>100</v>
      </c>
      <c r="AJ421" s="158">
        <f ca="1">N(O421)</f>
        <v>100</v>
      </c>
      <c r="AK421" s="158">
        <f ca="1">N(Q421)</f>
        <v>65.739999999999995</v>
      </c>
      <c r="AL421" s="158">
        <f ca="1">N(S421)</f>
        <v>100</v>
      </c>
      <c r="AM421" s="158">
        <f ca="1">N(U421)</f>
        <v>100</v>
      </c>
      <c r="AN421" s="159">
        <f t="shared" ref="AN421:AN423" ca="1" si="1073">ROUND(X421*SUM(E421,G421,I421,K421,M421,O421,Q421,S421,U421),2)</f>
        <v>587.29</v>
      </c>
      <c r="AP421" s="227">
        <f t="shared" ref="AP421:AP422" ca="1" si="1074">IF(C421="Vihor",1,0)*AN421</f>
        <v>0</v>
      </c>
      <c r="AQ421" s="227">
        <f t="shared" ref="AQ421:AQ422" ca="1" si="1075">IF(C421="Maksimir",1,0)*AN421</f>
        <v>587.29</v>
      </c>
      <c r="AR421" s="227">
        <f t="shared" ref="AR421:AR422" ca="1" si="1076">IF(C421="Japetić",1,0)*AN421</f>
        <v>0</v>
      </c>
      <c r="AS421" s="227">
        <f t="shared" ref="AS421:AS422" ca="1" si="1077">IF(C421="Bjelovar",1,0)*AN421</f>
        <v>0</v>
      </c>
      <c r="AT421" s="227">
        <f t="shared" ref="AT421:AT422" ca="1" si="1078">IF(C421="Međimurje",1,0)*AN421</f>
        <v>0</v>
      </c>
      <c r="AU421" s="227">
        <f t="shared" ref="AU421:AU422" ca="1" si="1079">IF(C421="Sova",1,0)*AN421</f>
        <v>0</v>
      </c>
      <c r="AV421" s="227">
        <f t="shared" ref="AV421:AV422" ca="1" si="1080">IF(C421="Orion",1,0)*AN421</f>
        <v>0</v>
      </c>
      <c r="AW421" s="227">
        <f t="shared" ref="AW421:AW422" ca="1" si="1081">IF(C421="Kapela",1,0)*AN421</f>
        <v>0</v>
      </c>
      <c r="AX421" s="227">
        <f t="shared" ref="AX421:AX422" ca="1" si="1082">IF(C421="Jelen",1,0)*AN421</f>
        <v>0</v>
      </c>
      <c r="AY421" s="227">
        <f t="shared" ref="AY421:AY422" ca="1" si="1083">IF(C421="Varaždin",1,0)*AN421</f>
        <v>0</v>
      </c>
      <c r="AZ421" s="227">
        <f t="shared" ref="AZ421:AZ422" ca="1" si="1084">IF(C421="Ivan Merz",1,0)*AN421</f>
        <v>0</v>
      </c>
      <c r="BB421" s="227">
        <f t="shared" ref="BB421:BB423" ca="1" si="1085">ROUND(N(E421)*$X421,2)</f>
        <v>51.28</v>
      </c>
      <c r="BC421" s="227">
        <f t="shared" ref="BC421:BC423" ca="1" si="1086">ROUND(N(G421)*$X421,2)</f>
        <v>70</v>
      </c>
      <c r="BD421" s="227">
        <f t="shared" ref="BD421:BD423" ca="1" si="1087">ROUND(N(I421)*$X421,2)</f>
        <v>70</v>
      </c>
      <c r="BE421" s="227">
        <f t="shared" ref="BE421:BE423" ca="1" si="1088">ROUND(N(K421)*$X421,2)</f>
        <v>70</v>
      </c>
      <c r="BF421" s="227">
        <f t="shared" ref="BF421:BF423" ca="1" si="1089">ROUND(N(M421)*$X421,2)</f>
        <v>70</v>
      </c>
      <c r="BG421" s="227">
        <f t="shared" ref="BG421:BG423" ca="1" si="1090">ROUND(N(O421)*$X421,2)</f>
        <v>70</v>
      </c>
      <c r="BH421" s="227">
        <f t="shared" ref="BH421:BH423" ca="1" si="1091">ROUND(N(Q421)*$X421,2)</f>
        <v>46.02</v>
      </c>
      <c r="BI421" s="227">
        <f t="shared" ref="BI421:BI423" ca="1" si="1092">ROUND(N(S421)*$X421,2)</f>
        <v>70</v>
      </c>
      <c r="BJ421" s="227">
        <f t="shared" ref="BJ421:BJ423" ca="1" si="1093">ROUND(N(U421)*$X421,2)</f>
        <v>70</v>
      </c>
    </row>
    <row r="422" spans="1:62" x14ac:dyDescent="0.2">
      <c r="A422" s="228" t="s">
        <v>4</v>
      </c>
      <c r="B422" s="229" t="s">
        <v>281</v>
      </c>
      <c r="C422" s="230" t="s">
        <v>73</v>
      </c>
      <c r="D422" s="231">
        <v>68.430000000000007</v>
      </c>
      <c r="E422" s="236">
        <f ca="1">IF(D422="","",IF(N(D422)=0,"*",ROUND(100*E$420/(100*D422-40*INT(D422)),2)))</f>
        <v>100</v>
      </c>
      <c r="F422" s="231"/>
      <c r="G422" s="236" t="str">
        <f>IF(F422="","",IF(N(F422)=0,"*",ROUND(100*G$420/(100*F422-40*INT(F422)),2)))</f>
        <v/>
      </c>
      <c r="H422" s="231"/>
      <c r="I422" s="236" t="str">
        <f>IF(H422="","",IF(N(H422)=0,"*",ROUND(100*I$420/(100*H422-40*INT(H422)),2)))</f>
        <v/>
      </c>
      <c r="J422" s="231">
        <v>92.45</v>
      </c>
      <c r="K422" s="232">
        <f ca="1">IF(J422="","",IF(N(J422)=0,"*",ROUND(100*K$420/(100*J422-40*INT(J422)),2)))</f>
        <v>55.88</v>
      </c>
      <c r="L422" s="231">
        <v>76.260000000000005</v>
      </c>
      <c r="M422" s="232">
        <f ca="1">IF(L422="","",IF(N(L422)=0,"*",ROUND(100*M$420/(100*L422-40*INT(L422)),2)))</f>
        <v>59.27</v>
      </c>
      <c r="N422" s="231">
        <v>38.03</v>
      </c>
      <c r="O422" s="236">
        <f ca="1">IF(N422="","",IF(N(N422)=0,"*",ROUND(100*O$420/(100*N422-40*INT(N422)),2)))</f>
        <v>94.7</v>
      </c>
      <c r="P422" s="231">
        <v>53.55</v>
      </c>
      <c r="Q422" s="236">
        <f ca="1">IF(P422="","",IF(N(P422)=0,"*",ROUND(100*Q$420/(100*P422-40*INT(P422)),2)))</f>
        <v>100</v>
      </c>
      <c r="R422" s="231">
        <v>110.21</v>
      </c>
      <c r="S422" s="236">
        <f ca="1">IF(R422="","",IF(N(R422)=0,"*",ROUND(100*S$420/(100*R422-40*INT(R422)),2)))</f>
        <v>96.27</v>
      </c>
      <c r="T422" s="231">
        <v>62.1</v>
      </c>
      <c r="U422" s="236">
        <f ca="1">IF(T422="","",IF(N(T422)=0,"*",ROUND(100*U$420/(100*T422-40*INT(T422)),2)))</f>
        <v>90.13</v>
      </c>
      <c r="V422" s="236">
        <f ca="1">SUM(Y422:AC422)</f>
        <v>481.09999999999997</v>
      </c>
      <c r="W422" s="225"/>
      <c r="X422" s="226">
        <v>0.7</v>
      </c>
      <c r="Y422" s="158">
        <f t="shared" ca="1" si="1072"/>
        <v>100</v>
      </c>
      <c r="Z422" s="158">
        <f t="shared" ca="1" si="1072"/>
        <v>100</v>
      </c>
      <c r="AA422" s="158">
        <f t="shared" ca="1" si="1072"/>
        <v>96.27</v>
      </c>
      <c r="AB422" s="158">
        <f t="shared" ca="1" si="1072"/>
        <v>94.7</v>
      </c>
      <c r="AC422" s="158">
        <f t="shared" ca="1" si="1072"/>
        <v>90.13</v>
      </c>
      <c r="AE422" s="158">
        <f ca="1">N(E422)</f>
        <v>100</v>
      </c>
      <c r="AF422" s="158">
        <f>N(G422)</f>
        <v>0</v>
      </c>
      <c r="AG422" s="158">
        <f>N(I422)</f>
        <v>0</v>
      </c>
      <c r="AH422" s="158">
        <f ca="1">N(K422)</f>
        <v>55.88</v>
      </c>
      <c r="AI422" s="158">
        <f ca="1">N(M422)</f>
        <v>59.27</v>
      </c>
      <c r="AJ422" s="158">
        <f ca="1">N(O422)</f>
        <v>94.7</v>
      </c>
      <c r="AK422" s="158">
        <f ca="1">N(Q422)</f>
        <v>100</v>
      </c>
      <c r="AL422" s="158">
        <f ca="1">N(S422)</f>
        <v>96.27</v>
      </c>
      <c r="AM422" s="158">
        <f ca="1">N(U422)</f>
        <v>90.13</v>
      </c>
      <c r="AN422" s="159">
        <f t="shared" ca="1" si="1073"/>
        <v>417.38</v>
      </c>
      <c r="AP422" s="227">
        <f t="shared" ca="1" si="1074"/>
        <v>417.38</v>
      </c>
      <c r="AQ422" s="227">
        <f t="shared" ca="1" si="1075"/>
        <v>0</v>
      </c>
      <c r="AR422" s="227">
        <f t="shared" ca="1" si="1076"/>
        <v>0</v>
      </c>
      <c r="AS422" s="227">
        <f t="shared" ca="1" si="1077"/>
        <v>0</v>
      </c>
      <c r="AT422" s="227">
        <f t="shared" ca="1" si="1078"/>
        <v>0</v>
      </c>
      <c r="AU422" s="227">
        <f t="shared" ca="1" si="1079"/>
        <v>0</v>
      </c>
      <c r="AV422" s="227">
        <f t="shared" ca="1" si="1080"/>
        <v>0</v>
      </c>
      <c r="AW422" s="227">
        <f t="shared" ca="1" si="1081"/>
        <v>0</v>
      </c>
      <c r="AX422" s="227">
        <f t="shared" ca="1" si="1082"/>
        <v>0</v>
      </c>
      <c r="AY422" s="227">
        <f t="shared" ca="1" si="1083"/>
        <v>0</v>
      </c>
      <c r="AZ422" s="227">
        <f t="shared" ca="1" si="1084"/>
        <v>0</v>
      </c>
      <c r="BB422" s="227">
        <f t="shared" ca="1" si="1085"/>
        <v>70</v>
      </c>
      <c r="BC422" s="227">
        <f t="shared" si="1086"/>
        <v>0</v>
      </c>
      <c r="BD422" s="227">
        <f t="shared" si="1087"/>
        <v>0</v>
      </c>
      <c r="BE422" s="227">
        <f t="shared" ca="1" si="1088"/>
        <v>39.119999999999997</v>
      </c>
      <c r="BF422" s="227">
        <f t="shared" ca="1" si="1089"/>
        <v>41.49</v>
      </c>
      <c r="BG422" s="227">
        <f t="shared" ca="1" si="1090"/>
        <v>66.290000000000006</v>
      </c>
      <c r="BH422" s="227">
        <f t="shared" ca="1" si="1091"/>
        <v>70</v>
      </c>
      <c r="BI422" s="227">
        <f t="shared" ca="1" si="1092"/>
        <v>67.39</v>
      </c>
      <c r="BJ422" s="227">
        <f t="shared" ca="1" si="1093"/>
        <v>63.09</v>
      </c>
    </row>
    <row r="423" spans="1:62" ht="13.5" thickBot="1" x14ac:dyDescent="0.25">
      <c r="A423" s="247" t="s">
        <v>5</v>
      </c>
      <c r="B423" s="248" t="s">
        <v>282</v>
      </c>
      <c r="C423" s="249" t="s">
        <v>84</v>
      </c>
      <c r="D423" s="250">
        <v>76.38</v>
      </c>
      <c r="E423" s="251">
        <f ca="1">IF(D423="","",IF(N(D423)=0,"*",ROUND(100*E$420/(100*D423-40*INT(D423)),2)))</f>
        <v>89.67</v>
      </c>
      <c r="F423" s="250"/>
      <c r="G423" s="251" t="str">
        <f>IF(F423="","",IF(N(F423)=0,"*",ROUND(100*G$420/(100*F423-40*INT(F423)),2)))</f>
        <v/>
      </c>
      <c r="H423" s="250"/>
      <c r="I423" s="251" t="str">
        <f>IF(H423="","",IF(N(H423)=0,"*",ROUND(100*I$420/(100*H423-40*INT(H423)),2)))</f>
        <v/>
      </c>
      <c r="J423" s="250">
        <v>87.18</v>
      </c>
      <c r="K423" s="280">
        <f ca="1">IF(J423="","",IF(N(J423)=0,"*",ROUND(100*K$420/(100*J423-40*INT(J423)),2)))</f>
        <v>59.37</v>
      </c>
      <c r="L423" s="250">
        <v>55.57</v>
      </c>
      <c r="M423" s="251">
        <f ca="1">IF(L423="","",IF(N(L423)=0,"*",ROUND(100*M$420/(100*L423-40*INT(L423)),2)))</f>
        <v>80.97</v>
      </c>
      <c r="N423" s="250">
        <v>44.41</v>
      </c>
      <c r="O423" s="280">
        <f ca="1">IF(N423="","",IF(N(N423)=0,"*",ROUND(100*O$420/(100*N423-40*INT(N423)),2)))</f>
        <v>80.64</v>
      </c>
      <c r="P423" s="250">
        <v>55.04</v>
      </c>
      <c r="Q423" s="251">
        <f ca="1">IF(P423="","",IF(N(P423)=0,"*",ROUND(100*Q$420/(100*P423-40*INT(P423)),2)))</f>
        <v>97.91</v>
      </c>
      <c r="R423" s="250">
        <v>126.25</v>
      </c>
      <c r="S423" s="251">
        <f ca="1">IF(R423="","",IF(N(R423)=0,"*",ROUND(100*S$420/(100*R423-40*INT(R423)),2)))</f>
        <v>84.03</v>
      </c>
      <c r="T423" s="250">
        <v>59.06</v>
      </c>
      <c r="U423" s="251">
        <f ca="1">IF(T423="","",IF(N(T423)=0,"*",ROUND(100*U$420/(100*T423-40*INT(T423)),2)))</f>
        <v>94.81</v>
      </c>
      <c r="V423" s="251">
        <f ca="1">SUM(Y423:AC423)</f>
        <v>447.39</v>
      </c>
      <c r="W423" s="225"/>
      <c r="X423" s="226">
        <v>0.7</v>
      </c>
      <c r="Y423" s="158">
        <f t="shared" ca="1" si="1072"/>
        <v>97.91</v>
      </c>
      <c r="Z423" s="158">
        <f t="shared" ca="1" si="1072"/>
        <v>94.81</v>
      </c>
      <c r="AA423" s="158">
        <f t="shared" ca="1" si="1072"/>
        <v>89.67</v>
      </c>
      <c r="AB423" s="158">
        <f t="shared" ca="1" si="1072"/>
        <v>84.03</v>
      </c>
      <c r="AC423" s="158">
        <f t="shared" ca="1" si="1072"/>
        <v>80.97</v>
      </c>
      <c r="AE423" s="158">
        <f ca="1">N(E423)</f>
        <v>89.67</v>
      </c>
      <c r="AF423" s="158">
        <f>N(G423)</f>
        <v>0</v>
      </c>
      <c r="AG423" s="158">
        <f>N(I423)</f>
        <v>0</v>
      </c>
      <c r="AH423" s="158">
        <f ca="1">N(K423)</f>
        <v>59.37</v>
      </c>
      <c r="AI423" s="158">
        <f ca="1">N(M423)</f>
        <v>80.97</v>
      </c>
      <c r="AJ423" s="158">
        <f ca="1">N(O423)</f>
        <v>80.64</v>
      </c>
      <c r="AK423" s="158">
        <f ca="1">N(Q423)</f>
        <v>97.91</v>
      </c>
      <c r="AL423" s="158">
        <f ca="1">N(S423)</f>
        <v>84.03</v>
      </c>
      <c r="AM423" s="158">
        <f ca="1">N(U423)</f>
        <v>94.81</v>
      </c>
      <c r="AN423" s="159">
        <f t="shared" ca="1" si="1073"/>
        <v>411.18</v>
      </c>
      <c r="AP423" s="227">
        <f ca="1">IF(C423="Vihor",1,0)*AN423</f>
        <v>0</v>
      </c>
      <c r="AQ423" s="227">
        <f ca="1">IF(C423="Maksimir",1,0)*AN423</f>
        <v>0</v>
      </c>
      <c r="AR423" s="227">
        <f ca="1">IF(C423="Japetić",1,0)*AN423</f>
        <v>0</v>
      </c>
      <c r="AS423" s="227">
        <f ca="1">IF(C423="Bjelovar",1,0)*AN423</f>
        <v>0</v>
      </c>
      <c r="AT423" s="227">
        <f ca="1">IF(C423="Međimurje",1,0)*AN423</f>
        <v>0</v>
      </c>
      <c r="AU423" s="227">
        <f ca="1">IF(C423="Sova",1,0)*AN423</f>
        <v>0</v>
      </c>
      <c r="AV423" s="227">
        <f ca="1">IF(C423="Orion",1,0)*AN423</f>
        <v>0</v>
      </c>
      <c r="AW423" s="227">
        <f ca="1">IF(C423="Kapela",1,0)*AN423</f>
        <v>411.18</v>
      </c>
      <c r="AX423" s="227">
        <f ca="1">IF(C423="Jelen",1,0)*AN423</f>
        <v>0</v>
      </c>
      <c r="AY423" s="227">
        <f ca="1">IF(C423="Varaždin",1,0)*AN423</f>
        <v>0</v>
      </c>
      <c r="AZ423" s="227">
        <f ca="1">IF(C423="Ivan Merz",1,0)*AN423</f>
        <v>0</v>
      </c>
      <c r="BB423" s="227">
        <f t="shared" ca="1" si="1085"/>
        <v>62.77</v>
      </c>
      <c r="BC423" s="227">
        <f t="shared" si="1086"/>
        <v>0</v>
      </c>
      <c r="BD423" s="227">
        <f t="shared" si="1087"/>
        <v>0</v>
      </c>
      <c r="BE423" s="227">
        <f t="shared" ca="1" si="1088"/>
        <v>41.56</v>
      </c>
      <c r="BF423" s="227">
        <f t="shared" ca="1" si="1089"/>
        <v>56.68</v>
      </c>
      <c r="BG423" s="227">
        <f t="shared" ca="1" si="1090"/>
        <v>56.45</v>
      </c>
      <c r="BH423" s="227">
        <f t="shared" ca="1" si="1091"/>
        <v>68.540000000000006</v>
      </c>
      <c r="BI423" s="227">
        <f t="shared" ca="1" si="1092"/>
        <v>58.82</v>
      </c>
      <c r="BJ423" s="227">
        <f t="shared" ca="1" si="1093"/>
        <v>66.37</v>
      </c>
    </row>
    <row r="427" spans="1:62" x14ac:dyDescent="0.2">
      <c r="AS427" s="180" t="s">
        <v>98</v>
      </c>
    </row>
    <row r="430" spans="1:62" x14ac:dyDescent="0.2">
      <c r="AR430" s="227"/>
    </row>
  </sheetData>
  <sortState xmlns:xlrd2="http://schemas.microsoft.com/office/spreadsheetml/2017/richdata2" ref="A207:IS211">
    <sortCondition descending="1" ref="V207:V211"/>
  </sortState>
  <mergeCells count="499">
    <mergeCell ref="W417:X417"/>
    <mergeCell ref="P418:Q418"/>
    <mergeCell ref="R418:S418"/>
    <mergeCell ref="T418:U418"/>
    <mergeCell ref="W418:X418"/>
    <mergeCell ref="T407:U407"/>
    <mergeCell ref="W407:X407"/>
    <mergeCell ref="D418:E418"/>
    <mergeCell ref="F418:G418"/>
    <mergeCell ref="H418:I418"/>
    <mergeCell ref="J418:K418"/>
    <mergeCell ref="L418:M418"/>
    <mergeCell ref="N418:O418"/>
    <mergeCell ref="N417:O417"/>
    <mergeCell ref="P417:Q417"/>
    <mergeCell ref="R417:S417"/>
    <mergeCell ref="A417:A419"/>
    <mergeCell ref="B417:B419"/>
    <mergeCell ref="C417:C419"/>
    <mergeCell ref="D417:E417"/>
    <mergeCell ref="F417:G417"/>
    <mergeCell ref="H417:I417"/>
    <mergeCell ref="J417:K417"/>
    <mergeCell ref="L417:M417"/>
    <mergeCell ref="V406:V408"/>
    <mergeCell ref="A406:A408"/>
    <mergeCell ref="B406:B408"/>
    <mergeCell ref="C406:C408"/>
    <mergeCell ref="T417:U417"/>
    <mergeCell ref="V417:V419"/>
    <mergeCell ref="W406:X406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J406:K406"/>
    <mergeCell ref="L406:M406"/>
    <mergeCell ref="N406:O406"/>
    <mergeCell ref="P406:Q406"/>
    <mergeCell ref="R406:S406"/>
    <mergeCell ref="T406:U406"/>
    <mergeCell ref="D406:E406"/>
    <mergeCell ref="F406:G406"/>
    <mergeCell ref="H406:I406"/>
    <mergeCell ref="W380:X380"/>
    <mergeCell ref="P381:Q381"/>
    <mergeCell ref="R381:S381"/>
    <mergeCell ref="T381:U381"/>
    <mergeCell ref="W381:X381"/>
    <mergeCell ref="T353:U353"/>
    <mergeCell ref="W353:X353"/>
    <mergeCell ref="D381:E381"/>
    <mergeCell ref="F381:G381"/>
    <mergeCell ref="H381:I381"/>
    <mergeCell ref="J381:K381"/>
    <mergeCell ref="L381:M381"/>
    <mergeCell ref="N381:O381"/>
    <mergeCell ref="N380:O380"/>
    <mergeCell ref="P380:Q380"/>
    <mergeCell ref="R380:S380"/>
    <mergeCell ref="A380:A382"/>
    <mergeCell ref="B380:B382"/>
    <mergeCell ref="C380:C382"/>
    <mergeCell ref="D380:E380"/>
    <mergeCell ref="F380:G380"/>
    <mergeCell ref="H380:I380"/>
    <mergeCell ref="J380:K380"/>
    <mergeCell ref="L380:M380"/>
    <mergeCell ref="V352:V354"/>
    <mergeCell ref="A352:A354"/>
    <mergeCell ref="B352:B354"/>
    <mergeCell ref="C352:C354"/>
    <mergeCell ref="T380:U380"/>
    <mergeCell ref="V380:V382"/>
    <mergeCell ref="W352:X352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J352:K352"/>
    <mergeCell ref="L352:M352"/>
    <mergeCell ref="N352:O352"/>
    <mergeCell ref="P352:Q352"/>
    <mergeCell ref="R352:S352"/>
    <mergeCell ref="T352:U352"/>
    <mergeCell ref="D352:E352"/>
    <mergeCell ref="F352:G352"/>
    <mergeCell ref="H352:I352"/>
    <mergeCell ref="W317:X317"/>
    <mergeCell ref="P318:Q318"/>
    <mergeCell ref="R318:S318"/>
    <mergeCell ref="T318:U318"/>
    <mergeCell ref="W318:X318"/>
    <mergeCell ref="T310:U310"/>
    <mergeCell ref="W310:X310"/>
    <mergeCell ref="D318:E318"/>
    <mergeCell ref="F318:G318"/>
    <mergeCell ref="H318:I318"/>
    <mergeCell ref="J318:K318"/>
    <mergeCell ref="L318:M318"/>
    <mergeCell ref="N318:O318"/>
    <mergeCell ref="N317:O317"/>
    <mergeCell ref="P317:Q317"/>
    <mergeCell ref="R317:S317"/>
    <mergeCell ref="A317:A319"/>
    <mergeCell ref="B317:B319"/>
    <mergeCell ref="C317:C319"/>
    <mergeCell ref="D317:E317"/>
    <mergeCell ref="F317:G317"/>
    <mergeCell ref="H317:I317"/>
    <mergeCell ref="J317:K317"/>
    <mergeCell ref="L317:M317"/>
    <mergeCell ref="V309:V311"/>
    <mergeCell ref="A309:A311"/>
    <mergeCell ref="B309:B311"/>
    <mergeCell ref="C309:C311"/>
    <mergeCell ref="T317:U317"/>
    <mergeCell ref="V317:V319"/>
    <mergeCell ref="W309:X309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J309:K309"/>
    <mergeCell ref="L309:M309"/>
    <mergeCell ref="N309:O309"/>
    <mergeCell ref="P309:Q309"/>
    <mergeCell ref="R309:S309"/>
    <mergeCell ref="T309:U309"/>
    <mergeCell ref="D309:E309"/>
    <mergeCell ref="F309:G309"/>
    <mergeCell ref="H309:I309"/>
    <mergeCell ref="W294:X294"/>
    <mergeCell ref="P295:Q295"/>
    <mergeCell ref="R295:S295"/>
    <mergeCell ref="T295:U295"/>
    <mergeCell ref="W295:X295"/>
    <mergeCell ref="T282:U282"/>
    <mergeCell ref="W282:X282"/>
    <mergeCell ref="D295:E295"/>
    <mergeCell ref="F295:G295"/>
    <mergeCell ref="H295:I295"/>
    <mergeCell ref="J295:K295"/>
    <mergeCell ref="L295:M295"/>
    <mergeCell ref="N295:O295"/>
    <mergeCell ref="N294:O294"/>
    <mergeCell ref="P294:Q294"/>
    <mergeCell ref="R294:S294"/>
    <mergeCell ref="A294:A296"/>
    <mergeCell ref="B294:B296"/>
    <mergeCell ref="C294:C296"/>
    <mergeCell ref="D294:E294"/>
    <mergeCell ref="F294:G294"/>
    <mergeCell ref="H294:I294"/>
    <mergeCell ref="J294:K294"/>
    <mergeCell ref="L294:M294"/>
    <mergeCell ref="V281:V283"/>
    <mergeCell ref="T294:U294"/>
    <mergeCell ref="V294:V296"/>
    <mergeCell ref="T263:U263"/>
    <mergeCell ref="A281:A283"/>
    <mergeCell ref="B281:B283"/>
    <mergeCell ref="C281:C283"/>
    <mergeCell ref="D281:E281"/>
    <mergeCell ref="F281:G281"/>
    <mergeCell ref="H281:I281"/>
    <mergeCell ref="W281:X281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J281:K281"/>
    <mergeCell ref="L281:M281"/>
    <mergeCell ref="N281:O281"/>
    <mergeCell ref="P281:Q281"/>
    <mergeCell ref="R281:S281"/>
    <mergeCell ref="T281:U281"/>
    <mergeCell ref="V251:V253"/>
    <mergeCell ref="W252:X252"/>
    <mergeCell ref="A262:A264"/>
    <mergeCell ref="B262:B264"/>
    <mergeCell ref="C262:C264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V264"/>
    <mergeCell ref="W262:X262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30:U230"/>
    <mergeCell ref="W230:X230"/>
    <mergeCell ref="A251:A253"/>
    <mergeCell ref="B251:B253"/>
    <mergeCell ref="C251:C253"/>
    <mergeCell ref="D251:E251"/>
    <mergeCell ref="F251:G251"/>
    <mergeCell ref="H251:I251"/>
    <mergeCell ref="J251:K251"/>
    <mergeCell ref="W251:X251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L251:M251"/>
    <mergeCell ref="N251:O251"/>
    <mergeCell ref="P251:Q251"/>
    <mergeCell ref="R251:S251"/>
    <mergeCell ref="T251:U251"/>
    <mergeCell ref="T196:U196"/>
    <mergeCell ref="W196:X196"/>
    <mergeCell ref="A229:A231"/>
    <mergeCell ref="B229:B231"/>
    <mergeCell ref="C229:C231"/>
    <mergeCell ref="D229:E229"/>
    <mergeCell ref="F229:G229"/>
    <mergeCell ref="T229:U229"/>
    <mergeCell ref="V229:V231"/>
    <mergeCell ref="W229:X229"/>
    <mergeCell ref="D230:E230"/>
    <mergeCell ref="F230:G230"/>
    <mergeCell ref="H230:I230"/>
    <mergeCell ref="J230:K230"/>
    <mergeCell ref="L230:M230"/>
    <mergeCell ref="N230:O230"/>
    <mergeCell ref="P230:Q230"/>
    <mergeCell ref="H229:I229"/>
    <mergeCell ref="J229:K229"/>
    <mergeCell ref="L229:M229"/>
    <mergeCell ref="N229:O229"/>
    <mergeCell ref="P229:Q229"/>
    <mergeCell ref="R229:S229"/>
    <mergeCell ref="R230:S230"/>
    <mergeCell ref="V168:V170"/>
    <mergeCell ref="W169:X169"/>
    <mergeCell ref="A195:A197"/>
    <mergeCell ref="B195:B197"/>
    <mergeCell ref="C195:C197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V197"/>
    <mergeCell ref="W195:X195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40:U140"/>
    <mergeCell ref="W140:X140"/>
    <mergeCell ref="A168:A170"/>
    <mergeCell ref="B168:B170"/>
    <mergeCell ref="C168:C170"/>
    <mergeCell ref="D168:E168"/>
    <mergeCell ref="F168:G168"/>
    <mergeCell ref="H168:I168"/>
    <mergeCell ref="J168:K168"/>
    <mergeCell ref="W168:X168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L168:M168"/>
    <mergeCell ref="N168:O168"/>
    <mergeCell ref="P168:Q168"/>
    <mergeCell ref="R168:S168"/>
    <mergeCell ref="T168:U168"/>
    <mergeCell ref="T129:U129"/>
    <mergeCell ref="W129:X129"/>
    <mergeCell ref="A139:A141"/>
    <mergeCell ref="B139:B141"/>
    <mergeCell ref="C139:C141"/>
    <mergeCell ref="D139:E139"/>
    <mergeCell ref="F139:G139"/>
    <mergeCell ref="T139:U139"/>
    <mergeCell ref="V139:V141"/>
    <mergeCell ref="W139:X139"/>
    <mergeCell ref="D140:E140"/>
    <mergeCell ref="F140:G140"/>
    <mergeCell ref="H140:I140"/>
    <mergeCell ref="J140:K140"/>
    <mergeCell ref="L140:M140"/>
    <mergeCell ref="N140:O140"/>
    <mergeCell ref="P140:Q140"/>
    <mergeCell ref="H139:I139"/>
    <mergeCell ref="J139:K139"/>
    <mergeCell ref="L139:M139"/>
    <mergeCell ref="N139:O139"/>
    <mergeCell ref="P139:Q139"/>
    <mergeCell ref="R139:S139"/>
    <mergeCell ref="R140:S140"/>
    <mergeCell ref="V116:V118"/>
    <mergeCell ref="W117:X117"/>
    <mergeCell ref="A128:A130"/>
    <mergeCell ref="B128:B130"/>
    <mergeCell ref="C128:C130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V130"/>
    <mergeCell ref="W128:X128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02:U102"/>
    <mergeCell ref="W102:X102"/>
    <mergeCell ref="A116:A118"/>
    <mergeCell ref="B116:B118"/>
    <mergeCell ref="C116:C118"/>
    <mergeCell ref="D116:E116"/>
    <mergeCell ref="F116:G116"/>
    <mergeCell ref="H116:I116"/>
    <mergeCell ref="J116:K116"/>
    <mergeCell ref="W116:X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L116:M116"/>
    <mergeCell ref="N116:O116"/>
    <mergeCell ref="P116:Q116"/>
    <mergeCell ref="R116:S116"/>
    <mergeCell ref="T116:U116"/>
    <mergeCell ref="T80:U80"/>
    <mergeCell ref="W80:X80"/>
    <mergeCell ref="A101:A103"/>
    <mergeCell ref="B101:B103"/>
    <mergeCell ref="C101:C103"/>
    <mergeCell ref="D101:E101"/>
    <mergeCell ref="F101:G101"/>
    <mergeCell ref="T101:U101"/>
    <mergeCell ref="V101:V103"/>
    <mergeCell ref="W101:X101"/>
    <mergeCell ref="D102:E102"/>
    <mergeCell ref="F102:G102"/>
    <mergeCell ref="H102:I102"/>
    <mergeCell ref="J102:K102"/>
    <mergeCell ref="L102:M102"/>
    <mergeCell ref="N102:O102"/>
    <mergeCell ref="P102:Q102"/>
    <mergeCell ref="H101:I101"/>
    <mergeCell ref="J101:K101"/>
    <mergeCell ref="L101:M101"/>
    <mergeCell ref="N101:O101"/>
    <mergeCell ref="P101:Q101"/>
    <mergeCell ref="R101:S101"/>
    <mergeCell ref="R102:S102"/>
    <mergeCell ref="V59:V61"/>
    <mergeCell ref="W60:X60"/>
    <mergeCell ref="A79:A81"/>
    <mergeCell ref="B79:B81"/>
    <mergeCell ref="C79:C81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V81"/>
    <mergeCell ref="W79:X79"/>
    <mergeCell ref="D80:E80"/>
    <mergeCell ref="F80:G80"/>
    <mergeCell ref="H80:I80"/>
    <mergeCell ref="J80:K80"/>
    <mergeCell ref="L80:M80"/>
    <mergeCell ref="N80:O80"/>
    <mergeCell ref="P80:Q80"/>
    <mergeCell ref="R80:S80"/>
    <mergeCell ref="T34:U34"/>
    <mergeCell ref="W34:X34"/>
    <mergeCell ref="A59:A61"/>
    <mergeCell ref="B59:B61"/>
    <mergeCell ref="C59:C61"/>
    <mergeCell ref="D59:E59"/>
    <mergeCell ref="F59:G59"/>
    <mergeCell ref="H59:I59"/>
    <mergeCell ref="J59:K59"/>
    <mergeCell ref="W59:X59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L59:M59"/>
    <mergeCell ref="N59:O59"/>
    <mergeCell ref="P59:Q59"/>
    <mergeCell ref="R59:S59"/>
    <mergeCell ref="T59:U59"/>
    <mergeCell ref="A33:A35"/>
    <mergeCell ref="B33:B35"/>
    <mergeCell ref="C33:C35"/>
    <mergeCell ref="D33:E33"/>
    <mergeCell ref="F33:G33"/>
    <mergeCell ref="FC2:FD3"/>
    <mergeCell ref="FS2:FT3"/>
    <mergeCell ref="T33:U33"/>
    <mergeCell ref="V33:V35"/>
    <mergeCell ref="W33:X33"/>
    <mergeCell ref="D34:E34"/>
    <mergeCell ref="F34:G34"/>
    <mergeCell ref="H34:I34"/>
    <mergeCell ref="J34:K34"/>
    <mergeCell ref="L34:M34"/>
    <mergeCell ref="N34:O34"/>
    <mergeCell ref="P34:Q34"/>
    <mergeCell ref="H33:I33"/>
    <mergeCell ref="J33:K33"/>
    <mergeCell ref="L33:M33"/>
    <mergeCell ref="N33:O33"/>
    <mergeCell ref="P33:Q33"/>
    <mergeCell ref="R33:S33"/>
    <mergeCell ref="R34:S34"/>
    <mergeCell ref="IE2:IF3"/>
    <mergeCell ref="BK2:BL3"/>
    <mergeCell ref="CA2:CB3"/>
    <mergeCell ref="CQ2:CR3"/>
    <mergeCell ref="DG2:DH3"/>
    <mergeCell ref="DW2:DX3"/>
    <mergeCell ref="EM2:EN3"/>
    <mergeCell ref="E15:E16"/>
    <mergeCell ref="G15:G16"/>
    <mergeCell ref="A1:S1"/>
    <mergeCell ref="T1:V1"/>
    <mergeCell ref="B2:B3"/>
    <mergeCell ref="R2:S3"/>
    <mergeCell ref="AT2:AU3"/>
    <mergeCell ref="BD2:BD3"/>
    <mergeCell ref="GI2:GJ3"/>
    <mergeCell ref="GY2:GZ3"/>
    <mergeCell ref="HO2:HP3"/>
  </mergeCells>
  <phoneticPr fontId="22" type="noConversion"/>
  <conditionalFormatting sqref="F17:F31">
    <cfRule type="cellIs" dxfId="3" priority="1" operator="greaterThan">
      <formula>"č"</formula>
    </cfRule>
    <cfRule type="cellIs" dxfId="2" priority="2" operator="equal">
      <formula>"č"</formula>
    </cfRule>
  </conditionalFormatting>
  <pageMargins left="0.39370078740157483" right="0.35433070866141736" top="0.51181102362204722" bottom="0.51181102362204722" header="0.51181102362204722" footer="0.51181102362204722"/>
  <pageSetup paperSize="9" scale="83" fitToHeight="0" orientation="landscape" r:id="rId1"/>
  <headerFooter alignWithMargins="0"/>
  <rowBreaks count="8" manualBreakCount="8">
    <brk id="47" max="21" man="1"/>
    <brk id="99" max="21" man="1"/>
    <brk id="152" max="21" man="1"/>
    <brk id="204" max="21" man="1"/>
    <brk id="250" max="21" man="1"/>
    <brk id="303" max="21" man="1"/>
    <brk id="351" max="21" man="1"/>
    <brk id="404" max="21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09"/>
  <sheetViews>
    <sheetView topLeftCell="A100" zoomScaleNormal="100" zoomScaleSheetLayoutView="100" workbookViewId="0">
      <selection sqref="A1:S1"/>
    </sheetView>
  </sheetViews>
  <sheetFormatPr defaultRowHeight="12.75" x14ac:dyDescent="0.2"/>
  <cols>
    <col min="1" max="1" width="3.7109375" customWidth="1"/>
    <col min="2" max="2" width="24.7109375" customWidth="1"/>
    <col min="3" max="3" width="11.5703125" customWidth="1"/>
    <col min="4" max="7" width="6.7109375" customWidth="1"/>
    <col min="8" max="8" width="6.7109375" style="41" customWidth="1"/>
    <col min="9" max="21" width="6.7109375" customWidth="1"/>
    <col min="22" max="22" width="8.7109375" style="23" customWidth="1"/>
    <col min="23" max="24" width="6.7109375" style="23" customWidth="1"/>
    <col min="26" max="26" width="9.140625" style="12"/>
  </cols>
  <sheetData>
    <row r="1" spans="1:254" ht="43.5" customHeight="1" thickBot="1" x14ac:dyDescent="0.25">
      <c r="A1" s="377" t="s">
        <v>405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8" t="s">
        <v>409</v>
      </c>
      <c r="U1" s="378"/>
      <c r="V1" s="378"/>
    </row>
    <row r="2" spans="1:254" ht="12.75" customHeight="1" x14ac:dyDescent="0.3">
      <c r="A2" s="25"/>
      <c r="B2" s="390" t="s">
        <v>92</v>
      </c>
      <c r="C2" s="94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7"/>
      <c r="Q2" s="25"/>
      <c r="R2" s="399"/>
      <c r="S2" s="399"/>
      <c r="T2" s="26"/>
      <c r="U2" s="26"/>
      <c r="V2" s="26"/>
      <c r="W2" s="43"/>
      <c r="X2" s="43"/>
      <c r="Y2" s="26"/>
      <c r="Z2" s="26"/>
      <c r="AA2" s="26"/>
      <c r="AB2" s="26"/>
      <c r="AC2" s="27"/>
      <c r="AD2" s="27"/>
      <c r="AE2" s="25"/>
      <c r="AF2" s="399" t="s">
        <v>92</v>
      </c>
      <c r="AG2" s="399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7"/>
      <c r="AT2" s="27"/>
      <c r="AU2" s="25"/>
      <c r="AV2" s="399" t="s">
        <v>92</v>
      </c>
      <c r="AW2" s="399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7"/>
      <c r="BJ2" s="27"/>
      <c r="BK2" s="25"/>
      <c r="BL2" s="399" t="s">
        <v>92</v>
      </c>
      <c r="BM2" s="399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7"/>
      <c r="BZ2" s="27"/>
      <c r="CA2" s="25"/>
      <c r="CB2" s="399" t="s">
        <v>92</v>
      </c>
      <c r="CC2" s="399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7"/>
      <c r="CP2" s="27"/>
      <c r="CQ2" s="25"/>
      <c r="CR2" s="399" t="s">
        <v>92</v>
      </c>
      <c r="CS2" s="399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7"/>
      <c r="DF2" s="27"/>
      <c r="DG2" s="25"/>
      <c r="DH2" s="399" t="s">
        <v>92</v>
      </c>
      <c r="DI2" s="399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7"/>
      <c r="DV2" s="27"/>
      <c r="DW2" s="25"/>
      <c r="DX2" s="399" t="s">
        <v>92</v>
      </c>
      <c r="DY2" s="399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7"/>
      <c r="EL2" s="27"/>
      <c r="EM2" s="25"/>
      <c r="EN2" s="399" t="s">
        <v>92</v>
      </c>
      <c r="EO2" s="399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7"/>
      <c r="FB2" s="27"/>
      <c r="FC2" s="25"/>
      <c r="FD2" s="399" t="s">
        <v>92</v>
      </c>
      <c r="FE2" s="399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7"/>
      <c r="FR2" s="27"/>
      <c r="FS2" s="25"/>
      <c r="FT2" s="399" t="s">
        <v>92</v>
      </c>
      <c r="FU2" s="399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7"/>
      <c r="GH2" s="27"/>
      <c r="GI2" s="25"/>
      <c r="GJ2" s="399" t="s">
        <v>92</v>
      </c>
      <c r="GK2" s="399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7"/>
      <c r="GX2" s="27"/>
      <c r="GY2" s="25"/>
      <c r="GZ2" s="399" t="s">
        <v>92</v>
      </c>
      <c r="HA2" s="399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7"/>
      <c r="HN2" s="27"/>
      <c r="HO2" s="25"/>
      <c r="HP2" s="399" t="s">
        <v>92</v>
      </c>
      <c r="HQ2" s="399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7"/>
      <c r="ID2" s="27"/>
      <c r="IE2" s="25"/>
      <c r="IF2" s="399" t="s">
        <v>92</v>
      </c>
      <c r="IG2" s="399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7"/>
      <c r="IT2" s="27"/>
    </row>
    <row r="3" spans="1:254" ht="13.5" customHeight="1" thickBot="1" x14ac:dyDescent="0.35">
      <c r="A3" s="28"/>
      <c r="B3" s="398"/>
      <c r="C3" s="95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28"/>
      <c r="R3" s="400"/>
      <c r="S3" s="400"/>
      <c r="T3" s="29"/>
      <c r="U3" s="29"/>
      <c r="V3" s="29"/>
      <c r="W3" s="43"/>
      <c r="X3" s="43"/>
      <c r="Y3" s="29"/>
      <c r="Z3" s="29"/>
      <c r="AA3" s="29"/>
      <c r="AB3" s="29"/>
      <c r="AC3" s="30"/>
      <c r="AD3" s="30"/>
      <c r="AE3" s="28"/>
      <c r="AF3" s="400"/>
      <c r="AG3" s="400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30"/>
      <c r="AT3" s="30"/>
      <c r="AU3" s="28"/>
      <c r="AV3" s="400"/>
      <c r="AW3" s="400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30"/>
      <c r="BJ3" s="30"/>
      <c r="BK3" s="28"/>
      <c r="BL3" s="400"/>
      <c r="BM3" s="400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30"/>
      <c r="BZ3" s="30"/>
      <c r="CA3" s="28"/>
      <c r="CB3" s="400"/>
      <c r="CC3" s="400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30"/>
      <c r="CP3" s="30"/>
      <c r="CQ3" s="28"/>
      <c r="CR3" s="400"/>
      <c r="CS3" s="400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30"/>
      <c r="DF3" s="30"/>
      <c r="DG3" s="28"/>
      <c r="DH3" s="400"/>
      <c r="DI3" s="400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30"/>
      <c r="DV3" s="30"/>
      <c r="DW3" s="28"/>
      <c r="DX3" s="400"/>
      <c r="DY3" s="400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30"/>
      <c r="EL3" s="30"/>
      <c r="EM3" s="28"/>
      <c r="EN3" s="400"/>
      <c r="EO3" s="400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30"/>
      <c r="FB3" s="30"/>
      <c r="FC3" s="28"/>
      <c r="FD3" s="400"/>
      <c r="FE3" s="400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30"/>
      <c r="FR3" s="30"/>
      <c r="FS3" s="28"/>
      <c r="FT3" s="400"/>
      <c r="FU3" s="400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30"/>
      <c r="GH3" s="30"/>
      <c r="GI3" s="28"/>
      <c r="GJ3" s="400"/>
      <c r="GK3" s="400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30"/>
      <c r="GX3" s="30"/>
      <c r="GY3" s="28"/>
      <c r="GZ3" s="400"/>
      <c r="HA3" s="400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30"/>
      <c r="HN3" s="30"/>
      <c r="HO3" s="28"/>
      <c r="HP3" s="400"/>
      <c r="HQ3" s="400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30"/>
      <c r="ID3" s="30"/>
      <c r="IE3" s="28"/>
      <c r="IF3" s="400"/>
      <c r="IG3" s="400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30"/>
      <c r="IT3" s="30"/>
    </row>
    <row r="4" spans="1:254" s="36" customFormat="1" ht="20.25" customHeight="1" x14ac:dyDescent="0.3">
      <c r="A4" s="88"/>
      <c r="B4" s="89"/>
      <c r="C4" s="89"/>
      <c r="D4" s="90"/>
      <c r="E4" s="90"/>
      <c r="F4" s="90"/>
      <c r="G4" s="90"/>
      <c r="H4" s="90"/>
      <c r="I4" s="93" t="s">
        <v>85</v>
      </c>
      <c r="J4" s="90"/>
      <c r="K4" s="90"/>
      <c r="L4" s="90"/>
      <c r="M4" s="90"/>
      <c r="N4" s="90"/>
      <c r="O4" s="91"/>
      <c r="P4" s="91"/>
      <c r="Q4" s="88"/>
      <c r="R4" s="92"/>
      <c r="S4" s="92"/>
      <c r="T4" s="90"/>
      <c r="U4" s="90"/>
      <c r="V4" s="90"/>
      <c r="W4" s="90"/>
      <c r="X4" s="90"/>
      <c r="Y4" s="90"/>
      <c r="Z4" s="90"/>
      <c r="AA4" s="90"/>
      <c r="AB4" s="90"/>
      <c r="AC4" s="91"/>
      <c r="AD4" s="91"/>
      <c r="AE4" s="88"/>
      <c r="AF4" s="92"/>
      <c r="AG4" s="92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1"/>
      <c r="AT4" s="91"/>
      <c r="AU4" s="88"/>
      <c r="AV4" s="92"/>
      <c r="AW4" s="92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1"/>
      <c r="BJ4" s="91"/>
      <c r="BK4" s="88"/>
      <c r="BL4" s="92"/>
      <c r="BM4" s="92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1"/>
      <c r="BZ4" s="91"/>
      <c r="CA4" s="88"/>
      <c r="CB4" s="92"/>
      <c r="CC4" s="92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1"/>
      <c r="CP4" s="91"/>
      <c r="CQ4" s="88"/>
      <c r="CR4" s="92"/>
      <c r="CS4" s="92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1"/>
      <c r="DF4" s="91"/>
      <c r="DG4" s="88"/>
      <c r="DH4" s="92"/>
      <c r="DI4" s="92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1"/>
      <c r="DV4" s="91"/>
      <c r="DW4" s="88"/>
      <c r="DX4" s="92"/>
      <c r="DY4" s="92"/>
      <c r="DZ4" s="90"/>
      <c r="EA4" s="90"/>
      <c r="EB4" s="90"/>
      <c r="EC4" s="90"/>
      <c r="ED4" s="90"/>
      <c r="EE4" s="90"/>
      <c r="EF4" s="90"/>
      <c r="EG4" s="90"/>
      <c r="EH4" s="90"/>
      <c r="EI4" s="90"/>
      <c r="EJ4" s="90"/>
      <c r="EK4" s="91"/>
      <c r="EL4" s="91"/>
      <c r="EM4" s="88"/>
      <c r="EN4" s="92"/>
      <c r="EO4" s="92"/>
      <c r="EP4" s="90"/>
      <c r="EQ4" s="90"/>
      <c r="ER4" s="90"/>
      <c r="ES4" s="90"/>
      <c r="ET4" s="90"/>
      <c r="EU4" s="90"/>
      <c r="EV4" s="90"/>
      <c r="EW4" s="90"/>
      <c r="EX4" s="90"/>
      <c r="EY4" s="90"/>
      <c r="EZ4" s="90"/>
      <c r="FA4" s="91"/>
      <c r="FB4" s="91"/>
      <c r="FC4" s="88"/>
      <c r="FD4" s="92"/>
      <c r="FE4" s="92"/>
      <c r="FF4" s="90"/>
      <c r="FG4" s="90"/>
      <c r="FH4" s="90"/>
      <c r="FI4" s="90"/>
      <c r="FJ4" s="90"/>
      <c r="FK4" s="90"/>
      <c r="FL4" s="90"/>
      <c r="FM4" s="90"/>
      <c r="FN4" s="90"/>
      <c r="FO4" s="90"/>
      <c r="FP4" s="90"/>
      <c r="FQ4" s="91"/>
      <c r="FR4" s="91"/>
      <c r="FS4" s="88"/>
      <c r="FT4" s="92"/>
      <c r="FU4" s="92"/>
      <c r="FV4" s="90"/>
      <c r="FW4" s="90"/>
      <c r="FX4" s="90"/>
      <c r="FY4" s="90"/>
      <c r="FZ4" s="90"/>
      <c r="GA4" s="90"/>
      <c r="GB4" s="90"/>
      <c r="GC4" s="90"/>
      <c r="GD4" s="90"/>
      <c r="GE4" s="90"/>
      <c r="GF4" s="90"/>
      <c r="GG4" s="91"/>
      <c r="GH4" s="91"/>
      <c r="GI4" s="88"/>
      <c r="GJ4" s="92"/>
      <c r="GK4" s="92"/>
      <c r="GL4" s="90"/>
      <c r="GM4" s="90"/>
      <c r="GN4" s="90"/>
      <c r="GO4" s="90"/>
      <c r="GP4" s="90"/>
      <c r="GQ4" s="90"/>
      <c r="GR4" s="90"/>
      <c r="GS4" s="90"/>
      <c r="GT4" s="90"/>
      <c r="GU4" s="90"/>
      <c r="GV4" s="90"/>
      <c r="GW4" s="91"/>
      <c r="GX4" s="91"/>
      <c r="GY4" s="88"/>
      <c r="GZ4" s="92"/>
      <c r="HA4" s="92"/>
      <c r="HB4" s="90"/>
      <c r="HC4" s="90"/>
      <c r="HD4" s="90"/>
      <c r="HE4" s="90"/>
      <c r="HF4" s="90"/>
      <c r="HG4" s="90"/>
      <c r="HH4" s="90"/>
      <c r="HI4" s="90"/>
      <c r="HJ4" s="90"/>
      <c r="HK4" s="90"/>
      <c r="HL4" s="90"/>
      <c r="HM4" s="91"/>
      <c r="HN4" s="91"/>
      <c r="HO4" s="88"/>
      <c r="HP4" s="92"/>
      <c r="HQ4" s="92"/>
      <c r="HR4" s="90"/>
      <c r="HS4" s="90"/>
      <c r="HT4" s="90"/>
      <c r="HU4" s="90"/>
      <c r="HV4" s="90"/>
      <c r="HW4" s="90"/>
      <c r="HX4" s="90"/>
      <c r="HY4" s="90"/>
      <c r="HZ4" s="90"/>
      <c r="IA4" s="90"/>
      <c r="IB4" s="90"/>
      <c r="IC4" s="91"/>
      <c r="ID4" s="91"/>
      <c r="IE4" s="88"/>
      <c r="IF4" s="92"/>
      <c r="IG4" s="92"/>
      <c r="IH4" s="90"/>
      <c r="II4" s="90"/>
      <c r="IJ4" s="90"/>
      <c r="IK4" s="90"/>
      <c r="IL4" s="90"/>
      <c r="IM4" s="90"/>
      <c r="IN4" s="90"/>
      <c r="IO4" s="90"/>
      <c r="IP4" s="90"/>
      <c r="IQ4" s="90"/>
      <c r="IR4" s="90"/>
      <c r="IS4" s="91"/>
      <c r="IT4" s="91"/>
    </row>
    <row r="5" spans="1:254" ht="12.75" customHeight="1" x14ac:dyDescent="0.2">
      <c r="A5" s="3" t="s">
        <v>3</v>
      </c>
      <c r="B5" s="7" t="s">
        <v>21</v>
      </c>
      <c r="G5" t="s">
        <v>130</v>
      </c>
      <c r="I5" s="87">
        <f>COUNTA(E61:E75)+COUNTA(E244:E249)+COUNTA(E223:E239)+COUNTA(E190:E218)+COUNTA(E164:E185)+COUNTA(E136:E159)+COUNTA(E126:E131)+COUNTA(E115:E121)+COUNTA(E101:E110)+COUNTA(E80:E96)+COUNTA(E365:E385)+COUNTA(E339:E360)+COUNTA(E305:E334)+COUNTA(E298:E300)+COUNTA(E284:E293)+COUNTA(E36:E56)+COUNTA(E272:E279)+COUNTA(E254:E267)+COUNTA(E390:E395)+COUNTA(E400:E402)</f>
        <v>169</v>
      </c>
    </row>
    <row r="6" spans="1:254" x14ac:dyDescent="0.2">
      <c r="A6" s="3" t="s">
        <v>4</v>
      </c>
      <c r="B6" s="40" t="s">
        <v>131</v>
      </c>
      <c r="G6" t="s">
        <v>132</v>
      </c>
      <c r="I6" s="87">
        <f>COUNTA(G61:G75)+COUNTA(G244:G249)+COUNTA(G223:G239)+COUNTA(G190:G218)+COUNTA(G164:G185)+COUNTA(G137:G159)+COUNTA(G126:G131)+COUNTA(G115:G121)+COUNTA(G101:G110)+COUNTA(G80:G96)+COUNTA(G365:G385)+COUNTA(G339:G360)+COUNTA(G305:G334)+COUNTA(G298:G300)+COUNTA(G284:G293)+COUNTA(G36:G56)+COUNTA(G272:G279)+COUNTA(G254:G267)+COUNTA(G390:G395+COUNTA(G400:G402))</f>
        <v>166</v>
      </c>
    </row>
    <row r="7" spans="1:254" x14ac:dyDescent="0.2">
      <c r="A7" s="3" t="s">
        <v>5</v>
      </c>
      <c r="B7" s="40" t="s">
        <v>133</v>
      </c>
      <c r="G7" t="s">
        <v>134</v>
      </c>
      <c r="I7" s="87">
        <f>COUNTA(I61:I75)+COUNTA(I244:I249)+COUNTA(I223:I239)+COUNTA(I190:I218)+COUNTA(I164:I185)+COUNTA(I136:I159)+COUNTA(I126:I131)+COUNTA(I115:I121)+COUNTA(I101:I110)+COUNTA(I80:I96)+COUNTA(I365:I385)+COUNTA(I339:I360)+COUNTA(I305:I334)+COUNTA(I298:I300)+COUNTA(I284:I293)+COUNTA(I36:I56)+COUNTA(I272:I279)+COUNTA(I254:I267)+COUNTA(I390:I395)+COUNTA(I400:I402)</f>
        <v>174</v>
      </c>
    </row>
    <row r="8" spans="1:254" x14ac:dyDescent="0.2">
      <c r="A8" s="3" t="s">
        <v>6</v>
      </c>
      <c r="B8" s="40" t="s">
        <v>135</v>
      </c>
      <c r="G8" s="40" t="s">
        <v>137</v>
      </c>
      <c r="I8" s="87">
        <f>COUNTA(K61:K75)+COUNTA(K244:K249)+COUNTA(K223:K239)+COUNTA(K190:K218)+COUNTA(K165:K185)+COUNTA(K136:K159)+COUNTA(K126:K131)+COUNTA(K115:K121)+COUNTA(K101:K110)+COUNTA(K80:K96)+COUNTA(K365:K385)+COUNTA(K339:K360)+COUNTA(K305:K334)+COUNTA(K298:K300)+COUNTA(K284:K293)+COUNTA(K36:K56)+COUNTA(K272:K279)+COUNTA(K254:K267)+COUNTA(K390:K395)+COUNTA(K400:K402)</f>
        <v>177</v>
      </c>
    </row>
    <row r="9" spans="1:254" x14ac:dyDescent="0.2">
      <c r="A9" s="3" t="s">
        <v>7</v>
      </c>
      <c r="B9" s="40" t="s">
        <v>136</v>
      </c>
      <c r="G9" t="s">
        <v>138</v>
      </c>
      <c r="I9" s="87">
        <f>COUNTA(M61:M75)+COUNTA(M244:M249)+COUNTA(M223:M239)+COUNTA(M190:M218)+COUNTA(M164:M185)+COUNTA(M136:M159)+COUNTA(M126:M131)+COUNTA(M115:M121)+COUNTA(M101:M110)+COUNTA(M80:M96)+COUNTA(M365:M385)+COUNTA(M339:M360)+COUNTA(M305:M334)+COUNTA(M298:M300)+COUNTA(M284:M293)+COUNTA(M36:M56)+COUNTA(M272:M279)+COUNTA(M254:M267)+COUNTA(M390:M395)+COUNTA(M400:M402)</f>
        <v>136</v>
      </c>
    </row>
    <row r="10" spans="1:254" x14ac:dyDescent="0.2">
      <c r="A10" s="3" t="s">
        <v>8</v>
      </c>
      <c r="B10" s="40" t="s">
        <v>149</v>
      </c>
      <c r="G10" t="s">
        <v>150</v>
      </c>
      <c r="I10" s="87">
        <f>COUNTA(O61:O75)+COUNTA(O244:O249)+COUNTA(O223:O239)+COUNTA(O190:O217)+COUNTA(O164:O185)+COUNTA(O136:O159)+COUNTA(O126:O131)+COUNTA(O115:O121)+COUNTA(O101:O110)+COUNTA(O80:O96)+COUNTA(O365:O385)+COUNTA(O339:O360)+COUNTA(O305:O334)+COUNTA(O298:O300)+COUNTA(O284:O293)+COUNTA(O36:O56)+COUNTA(O272:O279)+COUNTA(O254:O267)+COUNTA(O390:O395)+COUNTA(O400:O402)</f>
        <v>174</v>
      </c>
    </row>
    <row r="11" spans="1:254" x14ac:dyDescent="0.2">
      <c r="A11" s="3" t="s">
        <v>9</v>
      </c>
      <c r="B11" s="40" t="s">
        <v>20</v>
      </c>
      <c r="G11" t="s">
        <v>139</v>
      </c>
      <c r="I11" s="87">
        <f>COUNTA(Q61:Q75)+COUNTA(Q244:Q249)+COUNTA(Q223:Q239)+COUNTA(Q190:Q218)+COUNTA(Q164:Q185)+COUNTA(Q136:Q159)+COUNTA(Q126:Q131)+COUNTA(Q115:Q121)+COUNTA(Q101:Q110)+COUNTA(Q80:Q96)+COUNTA(Q365:Q385)+COUNTA(Q339:Q360)+COUNTA(Q305:Q334)+COUNTA(Q298:Q300)+COUNTA(Q284:Q293)+COUNTA(Q36:Q56)+COUNTA(Q272:Q279)+COUNTA(Q254:Q267)+COUNTA(Q390:Q395)+COUNTA(Q400:Q402)</f>
        <v>188</v>
      </c>
    </row>
    <row r="12" spans="1:254" x14ac:dyDescent="0.2">
      <c r="A12" s="3" t="s">
        <v>10</v>
      </c>
      <c r="B12" s="40" t="s">
        <v>140</v>
      </c>
      <c r="G12" s="40" t="s">
        <v>141</v>
      </c>
      <c r="I12" s="87">
        <f>COUNTA(S61:S75)+COUNTA(S244:S249)+COUNTA(S223:S239)+COUNTA(S190:S218)+COUNTA(S164:S185)+COUNTA(S136:S159)+COUNTA(S126:S131)+COUNTA(S115:S121)+COUNTA(S101:S110)+COUNTA(S80:S96)+COUNTA(S365:S385)+COUNTA(S339:S360)+COUNTA(S305:S334)+COUNTA(S298:S300)+COUNTA(S284:S293)+COUNTA(S36:S56)+COUNTA(S272:S279)+COUNTA(S254:S267)+COUNTA(S390:S395)+COUNTA(S400:S402)</f>
        <v>151</v>
      </c>
    </row>
    <row r="13" spans="1:254" x14ac:dyDescent="0.2">
      <c r="A13" s="3" t="s">
        <v>11</v>
      </c>
      <c r="B13" s="40" t="s">
        <v>381</v>
      </c>
      <c r="G13" s="40" t="s">
        <v>396</v>
      </c>
      <c r="I13" s="87">
        <f>COUNTA(U61:U75)+COUNTA(U244:U249)+COUNTA(U223:U239)+COUNTA(U190:U218)+COUNTA(U164:U185)+COUNTA(U136:U159)+COUNTA(U126:U131)+COUNTA(U115:U121)+COUNTA(U101:U110)+COUNTA(U80:U96)+COUNTA(U390:U395)+COUNTA(U339:U360)+COUNTA(U305:U334)+COUNTA(U298:U300)+COUNTA(U284:U293)+COUNTA(U36:U56)+COUNTA(U272:U279)+COUNTA(U254:U267)+COUNTA(U365:U384)+COUNTA(U400:U402)</f>
        <v>121</v>
      </c>
    </row>
    <row r="14" spans="1:254" ht="12.75" customHeight="1" x14ac:dyDescent="0.2">
      <c r="A14" s="3"/>
      <c r="B14" s="7"/>
      <c r="I14" s="87"/>
    </row>
    <row r="15" spans="1:254" ht="25.5" customHeight="1" x14ac:dyDescent="0.2">
      <c r="A15" s="3"/>
      <c r="B15" s="78"/>
      <c r="C15" s="23"/>
      <c r="D15" s="23"/>
      <c r="E15" s="382" t="s">
        <v>397</v>
      </c>
      <c r="F15" s="23"/>
      <c r="G15" s="382" t="s">
        <v>395</v>
      </c>
    </row>
    <row r="16" spans="1:254" ht="12.75" customHeight="1" thickBot="1" x14ac:dyDescent="0.25">
      <c r="A16" s="82"/>
      <c r="B16" s="83" t="s">
        <v>2</v>
      </c>
      <c r="C16" s="84" t="s">
        <v>1</v>
      </c>
      <c r="D16" s="85"/>
      <c r="E16" s="383"/>
      <c r="F16" s="86" t="s">
        <v>127</v>
      </c>
      <c r="G16" s="383"/>
    </row>
    <row r="17" spans="1:11" x14ac:dyDescent="0.2">
      <c r="A17" s="114" t="s">
        <v>3</v>
      </c>
      <c r="B17" s="7" t="s">
        <v>79</v>
      </c>
      <c r="C17" s="17">
        <f>SUM(AI36:AI402)</f>
        <v>22001.849022007689</v>
      </c>
      <c r="E17" s="80">
        <v>18</v>
      </c>
      <c r="F17" s="99" t="str">
        <f>IF(G17&gt;E17,"ć",IF(E17=G17,"Ć","č"))</f>
        <v>ć</v>
      </c>
      <c r="G17" s="80">
        <f>COUNTIF(C36:C402,"Kapela")</f>
        <v>64</v>
      </c>
      <c r="H17" s="99"/>
      <c r="J17" s="80"/>
    </row>
    <row r="18" spans="1:11" x14ac:dyDescent="0.2">
      <c r="A18" s="114" t="s">
        <v>4</v>
      </c>
      <c r="B18" s="7" t="s">
        <v>74</v>
      </c>
      <c r="C18" s="17">
        <f>SUM(AB36:AB402)</f>
        <v>20280.322780591196</v>
      </c>
      <c r="E18" s="80">
        <v>73</v>
      </c>
      <c r="F18" s="99" t="str">
        <f>IF(G18&gt;E18,"ć",IF(E18=G18,"Ć","č"))</f>
        <v>ć</v>
      </c>
      <c r="G18" s="80">
        <f>COUNTIF(C36:C402,"Vihor")</f>
        <v>96</v>
      </c>
      <c r="H18" s="99"/>
      <c r="J18" s="80"/>
      <c r="K18" s="81"/>
    </row>
    <row r="19" spans="1:11" x14ac:dyDescent="0.2">
      <c r="A19" s="114" t="s">
        <v>5</v>
      </c>
      <c r="B19" s="7" t="s">
        <v>75</v>
      </c>
      <c r="C19" s="17">
        <f>SUM(AC36:AC402)</f>
        <v>10774.020712052399</v>
      </c>
      <c r="E19" s="80">
        <v>27</v>
      </c>
      <c r="F19" s="99" t="str">
        <f t="shared" ref="F19:F31" si="0">IF(G19&gt;E19,"ć",IF(E19=G19,"Ć","č"))</f>
        <v>ć</v>
      </c>
      <c r="G19" s="80">
        <f>COUNTIF(C36:C402,"Maksimir")</f>
        <v>31</v>
      </c>
      <c r="H19" s="99"/>
      <c r="J19" s="80"/>
    </row>
    <row r="20" spans="1:11" x14ac:dyDescent="0.2">
      <c r="A20" s="114" t="s">
        <v>6</v>
      </c>
      <c r="B20" s="7" t="s">
        <v>76</v>
      </c>
      <c r="C20" s="17">
        <f>SUM(AD40:AD402)</f>
        <v>6912.6019014213498</v>
      </c>
      <c r="E20" s="80">
        <v>23</v>
      </c>
      <c r="F20" s="99" t="str">
        <f t="shared" ref="F20:F26" si="1">IF(G20&gt;E20,"ć",IF(E20=G20,"Ć","č"))</f>
        <v>ć</v>
      </c>
      <c r="G20" s="80">
        <f>COUNTIF(C36:C402,"Japetić")</f>
        <v>27</v>
      </c>
      <c r="H20" s="99"/>
      <c r="J20" s="80"/>
    </row>
    <row r="21" spans="1:11" x14ac:dyDescent="0.2">
      <c r="A21" s="114" t="s">
        <v>7</v>
      </c>
      <c r="B21" s="7" t="s">
        <v>87</v>
      </c>
      <c r="C21" s="17">
        <f>SUM(AJ36:AJ402)</f>
        <v>6166.5834781800722</v>
      </c>
      <c r="E21" s="80">
        <v>0</v>
      </c>
      <c r="F21" s="99" t="str">
        <f t="shared" si="1"/>
        <v>ć</v>
      </c>
      <c r="G21" s="80">
        <f>COUNTIF(C36:C402,"Jelen")</f>
        <v>28</v>
      </c>
      <c r="H21" s="99"/>
      <c r="J21" s="80"/>
    </row>
    <row r="22" spans="1:11" x14ac:dyDescent="0.2">
      <c r="A22" s="112" t="s">
        <v>8</v>
      </c>
      <c r="B22" s="7" t="s">
        <v>77</v>
      </c>
      <c r="C22" s="17">
        <f>SUM(AE36:AE402)</f>
        <v>3981.7506497701033</v>
      </c>
      <c r="E22" s="80">
        <v>18</v>
      </c>
      <c r="F22" s="99" t="str">
        <f t="shared" si="1"/>
        <v>č</v>
      </c>
      <c r="G22" s="80">
        <f>COUNTIF(C36:C402,"Bjelovar")</f>
        <v>15</v>
      </c>
      <c r="H22" s="99"/>
      <c r="J22" s="80"/>
    </row>
    <row r="23" spans="1:11" x14ac:dyDescent="0.2">
      <c r="A23" s="112" t="s">
        <v>9</v>
      </c>
      <c r="B23" s="7" t="s">
        <v>121</v>
      </c>
      <c r="C23" s="17">
        <f>SUM(AL36:AL402)</f>
        <v>1946.6809689170636</v>
      </c>
      <c r="E23" s="80">
        <v>11</v>
      </c>
      <c r="F23" s="99" t="str">
        <f>IF(G23&gt;E23,"ć",IF(E23=G23,"Ć","č"))</f>
        <v>č</v>
      </c>
      <c r="G23" s="80">
        <f>COUNTIF(C36:C402,"Ivan Merz")</f>
        <v>10</v>
      </c>
      <c r="H23" s="99"/>
      <c r="J23" s="80"/>
    </row>
    <row r="24" spans="1:11" x14ac:dyDescent="0.2">
      <c r="A24" s="114" t="s">
        <v>10</v>
      </c>
      <c r="B24" s="40" t="s">
        <v>283</v>
      </c>
      <c r="C24" s="17">
        <f>SUM(AK36:AK402)</f>
        <v>1804.0184251658125</v>
      </c>
      <c r="E24" s="80">
        <v>0</v>
      </c>
      <c r="F24" s="99" t="str">
        <f t="shared" si="1"/>
        <v>ć</v>
      </c>
      <c r="G24" s="80">
        <f>COUNTIF(C36:C402,"Varaždin")</f>
        <v>11</v>
      </c>
      <c r="H24" s="99"/>
      <c r="J24" s="80"/>
    </row>
    <row r="25" spans="1:11" x14ac:dyDescent="0.2">
      <c r="A25" s="114" t="s">
        <v>11</v>
      </c>
      <c r="B25" s="7" t="s">
        <v>78</v>
      </c>
      <c r="C25" s="17">
        <f>SUM(AF36:AF402)</f>
        <v>707.10052482730896</v>
      </c>
      <c r="E25" s="80">
        <v>16</v>
      </c>
      <c r="F25" s="99" t="str">
        <f t="shared" si="1"/>
        <v>č</v>
      </c>
      <c r="G25" s="80">
        <f>COUNTIF(C36:C402,"Međimurje")</f>
        <v>7</v>
      </c>
      <c r="H25" s="99"/>
      <c r="J25" s="80"/>
    </row>
    <row r="26" spans="1:11" x14ac:dyDescent="0.2">
      <c r="A26" s="114" t="s">
        <v>12</v>
      </c>
      <c r="B26" s="7" t="s">
        <v>94</v>
      </c>
      <c r="C26" s="17">
        <f>SUM(AH36:AH402)</f>
        <v>376.74403682737784</v>
      </c>
      <c r="E26" s="80">
        <v>7</v>
      </c>
      <c r="F26" s="99" t="str">
        <f t="shared" si="1"/>
        <v>č</v>
      </c>
      <c r="G26" s="80">
        <f>COUNTIF(C36:C402,"Orion")</f>
        <v>2</v>
      </c>
      <c r="H26" s="99"/>
      <c r="J26" s="80"/>
    </row>
    <row r="27" spans="1:11" x14ac:dyDescent="0.2">
      <c r="A27" s="114" t="s">
        <v>13</v>
      </c>
      <c r="B27" s="40" t="s">
        <v>284</v>
      </c>
      <c r="C27" s="17">
        <f>SUM(AG36:AG402)</f>
        <v>0</v>
      </c>
      <c r="E27" s="80">
        <v>0</v>
      </c>
      <c r="F27" s="99" t="str">
        <f>IF(G27&gt;E27,"ć",IF(E27=G27,"Ć","č"))</f>
        <v>Ć</v>
      </c>
      <c r="G27" s="80">
        <f>COUNTIF(C40:C402,"Sova")</f>
        <v>0</v>
      </c>
      <c r="H27" s="99"/>
      <c r="J27" s="80"/>
    </row>
    <row r="28" spans="1:11" x14ac:dyDescent="0.2">
      <c r="A28" s="114"/>
      <c r="B28" s="40" t="s">
        <v>400</v>
      </c>
      <c r="C28" s="17"/>
      <c r="E28" s="80">
        <v>27</v>
      </c>
      <c r="F28" s="99"/>
      <c r="G28" s="80">
        <v>0</v>
      </c>
      <c r="H28" s="99"/>
      <c r="J28" s="80"/>
    </row>
    <row r="29" spans="1:11" x14ac:dyDescent="0.2">
      <c r="A29" s="114"/>
      <c r="B29" s="40" t="s">
        <v>401</v>
      </c>
      <c r="C29" s="17"/>
      <c r="E29" s="80">
        <v>8</v>
      </c>
      <c r="F29" s="99"/>
      <c r="G29" s="80">
        <v>0</v>
      </c>
      <c r="H29" s="99"/>
      <c r="J29" s="80"/>
    </row>
    <row r="30" spans="1:11" ht="13.5" thickBot="1" x14ac:dyDescent="0.25">
      <c r="A30" s="114"/>
      <c r="B30" s="40" t="s">
        <v>402</v>
      </c>
      <c r="C30" s="17"/>
      <c r="E30" s="80">
        <v>7</v>
      </c>
      <c r="F30" s="99"/>
      <c r="G30" s="80">
        <v>0</v>
      </c>
      <c r="H30" s="99"/>
      <c r="J30" s="80"/>
    </row>
    <row r="31" spans="1:11" ht="13.5" thickBot="1" x14ac:dyDescent="0.25">
      <c r="A31" s="79"/>
      <c r="B31" s="44" t="s">
        <v>122</v>
      </c>
      <c r="C31" s="45"/>
      <c r="D31" s="46"/>
      <c r="E31" s="101">
        <f>SUM(E17:E30)</f>
        <v>235</v>
      </c>
      <c r="F31" s="102" t="str">
        <f t="shared" si="0"/>
        <v>ć</v>
      </c>
      <c r="G31" s="101">
        <f>SUM(G17:G30)</f>
        <v>291</v>
      </c>
      <c r="H31" s="99"/>
      <c r="J31" s="100"/>
    </row>
    <row r="32" spans="1:11" ht="16.5" thickBot="1" x14ac:dyDescent="0.3">
      <c r="B32" s="8"/>
    </row>
    <row r="33" spans="1:38" ht="13.5" customHeight="1" x14ac:dyDescent="0.25">
      <c r="A33" s="387"/>
      <c r="B33" s="390" t="s">
        <v>29</v>
      </c>
      <c r="C33" s="393" t="s">
        <v>2</v>
      </c>
      <c r="D33" s="380" t="s">
        <v>95</v>
      </c>
      <c r="E33" s="380"/>
      <c r="F33" s="380" t="s">
        <v>145</v>
      </c>
      <c r="G33" s="380"/>
      <c r="H33" s="380" t="s">
        <v>133</v>
      </c>
      <c r="I33" s="380"/>
      <c r="J33" s="380" t="s">
        <v>135</v>
      </c>
      <c r="K33" s="380"/>
      <c r="L33" s="380" t="s">
        <v>136</v>
      </c>
      <c r="M33" s="381"/>
      <c r="N33" s="380" t="s">
        <v>149</v>
      </c>
      <c r="O33" s="380"/>
      <c r="P33" s="380" t="s">
        <v>20</v>
      </c>
      <c r="Q33" s="380"/>
      <c r="R33" s="380" t="s">
        <v>153</v>
      </c>
      <c r="S33" s="381"/>
      <c r="T33" s="380" t="s">
        <v>381</v>
      </c>
      <c r="U33" s="381"/>
      <c r="V33" s="384" t="s">
        <v>93</v>
      </c>
      <c r="W33" s="397"/>
      <c r="X33" s="397"/>
    </row>
    <row r="34" spans="1:38" ht="13.5" x14ac:dyDescent="0.25">
      <c r="A34" s="388"/>
      <c r="B34" s="391"/>
      <c r="C34" s="394"/>
      <c r="D34" s="379" t="s">
        <v>144</v>
      </c>
      <c r="E34" s="379"/>
      <c r="F34" s="379" t="s">
        <v>146</v>
      </c>
      <c r="G34" s="379"/>
      <c r="H34" s="379" t="s">
        <v>146</v>
      </c>
      <c r="I34" s="379"/>
      <c r="J34" s="379" t="s">
        <v>147</v>
      </c>
      <c r="K34" s="379"/>
      <c r="L34" s="379" t="s">
        <v>148</v>
      </c>
      <c r="M34" s="379"/>
      <c r="N34" s="379" t="s">
        <v>151</v>
      </c>
      <c r="O34" s="379"/>
      <c r="P34" s="379" t="s">
        <v>152</v>
      </c>
      <c r="Q34" s="379"/>
      <c r="R34" s="379" t="s">
        <v>91</v>
      </c>
      <c r="S34" s="379"/>
      <c r="T34" s="379" t="s">
        <v>382</v>
      </c>
      <c r="U34" s="379"/>
      <c r="V34" s="385"/>
      <c r="W34" s="397"/>
      <c r="X34" s="397"/>
    </row>
    <row r="35" spans="1:38" ht="13.5" customHeight="1" thickBot="1" x14ac:dyDescent="0.25">
      <c r="A35" s="389"/>
      <c r="B35" s="392"/>
      <c r="C35" s="395"/>
      <c r="D35" s="31" t="s">
        <v>0</v>
      </c>
      <c r="E35" s="32" t="s">
        <v>1</v>
      </c>
      <c r="F35" s="31" t="s">
        <v>0</v>
      </c>
      <c r="G35" s="32" t="s">
        <v>1</v>
      </c>
      <c r="H35" s="31" t="s">
        <v>0</v>
      </c>
      <c r="I35" s="32" t="s">
        <v>1</v>
      </c>
      <c r="J35" s="31" t="s">
        <v>0</v>
      </c>
      <c r="K35" s="32" t="s">
        <v>1</v>
      </c>
      <c r="L35" s="31" t="s">
        <v>0</v>
      </c>
      <c r="M35" s="32" t="s">
        <v>1</v>
      </c>
      <c r="N35" s="31" t="s">
        <v>0</v>
      </c>
      <c r="O35" s="32" t="s">
        <v>1</v>
      </c>
      <c r="P35" s="31" t="s">
        <v>0</v>
      </c>
      <c r="Q35" s="32" t="s">
        <v>1</v>
      </c>
      <c r="R35" s="31" t="s">
        <v>0</v>
      </c>
      <c r="S35" s="32" t="s">
        <v>1</v>
      </c>
      <c r="T35" s="31" t="s">
        <v>0</v>
      </c>
      <c r="U35" s="32" t="s">
        <v>1</v>
      </c>
      <c r="V35" s="386"/>
      <c r="W35" s="18"/>
      <c r="X35" s="19"/>
      <c r="AB35" s="80" t="s">
        <v>73</v>
      </c>
      <c r="AC35" s="80" t="s">
        <v>80</v>
      </c>
      <c r="AD35" s="80" t="s">
        <v>81</v>
      </c>
      <c r="AE35" s="80" t="s">
        <v>82</v>
      </c>
      <c r="AF35" s="80" t="s">
        <v>83</v>
      </c>
      <c r="AG35" s="80" t="s">
        <v>286</v>
      </c>
      <c r="AH35" s="80" t="s">
        <v>97</v>
      </c>
      <c r="AI35" s="80" t="s">
        <v>84</v>
      </c>
      <c r="AJ35" s="117" t="s">
        <v>156</v>
      </c>
      <c r="AK35" s="116" t="s">
        <v>285</v>
      </c>
      <c r="AL35" s="116" t="s">
        <v>120</v>
      </c>
    </row>
    <row r="36" spans="1:38" x14ac:dyDescent="0.2">
      <c r="A36" s="108" t="s">
        <v>3</v>
      </c>
      <c r="B36" s="111" t="s">
        <v>39</v>
      </c>
      <c r="C36" s="60" t="s">
        <v>81</v>
      </c>
      <c r="D36" s="61">
        <v>98.57</v>
      </c>
      <c r="E36" s="63">
        <f>100 * (  ((60*(INT(MIN(D36:D56))))+(100*(MIN(D36:D56)-(INT(MIN(D36:D56))))) )  /  ((60*(INT(D36)))+(100*((D36)-(INT(D36)))))    )</f>
        <v>86.946269159508176</v>
      </c>
      <c r="F36" s="61">
        <v>41.38</v>
      </c>
      <c r="G36" s="62">
        <f>100 * (   ((60*(INT(MIN(F36:F56))))+(100*(MIN(F36:F56)-(INT(MIN(F36:F56))))) )  /  ((60*(INT(F36)))+(100*((F36)-(INT(F36)))))    )</f>
        <v>95.036028823058444</v>
      </c>
      <c r="H36" s="61">
        <v>38.049999999999997</v>
      </c>
      <c r="I36" s="62">
        <f>100 * (   ((60*(INT(MIN(H36:H56))))+(100*(MIN(H36:H56)-(INT(MIN(H36:H56))))) )  /  ((60*(INT(H36)))+(100*((H36)-(INT(H36)))))    )</f>
        <v>97.549234135667433</v>
      </c>
      <c r="J36" s="61">
        <v>40.17</v>
      </c>
      <c r="K36" s="63">
        <f>100 * (   ((60*(INT(MIN(J36:J56))))+(100*(MIN(J36:J56)-(INT(MIN(J36:J56))))) )  /  ((60*(INT(J36)))+(100*((J36)-(INT(J36)))))    )</f>
        <v>82.002482416218456</v>
      </c>
      <c r="L36" s="61"/>
      <c r="M36" s="63"/>
      <c r="N36" s="61">
        <v>44.22</v>
      </c>
      <c r="O36" s="63">
        <f>100 * (   ((60*(INT(MIN(N36:N56))))+(100*(MIN(N36:N56)-(INT(MIN(N36:N56))))) )  /  ((60*(INT(N36)))+(100*((N36)-(INT(N36)))))    )</f>
        <v>83.884297520661178</v>
      </c>
      <c r="P36" s="52">
        <v>41.57</v>
      </c>
      <c r="Q36" s="62">
        <f>100 * (   ((60*(INT(MIN(P36:P56))))+(100*(MIN(P36:P56)-(INT(MIN(P36:P56))))) )  /  ((60*(INT(P36)))+(100*((P36)-(INT(P36)))))    )</f>
        <v>98.331346841477952</v>
      </c>
      <c r="R36" s="52">
        <v>85.07</v>
      </c>
      <c r="S36" s="62">
        <f>100 * (   ((60*(INT(MIN(R36:R56))))+(100*(MIN(R36:R56)-(INT(MIN(R36:R56))))) )  /  ((60*(INT(R36)))+(100*((R36)-(INT(R36)))))    )</f>
        <v>100</v>
      </c>
      <c r="T36" s="52">
        <v>42.28</v>
      </c>
      <c r="U36" s="62">
        <f>100 * (   ((60*(INT(MIN(T36:T56))))+(100*(MIN(T36:T56)-(INT(MIN(T36:T56))))) )  /  ((60*(INT(T36)))+(100*((T36)-(INT(T36)))))    )</f>
        <v>93.602825745682907</v>
      </c>
      <c r="V36" s="62">
        <f>SUM(S36,G36,I36,U36,Q36)</f>
        <v>484.51943554588672</v>
      </c>
      <c r="W36" s="5"/>
      <c r="X36" s="15"/>
      <c r="Z36" s="13">
        <f t="shared" ref="Z36:Z56" si="2">SUM(E36,G36,I36,K36,M36,O36,Q36,S36,U36)</f>
        <v>737.35248464227459</v>
      </c>
      <c r="AB36" s="11">
        <f t="shared" ref="AB36:AB56" si="3">IF(C36="Vihor",1,0)*Z36</f>
        <v>0</v>
      </c>
      <c r="AC36" s="11">
        <f t="shared" ref="AC36:AC56" si="4">IF(C36="Maksimir",1,0)*Z36</f>
        <v>0</v>
      </c>
      <c r="AD36" s="11">
        <f t="shared" ref="AD36:AD56" si="5">IF(C36="Japetić",1,0)*Z36</f>
        <v>737.35248464227459</v>
      </c>
      <c r="AE36" s="11">
        <f t="shared" ref="AE36:AE56" si="6">IF(C36="Bjelovar",1,0)*Z36</f>
        <v>0</v>
      </c>
      <c r="AF36" s="11">
        <f t="shared" ref="AF36:AF56" si="7">IF(C36="Međimurje",1,0)*Z36</f>
        <v>0</v>
      </c>
      <c r="AG36" s="11">
        <f t="shared" ref="AG36:AG56" si="8">IF(C36="Sova",1,0)*Z36</f>
        <v>0</v>
      </c>
      <c r="AH36" s="11">
        <f t="shared" ref="AH36:AH56" si="9">IF(C36="Orion",1,0)*Z36</f>
        <v>0</v>
      </c>
      <c r="AI36" s="11">
        <f t="shared" ref="AI36:AI56" si="10">IF(C36="Kapela",1,0)*Z36</f>
        <v>0</v>
      </c>
      <c r="AJ36" s="11">
        <f t="shared" ref="AJ36:AJ56" si="11">IF(C36="Jelen",1,0)*Z36</f>
        <v>0</v>
      </c>
      <c r="AK36" s="11">
        <f t="shared" ref="AK36:AK56" si="12">IF(C36="Varaždin",1,0)*Z36</f>
        <v>0</v>
      </c>
      <c r="AL36" s="11">
        <f t="shared" ref="AL36:AL56" si="13">IF(C36="Ivan Merz",1,0)*Z36</f>
        <v>0</v>
      </c>
    </row>
    <row r="37" spans="1:38" x14ac:dyDescent="0.2">
      <c r="A37" s="105" t="s">
        <v>4</v>
      </c>
      <c r="B37" s="96" t="s">
        <v>154</v>
      </c>
      <c r="C37" s="65" t="s">
        <v>80</v>
      </c>
      <c r="D37" s="66">
        <v>123.38</v>
      </c>
      <c r="E37" s="67">
        <f>100 * (   ((60*(INT(MIN(D36:D56))))+(100*(MIN(D36:D56)-(INT(MIN(D36:D56))))) )  /  ((60*(INT(D37)))+(100*((D37)-(INT(D37)))))    )</f>
        <v>69.58748988945807</v>
      </c>
      <c r="F37" s="66">
        <v>44.28</v>
      </c>
      <c r="G37" s="58">
        <f>100 * (   ((60*(INT(MIN(F36:F56))))+(100*(MIN(F36:F56)-(INT(MIN(F36:F56))))) )  /  ((60*(INT(F37)))+(100*((F37)-(INT(F37)))))    )</f>
        <v>88.980509745127449</v>
      </c>
      <c r="H37" s="66">
        <v>37.090000000000003</v>
      </c>
      <c r="I37" s="58">
        <f>100 * (   ((60*(INT(MIN(H36:H56))))+(100*(MIN(H36:H56)-(INT(MIN(H36:H56))))) )  /  ((60*(INT(H37)))+(100*((H37)-(INT(H37)))))    )</f>
        <v>100</v>
      </c>
      <c r="J37" s="66">
        <v>40.49</v>
      </c>
      <c r="K37" s="67">
        <f>100 * (   ((60*(INT(MIN(J36:J56))))+(100*(MIN(J36:J56)-(INT(MIN(J36:J56))))) )  /  ((60*(INT(J37)))+(100*((J37)-(INT(J37)))))    )</f>
        <v>80.930992241731332</v>
      </c>
      <c r="L37" s="66"/>
      <c r="M37" s="58"/>
      <c r="N37" s="66">
        <v>43.59</v>
      </c>
      <c r="O37" s="58">
        <f>100 * (   ((60*(INT(MIN(N36:N56))))+(100*(MIN(N36:N56)-(INT(MIN(N36:N56))))) )  /  ((60*(INT(N37)))+(100*((N37)-(INT(N37)))))    )</f>
        <v>84.615384615384613</v>
      </c>
      <c r="P37" s="53">
        <v>41.15</v>
      </c>
      <c r="Q37" s="58">
        <f>100 * (   ((60*(INT(MIN(P36:P56))))+(100*(MIN(P36:P56)-(INT(MIN(P36:P56))))) )  /  ((60*(INT(P37)))+(100*((P37)-(INT(P37)))))    )</f>
        <v>100</v>
      </c>
      <c r="R37" s="66" t="s">
        <v>88</v>
      </c>
      <c r="S37" s="122" t="s">
        <v>16</v>
      </c>
      <c r="T37" s="66">
        <v>39.450000000000003</v>
      </c>
      <c r="U37" s="58">
        <f>100 * (   ((60*(INT(MIN(T36:T56))))+(100*(MIN(T36:T56)-(INT(MIN(T36:T56))))) )  /  ((60*(INT(T37)))+(100*((T37)-(INT(T37)))))    )</f>
        <v>100</v>
      </c>
      <c r="V37" s="68">
        <f>SUM(Q37,G37,I37,U37,O37)</f>
        <v>473.59589436051203</v>
      </c>
      <c r="W37" s="5"/>
      <c r="X37" s="15"/>
      <c r="Z37" s="13">
        <f t="shared" si="2"/>
        <v>624.11437649170148</v>
      </c>
      <c r="AB37" s="11">
        <f t="shared" si="3"/>
        <v>0</v>
      </c>
      <c r="AC37" s="11">
        <f t="shared" si="4"/>
        <v>624.11437649170148</v>
      </c>
      <c r="AD37" s="11">
        <f t="shared" si="5"/>
        <v>0</v>
      </c>
      <c r="AE37" s="11">
        <f t="shared" si="6"/>
        <v>0</v>
      </c>
      <c r="AF37" s="11">
        <f t="shared" si="7"/>
        <v>0</v>
      </c>
      <c r="AG37" s="11">
        <f t="shared" si="8"/>
        <v>0</v>
      </c>
      <c r="AH37" s="11">
        <f t="shared" si="9"/>
        <v>0</v>
      </c>
      <c r="AI37" s="11">
        <f t="shared" si="10"/>
        <v>0</v>
      </c>
      <c r="AJ37" s="11">
        <f t="shared" si="11"/>
        <v>0</v>
      </c>
      <c r="AK37" s="11">
        <f t="shared" si="12"/>
        <v>0</v>
      </c>
      <c r="AL37" s="11">
        <f t="shared" si="13"/>
        <v>0</v>
      </c>
    </row>
    <row r="38" spans="1:38" x14ac:dyDescent="0.2">
      <c r="A38" s="105" t="s">
        <v>5</v>
      </c>
      <c r="B38" s="64" t="s">
        <v>288</v>
      </c>
      <c r="C38" s="65" t="s">
        <v>84</v>
      </c>
      <c r="D38" s="66"/>
      <c r="E38" s="68"/>
      <c r="F38" s="66">
        <v>44.42</v>
      </c>
      <c r="G38" s="68">
        <f>100 * (   ((60*(INT(MIN(F36:F56))))+(100*(MIN(F36:F56)-(INT(MIN(F36:F56))))) )  /  ((60*(INT(F38)))+(100*((F38)-(INT(F38)))))    )</f>
        <v>88.516032811334838</v>
      </c>
      <c r="H38" s="66">
        <v>41.51</v>
      </c>
      <c r="I38" s="68">
        <f>100 * (   ((60*(INT(MIN(H36:H56))))+(100*(MIN(H36:H56)-(INT(MIN(H36:H56))))) )  /  ((60*(INT(H38)))+(100*((H38)-(INT(H38)))))    )</f>
        <v>88.769414575866207</v>
      </c>
      <c r="J38" s="66">
        <v>48.11</v>
      </c>
      <c r="K38" s="68">
        <f>100 * (   ((60*(INT(MIN(J36:J56))))+(100*(MIN(J36:J56)-(INT(MIN(J36:J56))))) )  /  ((60*(INT(J38)))+(100*((J38)-(INT(J38)))))    )</f>
        <v>68.557592528536844</v>
      </c>
      <c r="L38" s="66"/>
      <c r="M38" s="68"/>
      <c r="N38" s="66">
        <v>66.17</v>
      </c>
      <c r="O38" s="67">
        <f>100 * (   ((60*(INT(MIN(N36:N56))))+(100*(MIN(N36:N56)-(INT(MIN(N36:N56))))) )  /  ((60*(INT(N38)))+(100*((N38)-(INT(N38)))))    )</f>
        <v>56.147850138295205</v>
      </c>
      <c r="P38" s="53">
        <v>46.18</v>
      </c>
      <c r="Q38" s="68">
        <f>100 * (   ((60*(INT(MIN(P36:P56))))+(100*(MIN(P36:P56)-(INT(MIN(P36:P56))))) )  /  ((60*(INT(P38)))+(100*((P38)-(INT(P38)))))    )</f>
        <v>89.092872570194388</v>
      </c>
      <c r="R38" s="53"/>
      <c r="S38" s="68"/>
      <c r="T38" s="53">
        <v>46.46</v>
      </c>
      <c r="U38" s="68">
        <f>100 * (   ((60*(INT(MIN(T36:T56))))+(100*(MIN(T36:T56)-(INT(MIN(T36:T56))))) )  /  ((60*(INT(T38)))+(100*((T38)-(INT(T38)))))    )</f>
        <v>84.996436208125459</v>
      </c>
      <c r="V38" s="68">
        <f>SUM(Q38,G38,I38,K38,U38)</f>
        <v>419.93234869405774</v>
      </c>
      <c r="W38" s="5"/>
      <c r="X38" s="15"/>
      <c r="Z38" s="13">
        <f>SUM(E38,G38,I38,K38,M38,O38,Q38,S38,U38)</f>
        <v>476.08019883235295</v>
      </c>
      <c r="AB38" s="11">
        <f>IF(C38="Vihor",1,0)*Z38</f>
        <v>0</v>
      </c>
      <c r="AC38" s="11">
        <f>IF(C38="Maksimir",1,0)*Z38</f>
        <v>0</v>
      </c>
      <c r="AD38" s="11">
        <f>IF(C38="Japetić",1,0)*Z38</f>
        <v>0</v>
      </c>
      <c r="AE38" s="11">
        <f>IF(C38="Bjelovar",1,0)*Z38</f>
        <v>0</v>
      </c>
      <c r="AF38" s="11">
        <f>IF(C38="Međimurje",1,0)*Z38</f>
        <v>0</v>
      </c>
      <c r="AG38" s="11">
        <f>IF(C38="Sova",1,0)*Z38</f>
        <v>0</v>
      </c>
      <c r="AH38" s="11">
        <f>IF(C38="Orion",1,0)*Z38</f>
        <v>0</v>
      </c>
      <c r="AI38" s="11">
        <f>IF(C38="Kapela",1,0)*Z38</f>
        <v>476.08019883235295</v>
      </c>
      <c r="AJ38" s="11">
        <f>IF(C38="Jelen",1,0)*Z38</f>
        <v>0</v>
      </c>
      <c r="AK38" s="11">
        <f>IF(C38="Varaždin",1,0)*Z38</f>
        <v>0</v>
      </c>
      <c r="AL38" s="11">
        <f>IF(C38="Ivan Merz",1,0)*Z38</f>
        <v>0</v>
      </c>
    </row>
    <row r="39" spans="1:38" x14ac:dyDescent="0.2">
      <c r="A39" s="105" t="s">
        <v>6</v>
      </c>
      <c r="B39" s="49" t="s">
        <v>155</v>
      </c>
      <c r="C39" s="65" t="s">
        <v>84</v>
      </c>
      <c r="D39" s="66">
        <v>133.25</v>
      </c>
      <c r="E39" s="68">
        <f>100 * (   ((60*(INT(MIN(D36:D56))))+(100*(MIN(D36:D56)-(INT(MIN(D36:D56))))) )  /  ((60*(INT(D39)))+(100*((D39)-(INT(D39)))))    )</f>
        <v>64.484697064334796</v>
      </c>
      <c r="F39" s="66">
        <v>39.340000000000003</v>
      </c>
      <c r="G39" s="68">
        <f>100 * (   ((60*(INT(MIN(F36:F56))))+(100*(MIN(F36:F56)-(INT(MIN(F36:F56))))) )  /  ((60*(INT(F39)))+(100*((F39)-(INT(F39)))))    )</f>
        <v>100</v>
      </c>
      <c r="H39" s="66">
        <v>48.37</v>
      </c>
      <c r="I39" s="68">
        <f>100 * (   ((60*(INT(MIN(H36:H56))))+(100*(MIN(H36:H56)-(INT(MIN(H36:H56))))) )  /  ((60*(INT(H39)))+(100*((H39)-(INT(H39)))))    )</f>
        <v>76.414124100102882</v>
      </c>
      <c r="J39" s="66">
        <v>41.26</v>
      </c>
      <c r="K39" s="68">
        <f>100 * (   ((60*(INT(MIN(J36:J56))))+(100*(MIN(J36:J56)-(INT(MIN(J36:J56))))) )  /  ((60*(INT(J39)))+(100*((J39)-(INT(J39)))))    )</f>
        <v>79.726468222043451</v>
      </c>
      <c r="L39" s="66">
        <v>54.45</v>
      </c>
      <c r="M39" s="67">
        <f>100 * (   ((60*(INT(MIN(L36:L56))))+(100*(MIN(L36:L56)-(INT(MIN(L36:L56))))) )  /  ((60*(INT(L39)))+(100*((L39)-(INT(L39)))))    )</f>
        <v>50.806697108066956</v>
      </c>
      <c r="N39" s="66">
        <v>62.49</v>
      </c>
      <c r="O39" s="67">
        <f>100 * (   ((60*(INT(MIN(N36:N56))))+(100*(MIN(N36:N56)-(INT(MIN(N36:N56))))) )  /  ((60*(INT(N39)))+(100*((N39)-(INT(N39)))))    )</f>
        <v>59.246484478641563</v>
      </c>
      <c r="P39" s="53">
        <v>42.17</v>
      </c>
      <c r="Q39" s="68">
        <f>100 * (   ((60*(INT(MIN(P36:P56))))+(100*(MIN(P36:P56)-(INT(MIN(P36:P56))))) )  /  ((60*(INT(P39)))+(100*((P39)-(INT(P39)))))    )</f>
        <v>97.556168703192753</v>
      </c>
      <c r="R39" s="53"/>
      <c r="S39" s="68"/>
      <c r="T39" s="53"/>
      <c r="U39" s="68"/>
      <c r="V39" s="68">
        <f>SUM(E39,G39,I39,K39,Q39)</f>
        <v>418.18145808967381</v>
      </c>
      <c r="W39" s="5"/>
      <c r="X39" s="15"/>
      <c r="Z39" s="13">
        <f>SUM(E39,G39,I39,K39,M39,O39,Q39,S39,U39)</f>
        <v>528.23463967638236</v>
      </c>
      <c r="AB39" s="11">
        <f t="shared" si="3"/>
        <v>0</v>
      </c>
      <c r="AC39" s="11">
        <f t="shared" si="4"/>
        <v>0</v>
      </c>
      <c r="AD39" s="11">
        <f t="shared" si="5"/>
        <v>0</v>
      </c>
      <c r="AE39" s="11">
        <f t="shared" si="6"/>
        <v>0</v>
      </c>
      <c r="AF39" s="11">
        <f t="shared" si="7"/>
        <v>0</v>
      </c>
      <c r="AG39" s="11">
        <f t="shared" si="8"/>
        <v>0</v>
      </c>
      <c r="AH39" s="11">
        <f t="shared" si="9"/>
        <v>0</v>
      </c>
      <c r="AI39" s="11">
        <f t="shared" si="10"/>
        <v>528.23463967638236</v>
      </c>
      <c r="AJ39" s="11">
        <f t="shared" si="11"/>
        <v>0</v>
      </c>
      <c r="AK39" s="11">
        <f t="shared" si="12"/>
        <v>0</v>
      </c>
      <c r="AL39" s="11">
        <f t="shared" si="13"/>
        <v>0</v>
      </c>
    </row>
    <row r="40" spans="1:38" x14ac:dyDescent="0.2">
      <c r="A40" s="105" t="s">
        <v>7</v>
      </c>
      <c r="B40" s="96" t="s">
        <v>55</v>
      </c>
      <c r="C40" s="65" t="s">
        <v>81</v>
      </c>
      <c r="D40" s="50">
        <v>86.02</v>
      </c>
      <c r="E40" s="68">
        <f>100 * (   ((60*(INT(MIN(D36:D56))))+(100*(MIN(D36:D56)-(INT(MIN(D36:D56))))) )  /  ((60*(INT(D40)))+(100*((D40)-(INT(D40)))))    )</f>
        <v>100</v>
      </c>
      <c r="F40" s="66"/>
      <c r="G40" s="68"/>
      <c r="H40" s="66"/>
      <c r="I40" s="68"/>
      <c r="J40" s="66">
        <v>33.020000000000003</v>
      </c>
      <c r="K40" s="68">
        <f>100 * (   ((60*(INT(MIN(J36:J56))))+(100*(MIN(J36:J56)-(INT(MIN(J36:J56))))) )  /  ((60*(INT(J40)))+(100*((J40)-(INT(J40)))))    )</f>
        <v>100</v>
      </c>
      <c r="L40" s="66">
        <v>27.49</v>
      </c>
      <c r="M40" s="68">
        <f>100 * (   ((60*(INT(MIN(L36:L56))))+(100*(MIN(L36:L56)-(INT(MIN(L36:L56))))) )  /  ((60*(INT(L40)))+(100*((L40)-(INT(L40)))))    )</f>
        <v>100</v>
      </c>
      <c r="N40" s="66">
        <v>37.130000000000003</v>
      </c>
      <c r="O40" s="68">
        <f>100 * (   ((60*(INT(MIN(N36:N56))))+(100*(MIN(N36:N56)-(INT(MIN(N36:N56))))) )  /  ((60*(INT(N40)))+(100*((N40)-(INT(N40)))))    )</f>
        <v>100</v>
      </c>
      <c r="P40" s="53"/>
      <c r="Q40" s="68"/>
      <c r="R40" s="53"/>
      <c r="S40" s="68"/>
      <c r="T40" s="53"/>
      <c r="U40" s="68"/>
      <c r="V40" s="68">
        <f>SUM(E40,G40,O40,K40,M40)</f>
        <v>400</v>
      </c>
      <c r="W40" s="5"/>
      <c r="X40" s="15"/>
      <c r="Z40" s="13">
        <f>SUM(E40,G40,I40,K40,M40,O40,Q40,S40,U40)</f>
        <v>400</v>
      </c>
      <c r="AB40" s="11">
        <f t="shared" si="3"/>
        <v>0</v>
      </c>
      <c r="AC40" s="11">
        <f t="shared" si="4"/>
        <v>0</v>
      </c>
      <c r="AD40" s="11">
        <f t="shared" si="5"/>
        <v>400</v>
      </c>
      <c r="AE40" s="11">
        <f t="shared" si="6"/>
        <v>0</v>
      </c>
      <c r="AF40" s="11">
        <f t="shared" si="7"/>
        <v>0</v>
      </c>
      <c r="AG40" s="11">
        <f t="shared" si="8"/>
        <v>0</v>
      </c>
      <c r="AH40" s="11">
        <f t="shared" si="9"/>
        <v>0</v>
      </c>
      <c r="AI40" s="11">
        <f t="shared" si="10"/>
        <v>0</v>
      </c>
      <c r="AJ40" s="11">
        <f t="shared" si="11"/>
        <v>0</v>
      </c>
      <c r="AK40" s="11">
        <f t="shared" si="12"/>
        <v>0</v>
      </c>
      <c r="AL40" s="11">
        <f t="shared" si="13"/>
        <v>0</v>
      </c>
    </row>
    <row r="41" spans="1:38" x14ac:dyDescent="0.2">
      <c r="A41" s="105" t="s">
        <v>8</v>
      </c>
      <c r="B41" s="96" t="s">
        <v>35</v>
      </c>
      <c r="C41" s="65" t="s">
        <v>73</v>
      </c>
      <c r="D41" s="66">
        <v>140.26</v>
      </c>
      <c r="E41" s="67">
        <f>100 * (   ((60*(INT(MIN(D36:D56))))+(100*(MIN(D36:D56)-(INT(MIN(D36:D56))))) )  /  ((60*(INT(D41)))+(100*((D41)-(INT(D41)))))    )</f>
        <v>61.262758129598858</v>
      </c>
      <c r="F41" s="66">
        <v>48.24</v>
      </c>
      <c r="G41" s="58">
        <f>100 * (   ((60*(INT(MIN(F36:F56))))+(100*(MIN(F36:F56)-(INT(MIN(F36:F56))))) )  /  ((60*(INT(F41)))+(100*((F41)-(INT(F41)))))    )</f>
        <v>81.74931129476586</v>
      </c>
      <c r="H41" s="66">
        <v>44.4</v>
      </c>
      <c r="I41" s="58">
        <f>100 * (   ((60*(INT(MIN(H36:H56))))+(100*(MIN(H36:H56)-(INT(MIN(H36:H56))))) )  /  ((60*(INT(H41)))+(100*((H41)-(INT(H41)))))    )</f>
        <v>83.171641791044792</v>
      </c>
      <c r="J41" s="66">
        <v>54.19</v>
      </c>
      <c r="K41" s="58">
        <f>100 * (   ((60*(INT(MIN(J36:J56))))+(100*(MIN(J36:J56)-(INT(MIN(J36:J56))))) )  /  ((60*(INT(J41)))+(100*((J41)-(INT(J41)))))    )</f>
        <v>60.816201288738881</v>
      </c>
      <c r="L41" s="66"/>
      <c r="M41" s="58"/>
      <c r="N41" s="66">
        <v>75.37</v>
      </c>
      <c r="O41" s="67">
        <f>100 * (   ((60*(INT(MIN(N36:N56))))+(100*(MIN(N36:N56)-(INT(MIN(N36:N56))))) )  /  ((60*(INT(N41)))+(100*((N41)-(INT(N41)))))    )</f>
        <v>49.217544633017425</v>
      </c>
      <c r="P41" s="53">
        <v>65.28</v>
      </c>
      <c r="Q41" s="58">
        <f>100 * (   ((60*(INT(MIN(P36:P56))))+(100*(MIN(P36:P56)-(INT(MIN(P36:P56))))) )  /  ((60*(INT(P41)))+(100*((P41)-(INT(P41)))))    )</f>
        <v>63.009164969450104</v>
      </c>
      <c r="R41" s="53">
        <v>103.39</v>
      </c>
      <c r="S41" s="58">
        <f>100 * (   ((60*(INT(MIN(R36:R56))))+(100*(MIN(R36:R56)-(INT(MIN(R36:R56))))) )  /  ((60*(INT(R41)))+(100*((R41)-(INT(R41)))))    )</f>
        <v>82.119311786460841</v>
      </c>
      <c r="T41" s="53"/>
      <c r="U41" s="58"/>
      <c r="V41" s="68">
        <f>SUM(I41,G41,K41,Q41,S41)</f>
        <v>370.86563113046049</v>
      </c>
      <c r="W41" s="5"/>
      <c r="X41" s="15"/>
      <c r="Z41" s="13">
        <f>SUM(E41,G41,I41,K41,M41,O41,Q41,S41,U41)</f>
        <v>481.34593389307679</v>
      </c>
      <c r="AB41" s="11">
        <f t="shared" si="3"/>
        <v>481.34593389307679</v>
      </c>
      <c r="AC41" s="11">
        <f t="shared" si="4"/>
        <v>0</v>
      </c>
      <c r="AD41" s="11">
        <f t="shared" si="5"/>
        <v>0</v>
      </c>
      <c r="AE41" s="11">
        <f t="shared" si="6"/>
        <v>0</v>
      </c>
      <c r="AF41" s="11">
        <f t="shared" si="7"/>
        <v>0</v>
      </c>
      <c r="AG41" s="11">
        <f t="shared" si="8"/>
        <v>0</v>
      </c>
      <c r="AH41" s="11">
        <f t="shared" si="9"/>
        <v>0</v>
      </c>
      <c r="AI41" s="11">
        <f t="shared" si="10"/>
        <v>0</v>
      </c>
      <c r="AJ41" s="11">
        <f t="shared" si="11"/>
        <v>0</v>
      </c>
      <c r="AK41" s="11">
        <f t="shared" si="12"/>
        <v>0</v>
      </c>
      <c r="AL41" s="11">
        <f t="shared" si="13"/>
        <v>0</v>
      </c>
    </row>
    <row r="42" spans="1:38" x14ac:dyDescent="0.2">
      <c r="A42" s="105" t="s">
        <v>9</v>
      </c>
      <c r="B42" s="96" t="s">
        <v>290</v>
      </c>
      <c r="C42" s="65" t="s">
        <v>84</v>
      </c>
      <c r="D42" s="66"/>
      <c r="E42" s="58"/>
      <c r="F42" s="66">
        <v>48.29</v>
      </c>
      <c r="G42" s="58">
        <f>100 * (   ((60*(INT(MIN(F36:F56))))+(100*(MIN(F36:F56)-(INT(MIN(F36:F56))))) )  /  ((60*(INT(F42)))+(100*((F42)-(INT(F42)))))    )</f>
        <v>81.608800275008605</v>
      </c>
      <c r="H42" s="66">
        <v>45.58</v>
      </c>
      <c r="I42" s="58">
        <f>100 * (   ((60*(INT(MIN(H36:H56))))+(100*(MIN(H36:H56)-(INT(MIN(H36:H56))))) )  /  ((60*(INT(H42)))+(100*((H42)-(INT(H42)))))    )</f>
        <v>80.81943437273388</v>
      </c>
      <c r="J42" s="66">
        <v>52.15</v>
      </c>
      <c r="K42" s="58">
        <f>100 * (   ((60*(INT(MIN(J36:J56))))+(100*(MIN(J36:J56)-(INT(MIN(J36:J56))))) )  /  ((60*(INT(J42)))+(100*((J42)-(INT(J42)))))    )</f>
        <v>63.221690590111649</v>
      </c>
      <c r="L42" s="66"/>
      <c r="M42" s="58"/>
      <c r="N42" s="66">
        <v>59.13</v>
      </c>
      <c r="O42" s="58">
        <f>100 * (   ((60*(INT(MIN(N36:N56))))+(100*(MIN(N36:N56)-(INT(MIN(N36:N56))))) )  /  ((60*(INT(N42)))+(100*((N42)-(INT(N42)))))    )</f>
        <v>62.848297213622295</v>
      </c>
      <c r="P42" s="53">
        <v>65.099999999999994</v>
      </c>
      <c r="Q42" s="58">
        <f>100 * (   ((60*(INT(MIN(P36:P56))))+(100*(MIN(P36:P56)-(INT(MIN(P36:P56))))) )  /  ((60*(INT(P42)))+(100*((P42)-(INT(P42)))))    )</f>
        <v>63.299232736572897</v>
      </c>
      <c r="R42" s="53"/>
      <c r="S42" s="58"/>
      <c r="T42" s="53"/>
      <c r="U42" s="58"/>
      <c r="V42" s="68">
        <f>SUM(Q42,G42,I42,K42,O42)</f>
        <v>351.79745518804936</v>
      </c>
      <c r="W42" s="5"/>
      <c r="X42" s="15"/>
      <c r="Z42" s="13">
        <f>SUM(E42,G42,I42,K42,M42,O42,Q42,S42,U42)</f>
        <v>351.79745518804936</v>
      </c>
      <c r="AB42" s="11">
        <f t="shared" si="3"/>
        <v>0</v>
      </c>
      <c r="AC42" s="11">
        <f t="shared" si="4"/>
        <v>0</v>
      </c>
      <c r="AD42" s="11">
        <f t="shared" si="5"/>
        <v>0</v>
      </c>
      <c r="AE42" s="11">
        <f t="shared" si="6"/>
        <v>0</v>
      </c>
      <c r="AF42" s="11">
        <f t="shared" si="7"/>
        <v>0</v>
      </c>
      <c r="AG42" s="11">
        <f t="shared" si="8"/>
        <v>0</v>
      </c>
      <c r="AH42" s="11">
        <f t="shared" si="9"/>
        <v>0</v>
      </c>
      <c r="AI42" s="11">
        <f t="shared" si="10"/>
        <v>351.79745518804936</v>
      </c>
      <c r="AJ42" s="11">
        <f t="shared" si="11"/>
        <v>0</v>
      </c>
      <c r="AK42" s="11">
        <f t="shared" si="12"/>
        <v>0</v>
      </c>
      <c r="AL42" s="11">
        <f t="shared" si="13"/>
        <v>0</v>
      </c>
    </row>
    <row r="43" spans="1:38" x14ac:dyDescent="0.2">
      <c r="A43" s="105" t="s">
        <v>10</v>
      </c>
      <c r="B43" s="96" t="s">
        <v>41</v>
      </c>
      <c r="C43" s="65" t="s">
        <v>156</v>
      </c>
      <c r="D43" s="66">
        <v>152.38999999999999</v>
      </c>
      <c r="E43" s="67">
        <f>100 * (   ((60*(INT(MIN(D36:D56))))+(100*(MIN(D36:D56)-(INT(MIN(D36:D56))))) )  /  ((60*(INT(D43)))+(100*((D43)-(INT(D43)))))    )</f>
        <v>56.359864614040845</v>
      </c>
      <c r="F43" s="66">
        <v>54.4</v>
      </c>
      <c r="G43" s="68">
        <f>100 * (   ((60*(INT(MIN(F36:F56))))+(100*(MIN(F36:F56)-(INT(MIN(F36:F56))))) )  /  ((60*(INT(F43)))+(100*((F43)-(INT(F43)))))    )</f>
        <v>72.378048780487816</v>
      </c>
      <c r="H43" s="66">
        <v>51.4</v>
      </c>
      <c r="I43" s="68">
        <f>100 * (   ((60*(INT(MIN(H36:H56))))+(100*(MIN(H36:H56)-(INT(MIN(H36:H56))))) )  /  ((60*(INT(H43)))+(100*((H43)-(INT(H43)))))    )</f>
        <v>71.90322580645163</v>
      </c>
      <c r="J43" s="66">
        <v>55.04</v>
      </c>
      <c r="K43" s="67">
        <f>100 * (   ((60*(INT(MIN(J36:J56))))+(100*(MIN(J36:J56)-(INT(MIN(J36:J56))))) )  /  ((60*(INT(J43)))+(100*((J43)-(INT(J43)))))    )</f>
        <v>59.987893462469742</v>
      </c>
      <c r="L43" s="66">
        <v>41.37</v>
      </c>
      <c r="M43" s="67">
        <f>100 * (   ((60*(INT(MIN(L36:L56))))+(100*(MIN(L36:L56)-(INT(MIN(L36:L56))))) )  /  ((60*(INT(L43)))+(100*((L43)-(INT(L43)))))    )</f>
        <v>66.840208249899874</v>
      </c>
      <c r="N43" s="66">
        <v>55.3</v>
      </c>
      <c r="O43" s="68">
        <f>100 * (   ((60*(INT(MIN(N36:N56))))+(100*(MIN(N36:N56)-(INT(MIN(N36:N56))))) )  /  ((60*(INT(N43)))+(100*((N43)-(INT(N43)))))    )</f>
        <v>67.057057057057079</v>
      </c>
      <c r="P43" s="53">
        <v>57.59</v>
      </c>
      <c r="Q43" s="68">
        <f>100 * (   ((60*(INT(MIN(P36:P56))))+(100*(MIN(P36:P56)-(INT(MIN(P36:P56))))) )  /  ((60*(INT(P43)))+(100*((P43)-(INT(P43)))))    )</f>
        <v>71.141132509341759</v>
      </c>
      <c r="R43" s="53">
        <v>131.54</v>
      </c>
      <c r="S43" s="67">
        <f>100 * (   ((60*(INT(MIN(R36:R56))))+(100*(MIN(R36:R56)-(INT(MIN(R36:R56))))) )  /  ((60*(INT(R43)))+(100*((R43)-(INT(R43)))))    )</f>
        <v>64.531210513014898</v>
      </c>
      <c r="T43" s="53"/>
      <c r="U43" s="67"/>
      <c r="V43" s="68">
        <f>SUM(O43,G43,I43,Q43,M43)</f>
        <v>349.3196724032382</v>
      </c>
      <c r="W43" s="5"/>
      <c r="X43" s="15"/>
      <c r="Z43" s="13">
        <f t="shared" si="2"/>
        <v>530.19864099276367</v>
      </c>
      <c r="AB43" s="11">
        <f t="shared" si="3"/>
        <v>0</v>
      </c>
      <c r="AC43" s="11">
        <f t="shared" si="4"/>
        <v>0</v>
      </c>
      <c r="AD43" s="11">
        <f t="shared" si="5"/>
        <v>0</v>
      </c>
      <c r="AE43" s="11">
        <f t="shared" si="6"/>
        <v>0</v>
      </c>
      <c r="AF43" s="11">
        <f t="shared" si="7"/>
        <v>0</v>
      </c>
      <c r="AG43" s="11">
        <f t="shared" si="8"/>
        <v>0</v>
      </c>
      <c r="AH43" s="11">
        <f t="shared" si="9"/>
        <v>0</v>
      </c>
      <c r="AI43" s="11">
        <f t="shared" si="10"/>
        <v>0</v>
      </c>
      <c r="AJ43" s="11">
        <f t="shared" si="11"/>
        <v>530.19864099276367</v>
      </c>
      <c r="AK43" s="11">
        <f t="shared" si="12"/>
        <v>0</v>
      </c>
      <c r="AL43" s="11">
        <f t="shared" si="13"/>
        <v>0</v>
      </c>
    </row>
    <row r="44" spans="1:38" x14ac:dyDescent="0.2">
      <c r="A44" s="105" t="s">
        <v>11</v>
      </c>
      <c r="B44" s="96" t="s">
        <v>158</v>
      </c>
      <c r="C44" s="152" t="s">
        <v>73</v>
      </c>
      <c r="D44" s="66">
        <v>175.58</v>
      </c>
      <c r="E44" s="68">
        <f>100 * (   ((60*(INT(MIN(D36:D56))))+(100*(MIN(D36:D56)-(INT(MIN(D36:D56))))) )  /  ((60*(INT(D44)))+(100*((D44)-(INT(D44)))))    )</f>
        <v>48.891835574919483</v>
      </c>
      <c r="F44" s="66"/>
      <c r="G44" s="68"/>
      <c r="H44" s="66"/>
      <c r="I44" s="68"/>
      <c r="J44" s="66"/>
      <c r="K44" s="68"/>
      <c r="L44" s="66">
        <v>51.19</v>
      </c>
      <c r="M44" s="68">
        <f>100 * (   ((60*(INT(MIN(L36:L56))))+(100*(MIN(L36:L56)-(INT(MIN(L36:L56))))) )  /  ((60*(INT(L44)))+(100*((L44)-(INT(L44)))))    )</f>
        <v>54.205911010068199</v>
      </c>
      <c r="N44" s="66">
        <v>83.42</v>
      </c>
      <c r="O44" s="68">
        <f>100 * (   ((60*(INT(MIN(N36:N56))))+(100*(MIN(N36:N56)-(INT(MIN(N36:N56))))) )  /  ((60*(INT(N44)))+(100*((N44)-(INT(N44)))))    )</f>
        <v>44.464356829948237</v>
      </c>
      <c r="P44" s="53">
        <v>57.56</v>
      </c>
      <c r="Q44" s="68">
        <f>100 * (   ((60*(INT(MIN(P36:P56))))+(100*(MIN(P36:P56)-(INT(MIN(P36:P56))))) )  /  ((60*(INT(P44)))+(100*((P44)-(INT(P44)))))    )</f>
        <v>71.202531645569621</v>
      </c>
      <c r="R44" s="53">
        <v>127.43</v>
      </c>
      <c r="S44" s="68">
        <f>100 * (   ((60*(INT(MIN(R36:R56))))+(100*(MIN(R36:R56)-(INT(MIN(R36:R56))))) )  /  ((60*(INT(R44)))+(100*((R44)-(INT(R44)))))    )</f>
        <v>66.644917134281584</v>
      </c>
      <c r="T44" s="53"/>
      <c r="U44" s="68"/>
      <c r="V44" s="68">
        <f>SUM(E44,S44,O44,Q44,M44)</f>
        <v>285.40955219478712</v>
      </c>
      <c r="W44" s="5"/>
      <c r="X44" s="15"/>
      <c r="Z44" s="13">
        <f>SUM(E44,G44,I44,K44,M44,O44,Q44,S44,U44)</f>
        <v>285.40955219478712</v>
      </c>
      <c r="AB44" s="11">
        <f t="shared" si="3"/>
        <v>285.40955219478712</v>
      </c>
      <c r="AC44" s="11">
        <f t="shared" si="4"/>
        <v>0</v>
      </c>
      <c r="AD44" s="11">
        <f t="shared" si="5"/>
        <v>0</v>
      </c>
      <c r="AE44" s="11">
        <f t="shared" si="6"/>
        <v>0</v>
      </c>
      <c r="AF44" s="11">
        <f t="shared" si="7"/>
        <v>0</v>
      </c>
      <c r="AG44" s="11">
        <f t="shared" si="8"/>
        <v>0</v>
      </c>
      <c r="AH44" s="11">
        <f t="shared" si="9"/>
        <v>0</v>
      </c>
      <c r="AI44" s="11">
        <f t="shared" si="10"/>
        <v>0</v>
      </c>
      <c r="AJ44" s="11">
        <f t="shared" si="11"/>
        <v>0</v>
      </c>
      <c r="AK44" s="11">
        <f t="shared" si="12"/>
        <v>0</v>
      </c>
      <c r="AL44" s="11">
        <f t="shared" si="13"/>
        <v>0</v>
      </c>
    </row>
    <row r="45" spans="1:38" x14ac:dyDescent="0.2">
      <c r="A45" s="106" t="s">
        <v>12</v>
      </c>
      <c r="B45" s="110" t="s">
        <v>157</v>
      </c>
      <c r="C45" s="65" t="s">
        <v>84</v>
      </c>
      <c r="D45" s="66">
        <v>159.21</v>
      </c>
      <c r="E45" s="58">
        <f>100 * (   ((60*(INT(MIN(D36:D56))))+(100*(MIN(D36:D56)-(INT(MIN(D36:D56))))) )  /  ((60*(INT(D45)))+(100*((D45)-(INT(D45)))))    )</f>
        <v>53.99016839242757</v>
      </c>
      <c r="F45" s="66"/>
      <c r="G45" s="58"/>
      <c r="H45" s="66"/>
      <c r="I45" s="58"/>
      <c r="J45" s="66">
        <v>72.44</v>
      </c>
      <c r="K45" s="58">
        <f>100 * (   ((60*(INT(MIN(J36:J56))))+(100*(MIN(J36:J56)-(INT(MIN(J36:J56))))) )  /  ((60*(INT(J45)))+(100*((J45)-(INT(J45)))))    )</f>
        <v>45.417048579285066</v>
      </c>
      <c r="L45" s="66">
        <v>49.44</v>
      </c>
      <c r="M45" s="58">
        <f>100 * (   ((60*(INT(MIN(L36:L56))))+(100*(MIN(L36:L56)-(INT(MIN(L36:L56))))) )  /  ((60*(INT(L45)))+(100*((L45)-(INT(L45)))))    )</f>
        <v>55.931635388739942</v>
      </c>
      <c r="N45" s="66" t="s">
        <v>88</v>
      </c>
      <c r="O45" s="113" t="s">
        <v>16</v>
      </c>
      <c r="P45" s="53">
        <v>65.03</v>
      </c>
      <c r="Q45" s="58">
        <f>100 * (   ((60*(INT(MIN(P36:P56))))+(100*(MIN(P36:P56)-(INT(MIN(P36:P56))))) )  /  ((60*(INT(P45)))+(100*((P45)-(INT(P45)))))    )</f>
        <v>63.412759415833975</v>
      </c>
      <c r="R45" s="53">
        <v>142.13</v>
      </c>
      <c r="S45" s="58">
        <f>100 * (   ((60*(INT(MIN(R36:R56))))+(100*(MIN(R36:R56)-(INT(MIN(R36:R56))))) )  /  ((60*(INT(R45)))+(100*((R45)-(INT(R45)))))    )</f>
        <v>59.849994140396099</v>
      </c>
      <c r="T45" s="53"/>
      <c r="U45" s="58"/>
      <c r="V45" s="68">
        <f>SUM(E45,S45,M45,K45,Q45)</f>
        <v>278.60160591668267</v>
      </c>
      <c r="W45" s="5"/>
      <c r="X45" s="15"/>
      <c r="Z45" s="13">
        <f>SUM(E45,G45,I45,K45,M45,O45,Q45,S45,U45)</f>
        <v>278.60160591668267</v>
      </c>
      <c r="AB45" s="11">
        <f t="shared" si="3"/>
        <v>0</v>
      </c>
      <c r="AC45" s="11">
        <f t="shared" si="4"/>
        <v>0</v>
      </c>
      <c r="AD45" s="11">
        <f t="shared" si="5"/>
        <v>0</v>
      </c>
      <c r="AE45" s="11">
        <f t="shared" si="6"/>
        <v>0</v>
      </c>
      <c r="AF45" s="11">
        <f t="shared" si="7"/>
        <v>0</v>
      </c>
      <c r="AG45" s="11">
        <f t="shared" si="8"/>
        <v>0</v>
      </c>
      <c r="AH45" s="11">
        <f t="shared" si="9"/>
        <v>0</v>
      </c>
      <c r="AI45" s="11">
        <f t="shared" si="10"/>
        <v>278.60160591668267</v>
      </c>
      <c r="AJ45" s="11">
        <f t="shared" si="11"/>
        <v>0</v>
      </c>
      <c r="AK45" s="11">
        <f t="shared" si="12"/>
        <v>0</v>
      </c>
      <c r="AL45" s="11">
        <f t="shared" si="13"/>
        <v>0</v>
      </c>
    </row>
    <row r="46" spans="1:38" s="40" customFormat="1" x14ac:dyDescent="0.2">
      <c r="A46" s="105" t="s">
        <v>13</v>
      </c>
      <c r="B46" s="96" t="s">
        <v>161</v>
      </c>
      <c r="C46" s="65" t="s">
        <v>84</v>
      </c>
      <c r="D46" s="66" t="s">
        <v>115</v>
      </c>
      <c r="E46" s="113" t="s">
        <v>16</v>
      </c>
      <c r="F46" s="66">
        <v>118.44</v>
      </c>
      <c r="G46" s="67">
        <f>100 * (   ((60*(INT(MIN(F36:F56))))+(100*(MIN(F36:F56)-(INT(MIN(F36:F56))))) )  /  ((60*(INT(F46)))+(100*((F46)-(INT(F46)))))    )</f>
        <v>33.323975294778222</v>
      </c>
      <c r="H46" s="66">
        <v>103.06</v>
      </c>
      <c r="I46" s="68">
        <f>100 * (   ((60*(INT(MIN(H36:H56))))+(100*(MIN(H36:H56)-(INT(MIN(H36:H56))))) )  /  ((60*(INT(H46)))+(100*((H46)-(INT(H46)))))    )</f>
        <v>36.032977691561598</v>
      </c>
      <c r="J46" s="66">
        <v>100.3</v>
      </c>
      <c r="K46" s="67">
        <f>100 * (   ((60*(INT(MIN(J36:J56))))+(100*(MIN(J36:J56)-(INT(MIN(J36:J56))))) )  /  ((60*(INT(J46)))+(100*((J46)-(INT(J46)))))    )</f>
        <v>32.868988391376455</v>
      </c>
      <c r="L46" s="66">
        <v>103.21</v>
      </c>
      <c r="M46" s="67">
        <f>100 * (   ((60*(INT(MIN(L36:L56))))+(100*(MIN(L36:L56)-(INT(MIN(L36:L56))))) )  /  ((60*(INT(L46)))+(100*((L46)-(INT(L46)))))    )</f>
        <v>26.915013707466539</v>
      </c>
      <c r="N46" s="66">
        <v>96.21</v>
      </c>
      <c r="O46" s="68">
        <f>100 * (   ((60*(INT(MIN(N36:N56))))+(100*(MIN(N36:N56)-(INT(MIN(N36:N56))))) )  /  ((60*(INT(N46)))+(100*((N46)-(INT(N46)))))    )</f>
        <v>38.626535201522245</v>
      </c>
      <c r="P46" s="66">
        <v>58.4</v>
      </c>
      <c r="Q46" s="68">
        <f>100 * (   ((60*(INT(MIN(P36:P56))))+(100*(MIN(P36:P56)-(INT(MIN(P36:P56))))) )  /  ((60*(INT(P46)))+(100*((P46)-(INT(P46)))))    )</f>
        <v>70.3125</v>
      </c>
      <c r="R46" s="66">
        <v>150.13999999999999</v>
      </c>
      <c r="S46" s="68">
        <f>100 * (   ((60*(INT(MIN(R36:R56))))+(100*(MIN(R36:R56)-(INT(MIN(R36:R56))))) )  /  ((60*(INT(R46)))+(100*((R46)-(INT(R46)))))    )</f>
        <v>56.656312402928776</v>
      </c>
      <c r="T46" s="66">
        <v>69.260000000000005</v>
      </c>
      <c r="U46" s="68">
        <f>100 * (   ((60*(INT(MIN(T36:T56))))+(100*(MIN(T36:T56)-(INT(MIN(T36:T56))))) )  /  ((60*(INT(T46)))+(100*((T46)-(INT(T46)))))    )</f>
        <v>57.249159865578491</v>
      </c>
      <c r="V46" s="68">
        <f>SUM(S46,U46,I46,Q46,O46)</f>
        <v>258.8774851615911</v>
      </c>
      <c r="W46" s="5"/>
      <c r="X46" s="1"/>
      <c r="Z46" s="13">
        <f>SUM(E46,G46,I46,K46,M46,O46,Q46,S46,U46)</f>
        <v>351.98546255521228</v>
      </c>
      <c r="AB46" s="118">
        <f t="shared" si="3"/>
        <v>0</v>
      </c>
      <c r="AC46" s="118">
        <f t="shared" si="4"/>
        <v>0</v>
      </c>
      <c r="AD46" s="118">
        <f t="shared" si="5"/>
        <v>0</v>
      </c>
      <c r="AE46" s="118">
        <f t="shared" si="6"/>
        <v>0</v>
      </c>
      <c r="AF46" s="118">
        <f t="shared" si="7"/>
        <v>0</v>
      </c>
      <c r="AG46" s="118">
        <f t="shared" si="8"/>
        <v>0</v>
      </c>
      <c r="AH46" s="118">
        <f t="shared" si="9"/>
        <v>0</v>
      </c>
      <c r="AI46" s="118">
        <f t="shared" si="10"/>
        <v>351.98546255521228</v>
      </c>
      <c r="AJ46" s="118">
        <f t="shared" si="11"/>
        <v>0</v>
      </c>
      <c r="AK46" s="118">
        <f t="shared" si="12"/>
        <v>0</v>
      </c>
      <c r="AL46" s="118">
        <f t="shared" si="13"/>
        <v>0</v>
      </c>
    </row>
    <row r="47" spans="1:38" x14ac:dyDescent="0.2">
      <c r="A47" s="105" t="s">
        <v>14</v>
      </c>
      <c r="B47" s="96" t="s">
        <v>117</v>
      </c>
      <c r="C47" s="65" t="s">
        <v>73</v>
      </c>
      <c r="D47" s="50">
        <v>192.02</v>
      </c>
      <c r="E47" s="68">
        <f>100 * (   ((60*(INT(MIN(D36:D56))))+(100*(MIN(D36:D56)-(INT(MIN(D36:D56))))) )  /  ((60*(INT(D47)))+(100*((D47)-(INT(D47)))))    )</f>
        <v>44.801249783023771</v>
      </c>
      <c r="F47" s="66">
        <v>87.12</v>
      </c>
      <c r="G47" s="68">
        <f>100 * (   ((60*(INT(MIN(F36:F56))))+(100*(MIN(F36:F56)-(INT(MIN(F36:F56))))) )  /  ((60*(INT(F47)))+(100*((F47)-(INT(F47)))))    )</f>
        <v>45.374617737003064</v>
      </c>
      <c r="H47" s="66">
        <v>71.349999999999994</v>
      </c>
      <c r="I47" s="68">
        <f>100 * (   ((60*(INT(MIN(H36:H56))))+(100*(MIN(H36:H56)-(INT(MIN(H36:H56))))) )  /  ((60*(INT(H47)))+(100*((H47)-(INT(H47)))))    )</f>
        <v>51.897555296856837</v>
      </c>
      <c r="J47" s="66">
        <v>100.41</v>
      </c>
      <c r="K47" s="68">
        <f>100 * (   ((60*(INT(MIN(J36:J56))))+(100*(MIN(J36:J56)-(INT(MIN(J36:J56))))) )  /  ((60*(INT(J47)))+(100*((J47)-(INT(J47)))))    )</f>
        <v>32.809137560006626</v>
      </c>
      <c r="L47" s="66">
        <v>55.16</v>
      </c>
      <c r="M47" s="68">
        <f>100 * (   ((60*(INT(MIN(L36:L56))))+(100*(MIN(L36:L56)-(INT(MIN(L36:L56))))) )  /  ((60*(INT(L47)))+(100*((L47)-(INT(L47)))))    )</f>
        <v>50.331724969843187</v>
      </c>
      <c r="N47" s="66"/>
      <c r="O47" s="68"/>
      <c r="P47" s="53"/>
      <c r="Q47" s="68"/>
      <c r="R47" s="53"/>
      <c r="S47" s="68"/>
      <c r="T47" s="53"/>
      <c r="U47" s="68"/>
      <c r="V47" s="68">
        <f>SUM(E47,G47,I47,K47,M47)</f>
        <v>225.21428534673348</v>
      </c>
      <c r="W47" s="5"/>
      <c r="X47" s="15"/>
      <c r="Z47" s="13">
        <f t="shared" si="2"/>
        <v>225.21428534673348</v>
      </c>
      <c r="AB47" s="11">
        <f t="shared" si="3"/>
        <v>225.21428534673348</v>
      </c>
      <c r="AC47" s="11">
        <f t="shared" si="4"/>
        <v>0</v>
      </c>
      <c r="AD47" s="11">
        <f t="shared" si="5"/>
        <v>0</v>
      </c>
      <c r="AE47" s="11">
        <f t="shared" si="6"/>
        <v>0</v>
      </c>
      <c r="AF47" s="11">
        <f t="shared" si="7"/>
        <v>0</v>
      </c>
      <c r="AG47" s="11">
        <f t="shared" si="8"/>
        <v>0</v>
      </c>
      <c r="AH47" s="11">
        <f t="shared" si="9"/>
        <v>0</v>
      </c>
      <c r="AI47" s="11">
        <f t="shared" si="10"/>
        <v>0</v>
      </c>
      <c r="AJ47" s="11">
        <f t="shared" si="11"/>
        <v>0</v>
      </c>
      <c r="AK47" s="11">
        <f t="shared" si="12"/>
        <v>0</v>
      </c>
      <c r="AL47" s="11">
        <f t="shared" si="13"/>
        <v>0</v>
      </c>
    </row>
    <row r="48" spans="1:38" x14ac:dyDescent="0.2">
      <c r="A48" s="105" t="s">
        <v>15</v>
      </c>
      <c r="B48" s="96" t="s">
        <v>86</v>
      </c>
      <c r="C48" s="65" t="s">
        <v>80</v>
      </c>
      <c r="D48" s="66"/>
      <c r="E48" s="68"/>
      <c r="F48" s="66">
        <v>54.31</v>
      </c>
      <c r="G48" s="68">
        <f>100 * (   ((60*(INT(MIN(F36:F56))))+(100*(MIN(F36:F56)-(INT(MIN(F36:F56))))) )  /  ((60*(INT(F48)))+(100*((F48)-(INT(F48)))))    )</f>
        <v>72.577193518801607</v>
      </c>
      <c r="H48" s="66"/>
      <c r="I48" s="68"/>
      <c r="J48" s="66">
        <v>43.53</v>
      </c>
      <c r="K48" s="68">
        <f>100 * (   ((60*(INT(MIN(J36:J56))))+(100*(MIN(J36:J56)-(INT(MIN(J36:J56))))) )  /  ((60*(INT(J48)))+(100*((J48)-(INT(J48)))))    )</f>
        <v>75.27535131029245</v>
      </c>
      <c r="L48" s="66"/>
      <c r="M48" s="68"/>
      <c r="N48" s="66">
        <v>51.49</v>
      </c>
      <c r="O48" s="68">
        <f>100 * (   ((60*(INT(MIN(N36:N56))))+(100*(MIN(N36:N56)-(INT(MIN(N36:N56))))) )  /  ((60*(INT(N48)))+(100*((N48)-(INT(N48)))))    )</f>
        <v>71.823737536185277</v>
      </c>
      <c r="P48" s="53"/>
      <c r="Q48" s="68"/>
      <c r="R48" s="53"/>
      <c r="S48" s="68"/>
      <c r="T48" s="53"/>
      <c r="U48" s="68"/>
      <c r="V48" s="68">
        <f>SUM(O48,G48,I48,K48,M48)</f>
        <v>219.67628236527932</v>
      </c>
      <c r="W48" s="5"/>
      <c r="X48" s="15"/>
      <c r="Z48" s="13">
        <f>SUM(E48,G48,I48,K48,M48,O48,Q48,S48,U48)</f>
        <v>219.67628236527935</v>
      </c>
      <c r="AB48" s="11">
        <f t="shared" si="3"/>
        <v>0</v>
      </c>
      <c r="AC48" s="11">
        <f t="shared" si="4"/>
        <v>219.67628236527935</v>
      </c>
      <c r="AD48" s="11">
        <f t="shared" si="5"/>
        <v>0</v>
      </c>
      <c r="AE48" s="11">
        <f t="shared" si="6"/>
        <v>0</v>
      </c>
      <c r="AF48" s="11">
        <f t="shared" si="7"/>
        <v>0</v>
      </c>
      <c r="AG48" s="11">
        <f t="shared" si="8"/>
        <v>0</v>
      </c>
      <c r="AH48" s="11">
        <f t="shared" si="9"/>
        <v>0</v>
      </c>
      <c r="AI48" s="11">
        <f t="shared" si="10"/>
        <v>0</v>
      </c>
      <c r="AJ48" s="11">
        <f t="shared" si="11"/>
        <v>0</v>
      </c>
      <c r="AK48" s="11">
        <f t="shared" si="12"/>
        <v>0</v>
      </c>
      <c r="AL48" s="11">
        <f t="shared" si="13"/>
        <v>0</v>
      </c>
    </row>
    <row r="49" spans="1:38" x14ac:dyDescent="0.2">
      <c r="A49" s="105" t="s">
        <v>44</v>
      </c>
      <c r="B49" s="96" t="s">
        <v>116</v>
      </c>
      <c r="C49" s="65" t="s">
        <v>81</v>
      </c>
      <c r="D49" s="66" t="s">
        <v>88</v>
      </c>
      <c r="E49" s="113" t="s">
        <v>16</v>
      </c>
      <c r="F49" s="66">
        <v>64.48</v>
      </c>
      <c r="G49" s="68">
        <f>100 * (   ((60*(INT(MIN(F36:F56))))+(100*(MIN(F36:F56)-(INT(MIN(F36:F56))))) )  /  ((60*(INT(F49)))+(100*((F49)-(INT(F49)))))    )</f>
        <v>61.059670781893004</v>
      </c>
      <c r="H49" s="66">
        <v>49.35</v>
      </c>
      <c r="I49" s="68">
        <f>100 * (   ((60*(INT(MIN(H36:H56))))+(100*(MIN(H36:H56)-(INT(MIN(H36:H56))))) )  /  ((60*(INT(H49)))+(100*((H49)-(INT(H49)))))    )</f>
        <v>74.924369747899178</v>
      </c>
      <c r="J49" s="66"/>
      <c r="K49" s="68"/>
      <c r="L49" s="66"/>
      <c r="M49" s="68"/>
      <c r="N49" s="66" t="s">
        <v>88</v>
      </c>
      <c r="O49" s="113" t="s">
        <v>16</v>
      </c>
      <c r="P49" s="53">
        <v>54.42</v>
      </c>
      <c r="Q49" s="68">
        <f>100 * (   ((60*(INT(MIN(P36:P56))))+(100*(MIN(P36:P56)-(INT(MIN(P36:P56))))) )  /  ((60*(INT(P49)))+(100*((P49)-(INT(P49)))))    )</f>
        <v>75.411334552102375</v>
      </c>
      <c r="R49" s="53"/>
      <c r="S49" s="68"/>
      <c r="T49" s="53"/>
      <c r="U49" s="68"/>
      <c r="V49" s="68">
        <f>SUM(Q49,G49,I49,K49,M49)</f>
        <v>211.39537508189454</v>
      </c>
      <c r="W49" s="5"/>
      <c r="X49" s="15"/>
      <c r="Z49" s="13">
        <f>SUM(E49,G49,I49,K49,M49,O49,Q49,S49,U49)</f>
        <v>211.39537508189457</v>
      </c>
      <c r="AB49" s="11">
        <f t="shared" si="3"/>
        <v>0</v>
      </c>
      <c r="AC49" s="11">
        <f t="shared" si="4"/>
        <v>0</v>
      </c>
      <c r="AD49" s="11">
        <f t="shared" si="5"/>
        <v>211.39537508189457</v>
      </c>
      <c r="AE49" s="11">
        <f t="shared" si="6"/>
        <v>0</v>
      </c>
      <c r="AF49" s="11">
        <f t="shared" si="7"/>
        <v>0</v>
      </c>
      <c r="AG49" s="11">
        <f t="shared" si="8"/>
        <v>0</v>
      </c>
      <c r="AH49" s="11">
        <f t="shared" si="9"/>
        <v>0</v>
      </c>
      <c r="AI49" s="11">
        <f t="shared" si="10"/>
        <v>0</v>
      </c>
      <c r="AJ49" s="11">
        <f t="shared" si="11"/>
        <v>0</v>
      </c>
      <c r="AK49" s="11">
        <f t="shared" si="12"/>
        <v>0</v>
      </c>
      <c r="AL49" s="11">
        <f t="shared" si="13"/>
        <v>0</v>
      </c>
    </row>
    <row r="50" spans="1:38" x14ac:dyDescent="0.2">
      <c r="A50" s="105" t="s">
        <v>45</v>
      </c>
      <c r="B50" s="96" t="s">
        <v>159</v>
      </c>
      <c r="C50" s="65" t="s">
        <v>156</v>
      </c>
      <c r="D50" s="50">
        <v>203.48</v>
      </c>
      <c r="E50" s="68">
        <f>100 * (   ((60*(INT(MIN(D36:D56))))+(100*(MIN(D36:D56)-(INT(MIN(D40:D56))))) )  /  ((60*(INT(D50)))+(100*((D50)-(INT(D50)))))    )</f>
        <v>42.21458946679752</v>
      </c>
      <c r="F50" s="66"/>
      <c r="G50" s="68"/>
      <c r="H50" s="66"/>
      <c r="I50" s="68"/>
      <c r="J50" s="66">
        <v>65.010000000000005</v>
      </c>
      <c r="K50" s="68">
        <f>100 * (   ((60*(INT(MIN(J36:J56))))+(100*(MIN(J36:J56)-(INT(MIN(J40:J56))))) )  /  ((60*(INT(J50)))+(100*((J50)-(INT(J50)))))    )</f>
        <v>50.807485260189701</v>
      </c>
      <c r="L50" s="66">
        <v>54.51</v>
      </c>
      <c r="M50" s="68">
        <f>100 * (   ((60*(INT(MIN(L36:L56))))+(100*(MIN(L36:L56)-(INT(MIN(L40:L56))))) )  /  ((60*(INT(L50)))+(100*((L50)-(INT(L50)))))    )</f>
        <v>50.714068672136122</v>
      </c>
      <c r="N50" s="66"/>
      <c r="O50" s="68"/>
      <c r="P50" s="53"/>
      <c r="Q50" s="68"/>
      <c r="R50" s="53">
        <v>163.06</v>
      </c>
      <c r="S50" s="68">
        <f>100 * (   ((60*(INT(MIN(R36:R56))))+(100*(MIN(R36:R56)-(INT(MIN(R36:R56))))) )  /  ((60*(INT(R50)))+(100*((R50)-(INT(R50)))))    )</f>
        <v>52.186797465767413</v>
      </c>
      <c r="T50" s="53"/>
      <c r="U50" s="68"/>
      <c r="V50" s="68">
        <f>SUM(E50,S50,I50,K50,M50)</f>
        <v>195.92294086489073</v>
      </c>
      <c r="W50" s="5"/>
      <c r="X50" s="15"/>
      <c r="Z50" s="13">
        <f>SUM(E50,G50,I50,K50,M50,O50,Q50,S50,U50)</f>
        <v>195.92294086489079</v>
      </c>
      <c r="AB50" s="11">
        <f t="shared" si="3"/>
        <v>0</v>
      </c>
      <c r="AC50" s="11">
        <f t="shared" si="4"/>
        <v>0</v>
      </c>
      <c r="AD50" s="11">
        <f t="shared" si="5"/>
        <v>0</v>
      </c>
      <c r="AE50" s="11">
        <f t="shared" si="6"/>
        <v>0</v>
      </c>
      <c r="AF50" s="11">
        <f t="shared" si="7"/>
        <v>0</v>
      </c>
      <c r="AG50" s="11">
        <f t="shared" si="8"/>
        <v>0</v>
      </c>
      <c r="AH50" s="11">
        <f t="shared" si="9"/>
        <v>0</v>
      </c>
      <c r="AI50" s="11">
        <f t="shared" si="10"/>
        <v>0</v>
      </c>
      <c r="AJ50" s="11">
        <f t="shared" si="11"/>
        <v>195.92294086489079</v>
      </c>
      <c r="AK50" s="11">
        <f t="shared" si="12"/>
        <v>0</v>
      </c>
      <c r="AL50" s="11">
        <f t="shared" si="13"/>
        <v>0</v>
      </c>
    </row>
    <row r="51" spans="1:38" x14ac:dyDescent="0.2">
      <c r="A51" s="105" t="s">
        <v>46</v>
      </c>
      <c r="B51" s="96" t="s">
        <v>291</v>
      </c>
      <c r="C51" s="65" t="s">
        <v>156</v>
      </c>
      <c r="D51" s="66"/>
      <c r="E51" s="68"/>
      <c r="F51" s="66">
        <v>67.22</v>
      </c>
      <c r="G51" s="68">
        <f>100 * (   ((60*(INT(MIN(F36:F56))))+(100*(MIN(F36:F56)-(INT(MIN(F36:F56))))) )  /  ((60*(INT(F51)))+(100*((F51)-(INT(F51)))))    )</f>
        <v>58.733300346363194</v>
      </c>
      <c r="H51" s="66">
        <v>55.24</v>
      </c>
      <c r="I51" s="68">
        <f>100 * (   ((60*(INT(MIN(H36:H56))))+(100*(MIN(H36:H56)-(INT(MIN(H36:H56))))) )  /  ((60*(INT(H51)))+(100*((H51)-(INT(H51)))))    )</f>
        <v>67.057761732852001</v>
      </c>
      <c r="J51" s="66"/>
      <c r="K51" s="68"/>
      <c r="L51" s="66"/>
      <c r="M51" s="68"/>
      <c r="N51" s="66"/>
      <c r="O51" s="68"/>
      <c r="P51" s="53"/>
      <c r="Q51" s="68"/>
      <c r="R51" s="53"/>
      <c r="S51" s="68"/>
      <c r="T51" s="53">
        <v>58.36</v>
      </c>
      <c r="U51" s="68">
        <f>100 * (   ((60*(INT(MIN(T36:T56))))+(100*(MIN(T36:T56)-(INT(MIN(T36:T56))))) )  /  ((60*(INT(T51)))+(100*((T51)-(INT(T51)))))    )</f>
        <v>67.832764505119471</v>
      </c>
      <c r="V51" s="68">
        <f>SUM(E51,G51,I51,K51,U51)</f>
        <v>193.62382658433467</v>
      </c>
      <c r="W51" s="5"/>
      <c r="X51" s="15"/>
      <c r="Z51" s="13">
        <f>SUM(E51,G51,I51,K51,M51,O51,Q51,S51,U51)</f>
        <v>193.62382658433467</v>
      </c>
      <c r="AB51" s="11">
        <f>IF(C51="Vihor",1,0)*Z51</f>
        <v>0</v>
      </c>
      <c r="AC51" s="11">
        <f>IF(C51="Maksimir",1,0)*Z51</f>
        <v>0</v>
      </c>
      <c r="AD51" s="11">
        <f>IF(C51="Japetić",1,0)*Z51</f>
        <v>0</v>
      </c>
      <c r="AE51" s="11">
        <f>IF(C51="Bjelovar",1,0)*Z51</f>
        <v>0</v>
      </c>
      <c r="AF51" s="11">
        <f>IF(C51="Međimurje",1,0)*Z51</f>
        <v>0</v>
      </c>
      <c r="AG51" s="11">
        <f>IF(C51="Sova",1,0)*Z51</f>
        <v>0</v>
      </c>
      <c r="AH51" s="11">
        <f>IF(C51="Orion",1,0)*Z51</f>
        <v>0</v>
      </c>
      <c r="AI51" s="11">
        <f>IF(C51="Kapela",1,0)*Z51</f>
        <v>0</v>
      </c>
      <c r="AJ51" s="11">
        <f>IF(C51="Jelen",1,0)*Z51</f>
        <v>193.62382658433467</v>
      </c>
      <c r="AK51" s="11">
        <f>IF(C51="Varaždin",1,0)*Z51</f>
        <v>0</v>
      </c>
      <c r="AL51" s="11">
        <f>IF(C51="Ivan Merz",1,0)*Z51</f>
        <v>0</v>
      </c>
    </row>
    <row r="52" spans="1:38" x14ac:dyDescent="0.2">
      <c r="A52" s="105" t="s">
        <v>47</v>
      </c>
      <c r="B52" s="96" t="s">
        <v>289</v>
      </c>
      <c r="C52" s="65" t="s">
        <v>80</v>
      </c>
      <c r="D52" s="66"/>
      <c r="E52" s="67"/>
      <c r="F52" s="66">
        <v>45.5</v>
      </c>
      <c r="G52" s="68">
        <f>100 * (   ((60*(INT(MIN(F36:F56))))+(100*(MIN(F36:F56)-(INT(MIN(F36:F56))))) )  /  ((60*(INT(F52)))+(100*((F52)-(INT(F52)))))    )</f>
        <v>86.327272727272742</v>
      </c>
      <c r="H52" s="66"/>
      <c r="I52" s="67"/>
      <c r="J52" s="66">
        <v>39.31</v>
      </c>
      <c r="K52" s="68">
        <f>100 * (   ((60*(INT(MIN(J36:J56))))+(100*(MIN(J36:J56)-(INT(MIN(J36:J56))))) )  /  ((60*(INT(J52)))+(100*((J52)-(INT(J52)))))    )</f>
        <v>83.593420497680313</v>
      </c>
      <c r="L52" s="66"/>
      <c r="M52" s="67"/>
      <c r="N52" s="66"/>
      <c r="O52" s="67"/>
      <c r="P52" s="53"/>
      <c r="Q52" s="67"/>
      <c r="R52" s="53"/>
      <c r="S52" s="67"/>
      <c r="T52" s="53"/>
      <c r="U52" s="67"/>
      <c r="V52" s="68">
        <f>SUM(E52,G52,I52,K52,M52)</f>
        <v>169.92069322495306</v>
      </c>
      <c r="W52" s="5"/>
      <c r="X52" s="15"/>
      <c r="Z52" s="13">
        <f t="shared" si="2"/>
        <v>169.92069322495306</v>
      </c>
      <c r="AB52" s="11">
        <f t="shared" si="3"/>
        <v>0</v>
      </c>
      <c r="AC52" s="11">
        <f t="shared" si="4"/>
        <v>169.92069322495306</v>
      </c>
      <c r="AD52" s="11">
        <f t="shared" si="5"/>
        <v>0</v>
      </c>
      <c r="AE52" s="11">
        <f t="shared" si="6"/>
        <v>0</v>
      </c>
      <c r="AF52" s="11">
        <f t="shared" si="7"/>
        <v>0</v>
      </c>
      <c r="AG52" s="11">
        <f t="shared" si="8"/>
        <v>0</v>
      </c>
      <c r="AH52" s="11">
        <f t="shared" si="9"/>
        <v>0</v>
      </c>
      <c r="AI52" s="11">
        <f t="shared" si="10"/>
        <v>0</v>
      </c>
      <c r="AJ52" s="11">
        <f t="shared" si="11"/>
        <v>0</v>
      </c>
      <c r="AK52" s="11">
        <f t="shared" si="12"/>
        <v>0</v>
      </c>
      <c r="AL52" s="11">
        <f t="shared" si="13"/>
        <v>0</v>
      </c>
    </row>
    <row r="53" spans="1:38" x14ac:dyDescent="0.2">
      <c r="A53" s="106" t="s">
        <v>48</v>
      </c>
      <c r="B53" s="97" t="s">
        <v>160</v>
      </c>
      <c r="C53" s="65" t="s">
        <v>73</v>
      </c>
      <c r="D53" s="66" t="s">
        <v>404</v>
      </c>
      <c r="E53" s="70" t="s">
        <v>16</v>
      </c>
      <c r="F53" s="66"/>
      <c r="G53" s="68"/>
      <c r="H53" s="66"/>
      <c r="I53" s="68"/>
      <c r="J53" s="66"/>
      <c r="K53" s="68"/>
      <c r="L53" s="66"/>
      <c r="M53" s="68"/>
      <c r="N53" s="66">
        <v>80.39</v>
      </c>
      <c r="O53" s="68">
        <f>100 * (   ((60*(INT(MIN(N36:N56))))+(100*(MIN(N36:N56)-(INT(MIN(N36:N56))))) )  /  ((60*(INT(N53)))+(100*((N53)-(INT(N53)))))    )</f>
        <v>46.145897912791909</v>
      </c>
      <c r="P53" s="53">
        <v>59.5</v>
      </c>
      <c r="Q53" s="68">
        <f>100 * (   ((60*(INT(MIN(P36:P56))))+(100*(MIN(P36:P56)-(INT(MIN(P36:P56))))) )  /  ((60*(INT(P53)))+(100*((P53)-(INT(P53)))))    )</f>
        <v>68.941504178272979</v>
      </c>
      <c r="R53" s="53"/>
      <c r="S53" s="68"/>
      <c r="T53" s="53"/>
      <c r="U53" s="68"/>
      <c r="V53" s="68">
        <f>SUM(E53,G53,I53,O53,Q53)</f>
        <v>115.08740209106489</v>
      </c>
      <c r="W53" s="5"/>
      <c r="X53" s="15"/>
      <c r="Z53" s="13">
        <f>SUM(E53,G53,I53,K53,M53,O53,Q53,S53,U53)</f>
        <v>115.08740209106489</v>
      </c>
      <c r="AB53" s="11">
        <f t="shared" si="3"/>
        <v>115.08740209106489</v>
      </c>
      <c r="AC53" s="11">
        <f t="shared" si="4"/>
        <v>0</v>
      </c>
      <c r="AD53" s="11">
        <f t="shared" si="5"/>
        <v>0</v>
      </c>
      <c r="AE53" s="11">
        <f t="shared" si="6"/>
        <v>0</v>
      </c>
      <c r="AF53" s="11">
        <f t="shared" si="7"/>
        <v>0</v>
      </c>
      <c r="AG53" s="11">
        <f t="shared" si="8"/>
        <v>0</v>
      </c>
      <c r="AH53" s="11">
        <f t="shared" si="9"/>
        <v>0</v>
      </c>
      <c r="AI53" s="11">
        <f t="shared" si="10"/>
        <v>0</v>
      </c>
      <c r="AJ53" s="11">
        <f t="shared" si="11"/>
        <v>0</v>
      </c>
      <c r="AK53" s="11">
        <f t="shared" si="12"/>
        <v>0</v>
      </c>
      <c r="AL53" s="11">
        <f t="shared" si="13"/>
        <v>0</v>
      </c>
    </row>
    <row r="54" spans="1:38" x14ac:dyDescent="0.2">
      <c r="A54" s="105" t="s">
        <v>354</v>
      </c>
      <c r="B54" s="49" t="s">
        <v>54</v>
      </c>
      <c r="C54" s="65" t="s">
        <v>80</v>
      </c>
      <c r="D54" s="66"/>
      <c r="E54" s="68"/>
      <c r="F54" s="66">
        <v>49.43</v>
      </c>
      <c r="G54" s="68">
        <f>100 * (   ((60*(INT(MIN(F36:F56))))+(100*(MIN(F36:F56)-(INT(MIN(F36:F56))))) )  /  ((60*(INT(F54)))+(100*((F54)-(INT(F54)))))    )</f>
        <v>79.584311096211877</v>
      </c>
      <c r="H54" s="66"/>
      <c r="I54" s="68"/>
      <c r="J54" s="66">
        <v>51.56</v>
      </c>
      <c r="K54" s="68">
        <f>100 * (   ((60*(INT(MIN(J36:J56))))+(100*(MIN(J36:J56)-(INT(MIN(J36:J56))))) )  /  ((60*(INT(J54)))+(100*((J54)-(INT(J54)))))    )</f>
        <v>63.607188703465987</v>
      </c>
      <c r="L54" s="66"/>
      <c r="M54" s="68"/>
      <c r="N54" s="66"/>
      <c r="O54" s="68"/>
      <c r="P54" s="53"/>
      <c r="Q54" s="68"/>
      <c r="R54" s="53"/>
      <c r="S54" s="68"/>
      <c r="T54" s="53"/>
      <c r="U54" s="68"/>
      <c r="V54" s="68">
        <f>SUM(E54,G54,I54,K54,M54)</f>
        <v>143.19149979967787</v>
      </c>
      <c r="W54" s="5"/>
      <c r="X54" s="15"/>
      <c r="Z54" s="13">
        <f t="shared" si="2"/>
        <v>143.19149979967787</v>
      </c>
      <c r="AB54" s="11">
        <f t="shared" si="3"/>
        <v>0</v>
      </c>
      <c r="AC54" s="11">
        <f t="shared" si="4"/>
        <v>143.19149979967787</v>
      </c>
      <c r="AD54" s="11">
        <f t="shared" si="5"/>
        <v>0</v>
      </c>
      <c r="AE54" s="11">
        <f t="shared" si="6"/>
        <v>0</v>
      </c>
      <c r="AF54" s="11">
        <f t="shared" si="7"/>
        <v>0</v>
      </c>
      <c r="AG54" s="11">
        <f t="shared" si="8"/>
        <v>0</v>
      </c>
      <c r="AH54" s="11">
        <f t="shared" si="9"/>
        <v>0</v>
      </c>
      <c r="AI54" s="11">
        <f t="shared" si="10"/>
        <v>0</v>
      </c>
      <c r="AJ54" s="11">
        <f t="shared" si="11"/>
        <v>0</v>
      </c>
      <c r="AK54" s="11">
        <f t="shared" si="12"/>
        <v>0</v>
      </c>
      <c r="AL54" s="11">
        <f t="shared" si="13"/>
        <v>0</v>
      </c>
    </row>
    <row r="55" spans="1:38" x14ac:dyDescent="0.2">
      <c r="A55" s="106" t="s">
        <v>355</v>
      </c>
      <c r="B55" s="110" t="s">
        <v>125</v>
      </c>
      <c r="C55" s="65" t="s">
        <v>84</v>
      </c>
      <c r="D55" s="66"/>
      <c r="E55" s="58"/>
      <c r="F55" s="66"/>
      <c r="G55" s="58"/>
      <c r="H55" s="66"/>
      <c r="I55" s="58"/>
      <c r="J55" s="66">
        <v>78.19</v>
      </c>
      <c r="K55" s="58">
        <f>100 * (   ((60*(INT(MIN(J36:J56))))+(100*(MIN(J36:J56)-(INT(MIN(J36:J56))))) )  /  ((60*(INT(J55)))+(100*((J55)-(INT(J55)))))    )</f>
        <v>42.179187061076831</v>
      </c>
      <c r="L55" s="66"/>
      <c r="M55" s="58"/>
      <c r="N55" s="66">
        <v>97.2</v>
      </c>
      <c r="O55" s="58">
        <f>100 * (   ((60*(INT(MIN(N36:N56))))+(100*(MIN(N36:N56)-(INT(MIN(N36:N56))))) )  /  ((60*(INT(N55)))+(100*((N55)-(INT(N55)))))    )</f>
        <v>38.236301369863021</v>
      </c>
      <c r="P55" s="53">
        <v>77.55</v>
      </c>
      <c r="Q55" s="58">
        <f>100 * (   ((60*(INT(MIN(P36:P56))))+(100*(MIN(P36:P56)-(INT(MIN(P36:P56))))) )  /  ((60*(INT(P55)))+(100*((P55)-(INT(P55)))))    )</f>
        <v>52.941176470588239</v>
      </c>
      <c r="R55" s="53"/>
      <c r="S55" s="58"/>
      <c r="T55" s="53"/>
      <c r="U55" s="58"/>
      <c r="V55" s="68">
        <f>SUM(O55,Q55,I55,K55,M55)</f>
        <v>133.35666490152809</v>
      </c>
      <c r="W55" s="5"/>
      <c r="X55" s="15"/>
      <c r="Z55" s="13">
        <f>SUM(E55,G55,I55,K55,M55,O55,Q55,S55,U55)</f>
        <v>133.35666490152809</v>
      </c>
      <c r="AB55" s="11">
        <f t="shared" si="3"/>
        <v>0</v>
      </c>
      <c r="AC55" s="11">
        <f t="shared" si="4"/>
        <v>0</v>
      </c>
      <c r="AD55" s="11">
        <f t="shared" si="5"/>
        <v>0</v>
      </c>
      <c r="AE55" s="11">
        <f t="shared" si="6"/>
        <v>0</v>
      </c>
      <c r="AF55" s="11">
        <f t="shared" si="7"/>
        <v>0</v>
      </c>
      <c r="AG55" s="11">
        <f t="shared" si="8"/>
        <v>0</v>
      </c>
      <c r="AH55" s="11">
        <f t="shared" si="9"/>
        <v>0</v>
      </c>
      <c r="AI55" s="11">
        <f t="shared" si="10"/>
        <v>133.35666490152809</v>
      </c>
      <c r="AJ55" s="11">
        <f t="shared" si="11"/>
        <v>0</v>
      </c>
      <c r="AK55" s="11">
        <f t="shared" si="12"/>
        <v>0</v>
      </c>
      <c r="AL55" s="11">
        <f t="shared" si="13"/>
        <v>0</v>
      </c>
    </row>
    <row r="56" spans="1:38" ht="13.5" thickBot="1" x14ac:dyDescent="0.25">
      <c r="A56" s="107" t="s">
        <v>356</v>
      </c>
      <c r="B56" s="98" t="s">
        <v>380</v>
      </c>
      <c r="C56" s="72" t="s">
        <v>83</v>
      </c>
      <c r="D56" s="73"/>
      <c r="E56" s="74"/>
      <c r="F56" s="73"/>
      <c r="G56" s="74"/>
      <c r="H56" s="73"/>
      <c r="I56" s="74"/>
      <c r="J56" s="73"/>
      <c r="K56" s="74"/>
      <c r="L56" s="73"/>
      <c r="M56" s="74"/>
      <c r="N56" s="73"/>
      <c r="O56" s="74"/>
      <c r="P56" s="56"/>
      <c r="Q56" s="74"/>
      <c r="R56" s="56">
        <v>137.4</v>
      </c>
      <c r="S56" s="74">
        <f>100 * (   ((60*(INT(MIN(R36:R56))))+(100*(MIN(R36:R56)-(INT(MIN(R36:R56))))) )  /  ((60*(INT(R56)))+(100*((R56)-(INT(R56)))))    )</f>
        <v>61.828087167070208</v>
      </c>
      <c r="T56" s="56"/>
      <c r="U56" s="74"/>
      <c r="V56" s="74">
        <f>SUM(E56,G56,I56,K56,S56)</f>
        <v>61.828087167070208</v>
      </c>
      <c r="W56" s="5"/>
      <c r="X56" s="15"/>
      <c r="Z56" s="13">
        <f t="shared" si="2"/>
        <v>61.828087167070208</v>
      </c>
      <c r="AB56" s="11">
        <f t="shared" si="3"/>
        <v>0</v>
      </c>
      <c r="AC56" s="11">
        <f t="shared" si="4"/>
        <v>0</v>
      </c>
      <c r="AD56" s="11">
        <f t="shared" si="5"/>
        <v>0</v>
      </c>
      <c r="AE56" s="11">
        <f t="shared" si="6"/>
        <v>0</v>
      </c>
      <c r="AF56" s="11">
        <f t="shared" si="7"/>
        <v>61.828087167070208</v>
      </c>
      <c r="AG56" s="11">
        <f t="shared" si="8"/>
        <v>0</v>
      </c>
      <c r="AH56" s="11">
        <f t="shared" si="9"/>
        <v>0</v>
      </c>
      <c r="AI56" s="11">
        <f t="shared" si="10"/>
        <v>0</v>
      </c>
      <c r="AJ56" s="11">
        <f t="shared" si="11"/>
        <v>0</v>
      </c>
      <c r="AK56" s="11">
        <f t="shared" si="12"/>
        <v>0</v>
      </c>
      <c r="AL56" s="11">
        <f t="shared" si="13"/>
        <v>0</v>
      </c>
    </row>
    <row r="57" spans="1:38" s="36" customFormat="1" ht="13.5" thickBot="1" x14ac:dyDescent="0.25">
      <c r="A57" s="4"/>
      <c r="B57" s="9"/>
      <c r="C57" s="10"/>
      <c r="D57" s="33"/>
      <c r="E57" s="1"/>
      <c r="F57" s="33"/>
      <c r="G57" s="24"/>
      <c r="H57" s="33"/>
      <c r="I57" s="34"/>
      <c r="J57" s="35"/>
      <c r="K57" s="24"/>
      <c r="L57" s="33"/>
      <c r="M57" s="24"/>
      <c r="N57" s="35"/>
      <c r="O57" s="24"/>
      <c r="P57" s="35"/>
      <c r="Q57" s="24"/>
      <c r="R57" s="33"/>
      <c r="S57" s="33"/>
      <c r="T57" s="33"/>
      <c r="U57" s="33"/>
      <c r="V57" s="24"/>
      <c r="W57" s="34"/>
      <c r="X57" s="34"/>
      <c r="Z57" s="37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ht="13.5" customHeight="1" x14ac:dyDescent="0.25">
      <c r="A58" s="387"/>
      <c r="B58" s="390" t="s">
        <v>17</v>
      </c>
      <c r="C58" s="393" t="s">
        <v>2</v>
      </c>
      <c r="D58" s="380" t="s">
        <v>95</v>
      </c>
      <c r="E58" s="380"/>
      <c r="F58" s="380" t="s">
        <v>145</v>
      </c>
      <c r="G58" s="380"/>
      <c r="H58" s="380" t="s">
        <v>133</v>
      </c>
      <c r="I58" s="380"/>
      <c r="J58" s="380" t="s">
        <v>135</v>
      </c>
      <c r="K58" s="380"/>
      <c r="L58" s="380" t="s">
        <v>136</v>
      </c>
      <c r="M58" s="381"/>
      <c r="N58" s="380" t="s">
        <v>149</v>
      </c>
      <c r="O58" s="380"/>
      <c r="P58" s="380" t="s">
        <v>20</v>
      </c>
      <c r="Q58" s="380"/>
      <c r="R58" s="380" t="s">
        <v>153</v>
      </c>
      <c r="S58" s="381"/>
      <c r="T58" s="380" t="s">
        <v>381</v>
      </c>
      <c r="U58" s="381"/>
      <c r="V58" s="384" t="s">
        <v>93</v>
      </c>
      <c r="W58" s="396"/>
      <c r="X58" s="396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ht="13.5" x14ac:dyDescent="0.25">
      <c r="A59" s="388"/>
      <c r="B59" s="391"/>
      <c r="C59" s="394"/>
      <c r="D59" s="379" t="s">
        <v>144</v>
      </c>
      <c r="E59" s="379"/>
      <c r="F59" s="379" t="s">
        <v>146</v>
      </c>
      <c r="G59" s="379"/>
      <c r="H59" s="379" t="s">
        <v>146</v>
      </c>
      <c r="I59" s="379"/>
      <c r="J59" s="379" t="s">
        <v>147</v>
      </c>
      <c r="K59" s="379"/>
      <c r="L59" s="379" t="s">
        <v>148</v>
      </c>
      <c r="M59" s="379"/>
      <c r="N59" s="379" t="s">
        <v>151</v>
      </c>
      <c r="O59" s="379"/>
      <c r="P59" s="379" t="s">
        <v>152</v>
      </c>
      <c r="Q59" s="379"/>
      <c r="R59" s="379" t="s">
        <v>91</v>
      </c>
      <c r="S59" s="379"/>
      <c r="T59" s="379" t="s">
        <v>382</v>
      </c>
      <c r="U59" s="379"/>
      <c r="V59" s="385"/>
      <c r="W59" s="396"/>
      <c r="X59" s="396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3.5" customHeight="1" thickBot="1" x14ac:dyDescent="0.25">
      <c r="A60" s="389"/>
      <c r="B60" s="392"/>
      <c r="C60" s="395"/>
      <c r="D60" s="31" t="s">
        <v>0</v>
      </c>
      <c r="E60" s="32" t="s">
        <v>1</v>
      </c>
      <c r="F60" s="31" t="s">
        <v>0</v>
      </c>
      <c r="G60" s="32" t="s">
        <v>1</v>
      </c>
      <c r="H60" s="31" t="s">
        <v>0</v>
      </c>
      <c r="I60" s="32" t="s">
        <v>1</v>
      </c>
      <c r="J60" s="31" t="s">
        <v>0</v>
      </c>
      <c r="K60" s="32" t="s">
        <v>1</v>
      </c>
      <c r="L60" s="31" t="s">
        <v>0</v>
      </c>
      <c r="M60" s="32" t="s">
        <v>1</v>
      </c>
      <c r="N60" s="31" t="s">
        <v>0</v>
      </c>
      <c r="O60" s="32" t="s">
        <v>1</v>
      </c>
      <c r="P60" s="31" t="s">
        <v>0</v>
      </c>
      <c r="Q60" s="32" t="s">
        <v>1</v>
      </c>
      <c r="R60" s="31" t="s">
        <v>0</v>
      </c>
      <c r="S60" s="32" t="s">
        <v>1</v>
      </c>
      <c r="T60" s="31" t="s">
        <v>0</v>
      </c>
      <c r="U60" s="32" t="s">
        <v>1</v>
      </c>
      <c r="V60" s="386"/>
      <c r="W60" s="20"/>
      <c r="X60" s="19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x14ac:dyDescent="0.2">
      <c r="A61" s="59" t="s">
        <v>3</v>
      </c>
      <c r="B61" s="111" t="s">
        <v>99</v>
      </c>
      <c r="C61" s="60" t="s">
        <v>84</v>
      </c>
      <c r="D61" s="61">
        <v>87.36</v>
      </c>
      <c r="E61" s="62">
        <f>100 * (   ((60*(INT(MIN(D61:D75))))+(100*(MIN(D61:D75)-(INT(MIN(D61:D75))))) )  /  ((60*(INT(D61)))+(100*((D61)-(INT(D61)))))    )</f>
        <v>100</v>
      </c>
      <c r="F61" s="61">
        <v>50.18</v>
      </c>
      <c r="G61" s="63">
        <f>100 * (   ((60*(INT(MIN(F61:F75))))+(100*(MIN(F61:F75)-(INT(MIN(F61:F75))))) )  /  ((60*(INT(F61)))+(100*((F61)-(INT(F61)))))    )</f>
        <v>82.306163021868784</v>
      </c>
      <c r="H61" s="61">
        <v>35.18</v>
      </c>
      <c r="I61" s="63">
        <f>100 * (   ((60*(INT(MIN(H61:H75))))+(100*(MIN(H61:H75)-(INT(MIN(H61:H75))))) )  /  ((60*(INT(H61)))+(100*((H61)-(INT(H61)))))    )</f>
        <v>98.583569405099126</v>
      </c>
      <c r="J61" s="61">
        <v>39.42</v>
      </c>
      <c r="K61" s="62">
        <f>100 * (   ((60*(INT(MIN(J61:J75))))+(100*(MIN(J61:J75)-(INT(MIN(J61:J75))))) )  /  ((60*(INT(J61)))+(100*((J61)-(INT(J61)))))    )</f>
        <v>100</v>
      </c>
      <c r="L61" s="61">
        <v>30.52</v>
      </c>
      <c r="M61" s="62">
        <f>100 * (   ((60*(INT(MIN(L61:L75))))+(100*(MIN(L61:L75)-(INT(MIN(L61:L75))))) )  /  ((60*(INT(L61)))+(100*((L61)-(INT(L61)))))    )</f>
        <v>100</v>
      </c>
      <c r="N61" s="61">
        <v>32.21</v>
      </c>
      <c r="O61" s="62">
        <f>100 * (   ((60*(INT(MIN(N61:N75))))+(100*(MIN(N61:N75)-(INT(MIN(N61:N75))))) )  /  ((60*(INT(N61)))+(100*((N61)-(INT(N61)))))    )</f>
        <v>100</v>
      </c>
      <c r="P61" s="52">
        <v>49.56</v>
      </c>
      <c r="Q61" s="63">
        <f>100 * (   ((60*(INT(MIN(P61:P75))))+(100*(MIN(P61:P75)-(INT(MIN(P61:P75))))) )  /  ((60*(INT(P61)))+(100*((P61)-(INT(P61)))))    )</f>
        <v>86.882510013351123</v>
      </c>
      <c r="R61" s="52">
        <v>69.47</v>
      </c>
      <c r="S61" s="62">
        <f>100 * (   ((60*(INT(MIN(R61:R75))))+(100*(MIN(R61:R75)-(INT(MIN(R61:R75))))) )  /  ((60*(INT(R61)))+(100*((R61)-(INT(R61)))))    )</f>
        <v>100</v>
      </c>
      <c r="T61" s="52">
        <v>41.25</v>
      </c>
      <c r="U61" s="63">
        <f>100 * (   ((60*(INT(MIN(T61:T75))))+(100*(MIN(T61:T75)-(INT(MIN(T61:T75))))) )  /  ((60*(INT(T61)))+(100*((T61)-(INT(T61)))))    )</f>
        <v>93.279678068410476</v>
      </c>
      <c r="V61" s="62">
        <f>SUM(E61,O61,S61,K61,M61)</f>
        <v>500</v>
      </c>
      <c r="W61" s="14"/>
      <c r="X61" s="15"/>
      <c r="Z61" s="13">
        <f t="shared" ref="Z61:Z75" si="14">SUM(E61,G61,I61,K61,M61,O61,Q61,S61,U61)</f>
        <v>861.05192050872938</v>
      </c>
      <c r="AB61" s="11">
        <f t="shared" ref="AB61:AB75" si="15">IF(C61="Vihor",1,0)*Z61</f>
        <v>0</v>
      </c>
      <c r="AC61" s="11">
        <f t="shared" ref="AC61:AC75" si="16">IF(C61="Maksimir",1,0)*Z61</f>
        <v>0</v>
      </c>
      <c r="AD61" s="11">
        <f t="shared" ref="AD61:AD75" si="17">IF(C61="Japetić",1,0)*Z61</f>
        <v>0</v>
      </c>
      <c r="AE61" s="11">
        <f t="shared" ref="AE61:AE75" si="18">IF(C61="Bjelovar",1,0)*Z61</f>
        <v>0</v>
      </c>
      <c r="AF61" s="11">
        <f t="shared" ref="AF61:AF75" si="19">IF(C61="Međimurje",1,0)*Z61</f>
        <v>0</v>
      </c>
      <c r="AG61" s="11">
        <f t="shared" ref="AG61:AG75" si="20">IF(C61="Sova",1,0)*Z61</f>
        <v>0</v>
      </c>
      <c r="AH61" s="11">
        <f t="shared" ref="AH61:AH75" si="21">IF(C61="Orion",1,0)*Z61</f>
        <v>0</v>
      </c>
      <c r="AI61" s="11">
        <f t="shared" ref="AI61:AI75" si="22">IF(C61="Kapela",1,0)*Z61</f>
        <v>861.05192050872938</v>
      </c>
      <c r="AJ61" s="11">
        <f t="shared" ref="AJ61:AJ75" si="23">IF(C61="Jelen",1,0)*Z61</f>
        <v>0</v>
      </c>
      <c r="AK61" s="11">
        <f t="shared" ref="AK61:AK75" si="24">IF(C61="Varaždin",1,0)*Z61</f>
        <v>0</v>
      </c>
      <c r="AL61" s="11">
        <f t="shared" ref="AL61:AL75" si="25">IF(C61="Ivan Merz",1,0)*Z61</f>
        <v>0</v>
      </c>
    </row>
    <row r="62" spans="1:38" x14ac:dyDescent="0.2">
      <c r="A62" s="105" t="s">
        <v>4</v>
      </c>
      <c r="B62" s="96" t="s">
        <v>163</v>
      </c>
      <c r="C62" s="65" t="s">
        <v>84</v>
      </c>
      <c r="D62" s="66">
        <v>94.06</v>
      </c>
      <c r="E62" s="58">
        <f>100 * (   ((60*(INT(MIN(D61:D75))))+(100*(MIN(D61:D75)-(INT(MIN(D61:D75))))) )  /  ((60*(INT(D62)))+(100*((D62)-(INT(D62)))))    )</f>
        <v>93.092454835281615</v>
      </c>
      <c r="F62" s="66">
        <v>43.56</v>
      </c>
      <c r="G62" s="58">
        <f>100 * (   ((60*(INT(MIN(F61:F75))))+(100*(MIN(F61:F75)-(INT(MIN(F61:F75))))) )  /  ((60*(INT(F62)))+(100*((F62)-(INT(F62)))))    )</f>
        <v>94.23368740515933</v>
      </c>
      <c r="H62" s="66">
        <v>34.479999999999997</v>
      </c>
      <c r="I62" s="58">
        <f>100 * (   ((60*(INT(MIN(H61:H75))))+(100*(MIN(H61:H75)-(INT(MIN(H61:H75))))) )  /  ((60*(INT(H62)))+(100*((H62)-(INT(H62)))))    )</f>
        <v>100</v>
      </c>
      <c r="J62" s="66"/>
      <c r="K62" s="58"/>
      <c r="L62" s="66">
        <v>34.299999999999997</v>
      </c>
      <c r="M62" s="58">
        <f>100 * (   ((60*(INT(MIN(L61:L75))))+(100*(MIN(L61:L75)-(INT(MIN(L61:L75))))) )  /  ((60*(INT(L62)))+(100*((L62)-(INT(L62)))))    )</f>
        <v>89.468599033816446</v>
      </c>
      <c r="N62" s="66">
        <v>45.45</v>
      </c>
      <c r="O62" s="67">
        <f>100 * (   ((60*(INT(MIN(N61:N75))))+(100*(MIN(N61:N75)-(INT(MIN(N61:N75))))) )  /  ((60*(INT(N62)))+(100*((N62)-(INT(N62)))))    )</f>
        <v>70.710382513661187</v>
      </c>
      <c r="P62" s="53">
        <v>43.23</v>
      </c>
      <c r="Q62" s="58">
        <f>100 * (   ((60*(INT(MIN(P61:P75))))+(100*(MIN(P61:P75)-(INT(MIN(P61:P75))))) )  /  ((60*(INT(P62)))+(100*((P62)-(INT(P62)))))    )</f>
        <v>100</v>
      </c>
      <c r="R62" s="53"/>
      <c r="S62" s="58"/>
      <c r="T62" s="53"/>
      <c r="U62" s="58"/>
      <c r="V62" s="68">
        <f>SUM(E62,G62,I62,Q62,M62)</f>
        <v>476.79474127425738</v>
      </c>
      <c r="W62" s="14"/>
      <c r="X62" s="15"/>
      <c r="Z62" s="13">
        <f t="shared" si="14"/>
        <v>547.50512378791859</v>
      </c>
      <c r="AB62" s="11">
        <f>IF(C62="Vihor",1,0)*Z62</f>
        <v>0</v>
      </c>
      <c r="AC62" s="11">
        <f>IF(C62="Maksimir",1,0)*Z62</f>
        <v>0</v>
      </c>
      <c r="AD62" s="11">
        <f>IF(C62="Japetić",1,0)*Z62</f>
        <v>0</v>
      </c>
      <c r="AE62" s="11">
        <f>IF(C62="Bjelovar",1,0)*Z62</f>
        <v>0</v>
      </c>
      <c r="AF62" s="11">
        <f>IF(C62="Međimurje",1,0)*Z62</f>
        <v>0</v>
      </c>
      <c r="AG62" s="11">
        <f>IF(C62="Sova",1,0)*Z62</f>
        <v>0</v>
      </c>
      <c r="AH62" s="11">
        <f>IF(C62="Orion",1,0)*Z62</f>
        <v>0</v>
      </c>
      <c r="AI62" s="11">
        <f>IF(C62="Kapela",1,0)*Z62</f>
        <v>547.50512378791859</v>
      </c>
      <c r="AJ62" s="11">
        <f>IF(C62="Jelen",1,0)*Z62</f>
        <v>0</v>
      </c>
      <c r="AK62" s="11">
        <f>IF(C62="Varaždin",1,0)*Z62</f>
        <v>0</v>
      </c>
      <c r="AL62" s="11">
        <f>IF(C62="Ivan Merz",1,0)*Z62</f>
        <v>0</v>
      </c>
    </row>
    <row r="63" spans="1:38" x14ac:dyDescent="0.2">
      <c r="A63" s="105" t="s">
        <v>5</v>
      </c>
      <c r="B63" s="49" t="s">
        <v>164</v>
      </c>
      <c r="C63" s="65" t="s">
        <v>81</v>
      </c>
      <c r="D63" s="66">
        <v>128.05000000000001</v>
      </c>
      <c r="E63" s="68">
        <f>100 * (   ((60*(INT(MIN(D61:D75))))+(100*(MIN(D61:D75)-(INT(MIN(D61:D75))))) )  /  ((60*(INT(D63)))+(100*((D63)-(INT(D63)))))    )</f>
        <v>68.392973324658414</v>
      </c>
      <c r="F63" s="66">
        <v>41.24</v>
      </c>
      <c r="G63" s="68">
        <f>100 * (   ((60*(INT(MIN(F61:F75))))+(100*(MIN(F61:F75)-(INT(MIN(F61:F75))))) )  /  ((60*(INT(F63)))+(100*((F63)-(INT(F63)))))    )</f>
        <v>100</v>
      </c>
      <c r="H63" s="66">
        <v>38.25</v>
      </c>
      <c r="I63" s="68">
        <f>100 * (   ((60*(INT(MIN(H61:H75))))+(100*(MIN(H61:H75)-(INT(MIN(H61:H75))))) )  /  ((60*(INT(H63)))+(100*((H63)-(INT(H63)))))    )</f>
        <v>90.585683297180026</v>
      </c>
      <c r="J63" s="66">
        <v>41.24</v>
      </c>
      <c r="K63" s="68">
        <f>100 * (   ((60*(INT(MIN(J61:J75))))+(100*(MIN(J61:J75)-(INT(MIN(J61:J75))))) )  /  ((60*(INT(J63)))+(100*((J63)-(INT(J63)))))    )</f>
        <v>95.893719806763286</v>
      </c>
      <c r="L63" s="66"/>
      <c r="M63" s="68"/>
      <c r="N63" s="66">
        <v>40.5</v>
      </c>
      <c r="O63" s="68">
        <f>100 * (   ((60*(INT(MIN(N61:N75))))+(100*(MIN(N61:N75)-(INT(MIN(N61:N75))))) )  /  ((60*(INT(N63)))+(100*((N63)-(INT(N63)))))    )</f>
        <v>79.224489795918359</v>
      </c>
      <c r="P63" s="53"/>
      <c r="Q63" s="68"/>
      <c r="R63" s="53"/>
      <c r="S63" s="68"/>
      <c r="T63" s="53"/>
      <c r="U63" s="68"/>
      <c r="V63" s="68">
        <f>SUM(E63,G63,I63,K63,O63)</f>
        <v>434.09686622452011</v>
      </c>
      <c r="W63" s="14"/>
      <c r="X63" s="15"/>
      <c r="Z63" s="13">
        <f t="shared" si="14"/>
        <v>434.09686622452011</v>
      </c>
      <c r="AB63" s="11">
        <f>IF(C63="Vihor",1,0)*Z63</f>
        <v>0</v>
      </c>
      <c r="AC63" s="11">
        <f>IF(C63="Maksimir",1,0)*Z63</f>
        <v>0</v>
      </c>
      <c r="AD63" s="11">
        <f>IF(C63="Japetić",1,0)*Z63</f>
        <v>434.09686622452011</v>
      </c>
      <c r="AE63" s="11">
        <f>IF(C63="Bjelovar",1,0)*Z63</f>
        <v>0</v>
      </c>
      <c r="AF63" s="11">
        <f>IF(C63="Međimurje",1,0)*Z63</f>
        <v>0</v>
      </c>
      <c r="AG63" s="11">
        <f>IF(C63="Sova",1,0)*Z63</f>
        <v>0</v>
      </c>
      <c r="AH63" s="11">
        <f>IF(C63="Orion",1,0)*Z63</f>
        <v>0</v>
      </c>
      <c r="AI63" s="11">
        <f>IF(C63="Kapela",1,0)*Z63</f>
        <v>0</v>
      </c>
      <c r="AJ63" s="11">
        <f>IF(C63="Jelen",1,0)*Z63</f>
        <v>0</v>
      </c>
      <c r="AK63" s="11">
        <f>IF(C63="Varaždin",1,0)*Z63</f>
        <v>0</v>
      </c>
      <c r="AL63" s="11">
        <f>IF(C63="Ivan Merz",1,0)*Z63</f>
        <v>0</v>
      </c>
    </row>
    <row r="64" spans="1:38" x14ac:dyDescent="0.2">
      <c r="A64" s="105" t="s">
        <v>6</v>
      </c>
      <c r="B64" s="96" t="s">
        <v>68</v>
      </c>
      <c r="C64" s="65" t="s">
        <v>80</v>
      </c>
      <c r="D64" s="66"/>
      <c r="E64" s="68"/>
      <c r="F64" s="66">
        <v>57.34</v>
      </c>
      <c r="G64" s="67">
        <f>100 * (   ((60*(INT(MIN(F61:F75))))+(100*(MIN(F61:F75)-(INT(MIN(F61:F75))))) )  /  ((60*(INT(F64)))+(100*((F64)-(INT(F64)))))    )</f>
        <v>71.916618413433682</v>
      </c>
      <c r="H64" s="66">
        <v>39.15</v>
      </c>
      <c r="I64" s="68">
        <f>100 * (   ((60*(INT(MIN(H61:H75))))+(100*(MIN(H61:H75)-(INT(MIN(H61:H75))))) )  /  ((60*(INT(H64)))+(100*((H64)-(INT(H64)))))    )</f>
        <v>88.662420382165578</v>
      </c>
      <c r="J64" s="66">
        <v>42.56</v>
      </c>
      <c r="K64" s="68">
        <f>100 * (   ((60*(INT(MIN(J61:J75))))+(100*(MIN(J61:J75)-(INT(MIN(J61:J75))))) )  /  ((60*(INT(J64)))+(100*((J64)-(INT(J64)))))    )</f>
        <v>92.468944099378874</v>
      </c>
      <c r="L64" s="66"/>
      <c r="M64" s="68"/>
      <c r="N64" s="66">
        <v>42.34</v>
      </c>
      <c r="O64" s="68">
        <f>100 * (   ((60*(INT(MIN(N61:N75))))+(100*(MIN(N61:N75)-(INT(MIN(N61:N75))))) )  /  ((60*(INT(N64)))+(100*((N64)-(INT(N64)))))    )</f>
        <v>75.998433829287379</v>
      </c>
      <c r="P64" s="53">
        <v>58.47</v>
      </c>
      <c r="Q64" s="68">
        <f>100 * (   ((60*(INT(MIN(P61:P75))))+(100*(MIN(P61:P75)-(INT(MIN(P61:P75))))) )  /  ((60*(INT(P64)))+(100*((P64)-(INT(P64)))))    )</f>
        <v>73.802098100368568</v>
      </c>
      <c r="R64" s="53"/>
      <c r="S64" s="68"/>
      <c r="T64" s="53">
        <v>38.380000000000003</v>
      </c>
      <c r="U64" s="68">
        <f>100 * (   ((60*(INT(MIN(T61:T75))))+(100*(MIN(T61:T75)-(INT(MIN(T61:T75))))) )  /  ((60*(INT(T64)))+(100*((T64)-(INT(T64)))))    )</f>
        <v>100</v>
      </c>
      <c r="V64" s="68">
        <f>SUM(Q64,U64,I64,K64,O64)</f>
        <v>430.93189641120034</v>
      </c>
      <c r="W64" s="14"/>
      <c r="X64" s="15"/>
      <c r="Z64" s="13">
        <f>SUM(E64,G64,I64,K64,M64,O64,Q64,S64,U64)</f>
        <v>502.84851482463409</v>
      </c>
      <c r="AB64" s="11">
        <f>IF(C64="Vihor",1,0)*Z64</f>
        <v>0</v>
      </c>
      <c r="AC64" s="11">
        <f>IF(C64="Maksimir",1,0)*Z64</f>
        <v>502.84851482463409</v>
      </c>
      <c r="AD64" s="11">
        <f>IF(C64="Japetić",1,0)*Z64</f>
        <v>0</v>
      </c>
      <c r="AE64" s="11">
        <f>IF(C64="Bjelovar",1,0)*Z64</f>
        <v>0</v>
      </c>
      <c r="AF64" s="11">
        <f>IF(C64="Međimurje",1,0)*Z64</f>
        <v>0</v>
      </c>
      <c r="AG64" s="11">
        <f>IF(C64="Sova",1,0)*Z64</f>
        <v>0</v>
      </c>
      <c r="AH64" s="11">
        <f>IF(C64="Orion",1,0)*Z64</f>
        <v>0</v>
      </c>
      <c r="AI64" s="11">
        <f>IF(C64="Kapela",1,0)*Z64</f>
        <v>0</v>
      </c>
      <c r="AJ64" s="11">
        <f>IF(C64="Jelen",1,0)*Z64</f>
        <v>0</v>
      </c>
      <c r="AK64" s="11">
        <f>IF(C64="Varaždin",1,0)*Z64</f>
        <v>0</v>
      </c>
      <c r="AL64" s="11">
        <f>IF(C64="Ivan Merz",1,0)*Z64</f>
        <v>0</v>
      </c>
    </row>
    <row r="65" spans="1:38" x14ac:dyDescent="0.2">
      <c r="A65" s="105" t="s">
        <v>7</v>
      </c>
      <c r="B65" s="96" t="s">
        <v>72</v>
      </c>
      <c r="C65" s="65" t="s">
        <v>80</v>
      </c>
      <c r="D65" s="50"/>
      <c r="E65" s="68"/>
      <c r="F65" s="66">
        <v>65.28</v>
      </c>
      <c r="G65" s="67">
        <f>100 * (   ((60*(INT(MIN(F61:F75))))+(100*(MIN(F61:F75)-(INT(MIN(F61:F75))))) )  /  ((60*(INT(F65)))+(100*((F65)-(INT(F65)))))    )</f>
        <v>63.23828920570265</v>
      </c>
      <c r="H65" s="66">
        <v>47.49</v>
      </c>
      <c r="I65" s="68">
        <f>100 * (   ((60*(INT(MIN(H61:H75))))+(100*(MIN(H61:H75)-(INT(MIN(H61:H75))))) )  /  ((60*(INT(H65)))+(100*((H65)-(INT(H65)))))    )</f>
        <v>72.777971418612736</v>
      </c>
      <c r="J65" s="66">
        <v>45.5</v>
      </c>
      <c r="K65" s="68">
        <f>100 * (   ((60*(INT(MIN(J61:J75))))+(100*(MIN(J61:J75)-(INT(MIN(J61:J75))))) )  /  ((60*(INT(J65)))+(100*((J65)-(INT(J65)))))    )</f>
        <v>86.61818181818181</v>
      </c>
      <c r="L65" s="66">
        <v>35.39</v>
      </c>
      <c r="M65" s="68">
        <f>100 * (   ((60*(INT(MIN(L61:L75))))+(100*(MIN(L61:L75)-(INT(MIN(L61:L75))))) )  /  ((60*(INT(L65)))+(100*((L65)-(INT(L65)))))    )</f>
        <v>86.582515194015897</v>
      </c>
      <c r="N65" s="66">
        <v>49.03</v>
      </c>
      <c r="O65" s="68">
        <f>100 * (   ((60*(INT(MIN(N61:N75))))+(100*(MIN(N61:N75)-(INT(MIN(N61:N75))))) )  /  ((60*(INT(N65)))+(100*((N65)-(INT(N65)))))    )</f>
        <v>65.953109072375128</v>
      </c>
      <c r="P65" s="53">
        <v>47.43</v>
      </c>
      <c r="Q65" s="68">
        <f>100 * (   ((60*(INT(MIN(P61:P75))))+(100*(MIN(P61:P75)-(INT(MIN(P61:P75))))) )  /  ((60*(INT(P65)))+(100*((P65)-(INT(P65)))))    )</f>
        <v>90.918616835487228</v>
      </c>
      <c r="R65" s="53"/>
      <c r="S65" s="68"/>
      <c r="T65" s="53"/>
      <c r="U65" s="68"/>
      <c r="V65" s="68">
        <f>SUM(O65,Q65,I65,K65,M65)</f>
        <v>402.8503943386728</v>
      </c>
      <c r="W65" s="14"/>
      <c r="X65" s="15"/>
      <c r="Z65" s="13">
        <f t="shared" si="14"/>
        <v>466.08868354437544</v>
      </c>
      <c r="AB65" s="11">
        <f>IF(C65="Vihor",1,0)*Z65</f>
        <v>0</v>
      </c>
      <c r="AC65" s="11">
        <f>IF(C65="Maksimir",1,0)*Z65</f>
        <v>466.08868354437544</v>
      </c>
      <c r="AD65" s="11">
        <f>IF(C65="Japetić",1,0)*Z65</f>
        <v>0</v>
      </c>
      <c r="AE65" s="11">
        <f>IF(C65="Bjelovar",1,0)*Z65</f>
        <v>0</v>
      </c>
      <c r="AF65" s="11">
        <f>IF(C65="Međimurje",1,0)*Z65</f>
        <v>0</v>
      </c>
      <c r="AG65" s="11">
        <f>IF(C65="Sova",1,0)*Z65</f>
        <v>0</v>
      </c>
      <c r="AH65" s="11">
        <f>IF(C65="Orion",1,0)*Z65</f>
        <v>0</v>
      </c>
      <c r="AI65" s="11">
        <f>IF(C65="Kapela",1,0)*Z65</f>
        <v>0</v>
      </c>
      <c r="AJ65" s="11">
        <f>IF(C65="Jelen",1,0)*Z65</f>
        <v>0</v>
      </c>
      <c r="AK65" s="11">
        <f>IF(C65="Varaždin",1,0)*Z65</f>
        <v>0</v>
      </c>
      <c r="AL65" s="11">
        <f>IF(C65="Ivan Merz",1,0)*Z65</f>
        <v>0</v>
      </c>
    </row>
    <row r="66" spans="1:38" x14ac:dyDescent="0.2">
      <c r="A66" s="105" t="s">
        <v>8</v>
      </c>
      <c r="B66" s="96" t="s">
        <v>162</v>
      </c>
      <c r="C66" s="65" t="s">
        <v>80</v>
      </c>
      <c r="D66" s="66">
        <v>90.14</v>
      </c>
      <c r="E66" s="68">
        <f>100 * (   ((60*(INT(MIN(D61:D75))))+(100*(MIN(D61:D75)-(INT(MIN(D61:D75))))) )  /  ((60*(INT(D66)))+(100*((D66)-(INT(D66)))))    )</f>
        <v>97.081640192094568</v>
      </c>
      <c r="F66" s="66">
        <v>58</v>
      </c>
      <c r="G66" s="68">
        <f>100 * (   ((60*(INT(MIN(F61:F75))))+(100*(MIN(F61:F75)-(INT(MIN(F61:F75))))) )  /  ((60*(INT(F66)))+(100*((F66)-(INT(F66)))))    )</f>
        <v>71.379310344827587</v>
      </c>
      <c r="H66" s="66">
        <v>43.22</v>
      </c>
      <c r="I66" s="68">
        <f>100 * (   ((60*(INT(MIN(H61:H75))))+(100*(MIN(H61:H75)-(INT(MIN(H61:H75))))) )  /  ((60*(INT(H66)))+(100*((H66)-(INT(H66)))))    )</f>
        <v>80.245964642582607</v>
      </c>
      <c r="J66" s="66"/>
      <c r="K66" s="67"/>
      <c r="L66" s="66"/>
      <c r="M66" s="67"/>
      <c r="N66" s="66">
        <v>44.43</v>
      </c>
      <c r="O66" s="68">
        <f>100 * (   ((60*(INT(MIN(N61:N75))))+(100*(MIN(N61:N75)-(INT(MIN(N61:N75))))) )  /  ((60*(INT(N66)))+(100*((N66)-(INT(N66)))))    )</f>
        <v>72.344390607528879</v>
      </c>
      <c r="P66" s="66" t="s">
        <v>88</v>
      </c>
      <c r="Q66" s="70" t="s">
        <v>16</v>
      </c>
      <c r="R66" s="53">
        <v>117.46</v>
      </c>
      <c r="S66" s="68">
        <f>100 * (   ((60*(INT(MIN(R61:R75))))+(100*(MIN(R61:R75)-(INT(MIN(R61:R75))))) )  /  ((60*(INT(R66)))+(100*((R66)-(INT(R66)))))    )</f>
        <v>59.255590150014157</v>
      </c>
      <c r="T66" s="53"/>
      <c r="U66" s="67"/>
      <c r="V66" s="68">
        <f>SUM(E66,O66,I66,S66,G66)</f>
        <v>380.30689593704778</v>
      </c>
      <c r="W66" s="14"/>
      <c r="X66" s="15"/>
      <c r="Z66" s="13">
        <f t="shared" si="14"/>
        <v>380.30689593704778</v>
      </c>
      <c r="AB66" s="11">
        <f t="shared" si="15"/>
        <v>0</v>
      </c>
      <c r="AC66" s="11">
        <f t="shared" si="16"/>
        <v>380.30689593704778</v>
      </c>
      <c r="AD66" s="11">
        <f t="shared" si="17"/>
        <v>0</v>
      </c>
      <c r="AE66" s="11">
        <f t="shared" si="18"/>
        <v>0</v>
      </c>
      <c r="AF66" s="11">
        <f t="shared" si="19"/>
        <v>0</v>
      </c>
      <c r="AG66" s="11">
        <f t="shared" si="20"/>
        <v>0</v>
      </c>
      <c r="AH66" s="11">
        <f t="shared" si="21"/>
        <v>0</v>
      </c>
      <c r="AI66" s="11">
        <f t="shared" si="22"/>
        <v>0</v>
      </c>
      <c r="AJ66" s="11">
        <f t="shared" si="23"/>
        <v>0</v>
      </c>
      <c r="AK66" s="11">
        <f t="shared" si="24"/>
        <v>0</v>
      </c>
      <c r="AL66" s="11">
        <f t="shared" si="25"/>
        <v>0</v>
      </c>
    </row>
    <row r="67" spans="1:38" x14ac:dyDescent="0.2">
      <c r="A67" s="106" t="s">
        <v>9</v>
      </c>
      <c r="B67" s="110" t="s">
        <v>166</v>
      </c>
      <c r="C67" s="65" t="s">
        <v>84</v>
      </c>
      <c r="D67" s="66" t="s">
        <v>112</v>
      </c>
      <c r="E67" s="113" t="s">
        <v>16</v>
      </c>
      <c r="F67" s="66">
        <v>89.21</v>
      </c>
      <c r="G67" s="58">
        <f>100 * (   ((60*(INT(MIN(F61:F75))))+(100*(MIN(F61:F75)-(INT(MIN(F61:F75))))) )  /  ((60*(INT(F67)))+(100*((F67)-(INT(F67)))))    )</f>
        <v>46.334639059876899</v>
      </c>
      <c r="H67" s="66">
        <v>57.13</v>
      </c>
      <c r="I67" s="58">
        <f>100 * (   ((60*(INT(MIN(H61:H75))))+(100*(MIN(H61:H75)-(INT(MIN(H61:H75))))) )  /  ((60*(INT(H67)))+(100*((H67)-(INT(H67)))))    )</f>
        <v>60.821438974657717</v>
      </c>
      <c r="J67" s="66">
        <v>68.430000000000007</v>
      </c>
      <c r="K67" s="58">
        <f>100 * (   ((60*(INT(MIN(J61:J75))))+(100*(MIN(J61:J75)-(INT(MIN(J61:J75))))) )  /  ((60*(INT(J67)))+(100*((J67)-(INT(J67)))))    )</f>
        <v>57.773465922871679</v>
      </c>
      <c r="L67" s="66"/>
      <c r="M67" s="58"/>
      <c r="N67" s="66">
        <v>74.36</v>
      </c>
      <c r="O67" s="67">
        <f>100 * (   ((60*(INT(MIN(N61:N75))))+(100*(MIN(N61:N75)-(INT(MIN(N61:N75))))) )  /  ((60*(INT(N67)))+(100*((N67)-(INT(N67)))))    )</f>
        <v>43.364611260053621</v>
      </c>
      <c r="P67" s="53">
        <v>74.17</v>
      </c>
      <c r="Q67" s="58">
        <f>100 * (   ((60*(INT(MIN(P61:P75))))+(100*(MIN(P61:P75)-(INT(MIN(P61:P75))))) )  /  ((60*(INT(P67)))+(100*((P67)-(INT(P67)))))    )</f>
        <v>58.402512901054514</v>
      </c>
      <c r="R67" s="53"/>
      <c r="S67" s="58"/>
      <c r="T67" s="53">
        <v>63.03</v>
      </c>
      <c r="U67" s="58">
        <f>100 * (   ((60*(INT(MIN(T61:T75))))+(100*(MIN(T61:T75)-(INT(MIN(T61:T75))))) )  /  ((60*(INT(T67)))+(100*((T67)-(INT(T67)))))    )</f>
        <v>61.274121067935518</v>
      </c>
      <c r="V67" s="68">
        <f>SUM(Q67,G67,I67,K67,U67)</f>
        <v>284.60617792639636</v>
      </c>
      <c r="W67" s="14"/>
      <c r="X67" s="15"/>
      <c r="Z67" s="13">
        <f>SUM(E67,G67,I67,K67,M67,O67,Q67,S67,U67)</f>
        <v>327.97078918644996</v>
      </c>
      <c r="AB67" s="11">
        <f>IF(C67="Vihor",1,0)*Z67</f>
        <v>0</v>
      </c>
      <c r="AC67" s="11">
        <f>IF(C67="Maksimir",1,0)*Z67</f>
        <v>0</v>
      </c>
      <c r="AD67" s="11">
        <f>IF(C67="Japetić",1,0)*Z67</f>
        <v>0</v>
      </c>
      <c r="AE67" s="11">
        <f>IF(C67="Bjelovar",1,0)*Z67</f>
        <v>0</v>
      </c>
      <c r="AF67" s="11">
        <f>IF(C67="Međimurje",1,0)*Z67</f>
        <v>0</v>
      </c>
      <c r="AG67" s="11">
        <f>IF(C67="Sova",1,0)*Z67</f>
        <v>0</v>
      </c>
      <c r="AH67" s="11">
        <f>IF(C67="Orion",1,0)*Z67</f>
        <v>0</v>
      </c>
      <c r="AI67" s="11">
        <f>IF(C67="Kapela",1,0)*Z67</f>
        <v>327.97078918644996</v>
      </c>
      <c r="AJ67" s="11">
        <f>IF(C67="Jelen",1,0)*Z67</f>
        <v>0</v>
      </c>
      <c r="AK67" s="11">
        <f>IF(C67="Varaždin",1,0)*Z67</f>
        <v>0</v>
      </c>
      <c r="AL67" s="11">
        <f>IF(C67="Ivan Merz",1,0)*Z67</f>
        <v>0</v>
      </c>
    </row>
    <row r="68" spans="1:38" x14ac:dyDescent="0.2">
      <c r="A68" s="105" t="s">
        <v>10</v>
      </c>
      <c r="B68" s="96" t="s">
        <v>110</v>
      </c>
      <c r="C68" s="65" t="s">
        <v>156</v>
      </c>
      <c r="D68" s="66">
        <v>150.24</v>
      </c>
      <c r="E68" s="68">
        <f>100 * (   ((60*(INT(MIN(D61:D75))))+(100*(MIN(D61:D75)-(INT(MIN(D61:D75))))) )  /  ((60*(INT(D68)))+(100*((D68)-(INT(D68)))))    )</f>
        <v>58.244680851063833</v>
      </c>
      <c r="F68" s="66"/>
      <c r="G68" s="68"/>
      <c r="H68" s="66"/>
      <c r="I68" s="68"/>
      <c r="J68" s="66">
        <v>57.09</v>
      </c>
      <c r="K68" s="68">
        <f>100 * (   ((60*(INT(MIN(J61:J75))))+(100*(MIN(J61:J75)-(INT(MIN(J61:J75))))) )  /  ((60*(INT(J68)))+(100*((J68)-(INT(J68)))))    )</f>
        <v>69.466316710411192</v>
      </c>
      <c r="L68" s="66">
        <v>41.55</v>
      </c>
      <c r="M68" s="68">
        <f>100 * (   ((60*(INT(MIN(L61:L75))))+(100*(MIN(L61:L75)-(INT(MIN(L61:L75))))) )  /  ((60*(INT(L68)))+(100*((L68)-(INT(L68)))))    )</f>
        <v>73.638170974155088</v>
      </c>
      <c r="N68" s="66">
        <v>66.349999999999994</v>
      </c>
      <c r="O68" s="68">
        <f>100 * (   ((60*(INT(MIN(N61:N75))))+(100*(MIN(N61:N75)-(INT(MIN(N61:N75))))) )  /  ((60*(INT(N68)))+(100*((N68)-(INT(N68)))))    )</f>
        <v>48.585732165206515</v>
      </c>
      <c r="P68" s="53"/>
      <c r="Q68" s="68"/>
      <c r="R68" s="53"/>
      <c r="S68" s="68"/>
      <c r="T68" s="53"/>
      <c r="U68" s="68"/>
      <c r="V68" s="68">
        <f>SUM(E68,M68,O68,K68,G68)</f>
        <v>249.93490070083664</v>
      </c>
      <c r="W68" s="14"/>
      <c r="X68" s="15"/>
      <c r="Z68" s="13">
        <f t="shared" si="14"/>
        <v>249.93490070083661</v>
      </c>
      <c r="AB68" s="11">
        <f>IF(C68="Vihor",1,0)*Z68</f>
        <v>0</v>
      </c>
      <c r="AC68" s="11">
        <f>IF(C68="Maksimir",1,0)*Z68</f>
        <v>0</v>
      </c>
      <c r="AD68" s="11">
        <f>IF(C68="Japetić",1,0)*Z68</f>
        <v>0</v>
      </c>
      <c r="AE68" s="11">
        <f>IF(C68="Bjelovar",1,0)*Z68</f>
        <v>0</v>
      </c>
      <c r="AF68" s="11">
        <f>IF(C68="Međimurje",1,0)*Z68</f>
        <v>0</v>
      </c>
      <c r="AG68" s="11">
        <f>IF(C68="Sova",1,0)*Z68</f>
        <v>0</v>
      </c>
      <c r="AH68" s="11">
        <f>IF(C68="Orion",1,0)*Z68</f>
        <v>0</v>
      </c>
      <c r="AI68" s="11">
        <f>IF(C68="Kapela",1,0)*Z68</f>
        <v>0</v>
      </c>
      <c r="AJ68" s="11">
        <f>IF(C68="Jelen",1,0)*Z68</f>
        <v>249.93490070083661</v>
      </c>
      <c r="AK68" s="11">
        <f>IF(C68="Varaždin",1,0)*Z68</f>
        <v>0</v>
      </c>
      <c r="AL68" s="11">
        <f>IF(C68="Ivan Merz",1,0)*Z68</f>
        <v>0</v>
      </c>
    </row>
    <row r="69" spans="1:38" x14ac:dyDescent="0.2">
      <c r="A69" s="106" t="s">
        <v>11</v>
      </c>
      <c r="B69" s="97" t="s">
        <v>37</v>
      </c>
      <c r="C69" s="65" t="s">
        <v>82</v>
      </c>
      <c r="D69" s="66"/>
      <c r="E69" s="68"/>
      <c r="F69" s="66"/>
      <c r="G69" s="68"/>
      <c r="H69" s="66"/>
      <c r="I69" s="68"/>
      <c r="J69" s="66">
        <v>50.51</v>
      </c>
      <c r="K69" s="68">
        <f>100 * (   ((60*(INT(MIN(J61:J75))))+(100*(MIN(J61:J75)-(INT(MIN(J61:J75))))) )  /  ((60*(INT(J69)))+(100*((J69)-(INT(J69)))))    )</f>
        <v>78.07276302851524</v>
      </c>
      <c r="L69" s="66"/>
      <c r="M69" s="68"/>
      <c r="N69" s="66"/>
      <c r="O69" s="68"/>
      <c r="P69" s="53"/>
      <c r="Q69" s="68"/>
      <c r="R69" s="53"/>
      <c r="S69" s="68"/>
      <c r="T69" s="53">
        <v>50.17</v>
      </c>
      <c r="U69" s="68">
        <f>100 * (   ((60*(INT(MIN(T61:T75))))+(100*(MIN(T61:T75)-(INT(MIN(T61:T75))))) )  /  ((60*(INT(T69)))+(100*((T69)-(INT(T69)))))    )</f>
        <v>76.831289360291706</v>
      </c>
      <c r="V69" s="68">
        <f>SUM(E69,G69,I69,K69,U69)</f>
        <v>154.90405238880695</v>
      </c>
      <c r="W69" s="14"/>
      <c r="X69" s="15"/>
      <c r="Z69" s="13">
        <f>SUM(E69,G69,I69,K69,M69,O69,Q69,S69,U69)</f>
        <v>154.90405238880695</v>
      </c>
      <c r="AB69" s="11">
        <f>IF(C69="Vihor",1,0)*Z69</f>
        <v>0</v>
      </c>
      <c r="AC69" s="11">
        <f>IF(C69="Maksimir",1,0)*Z69</f>
        <v>0</v>
      </c>
      <c r="AD69" s="11">
        <f>IF(C69="Japetić",1,0)*Z69</f>
        <v>0</v>
      </c>
      <c r="AE69" s="11">
        <f>IF(C69="Bjelovar",1,0)*Z69</f>
        <v>154.90405238880695</v>
      </c>
      <c r="AF69" s="11">
        <f>IF(C69="Međimurje",1,0)*Z69</f>
        <v>0</v>
      </c>
      <c r="AG69" s="11">
        <f>IF(C69="Sova",1,0)*Z69</f>
        <v>0</v>
      </c>
      <c r="AH69" s="11">
        <f>IF(C69="Orion",1,0)*Z69</f>
        <v>0</v>
      </c>
      <c r="AI69" s="11">
        <f>IF(C69="Kapela",1,0)*Z69</f>
        <v>0</v>
      </c>
      <c r="AJ69" s="11">
        <f>IF(C69="Jelen",1,0)*Z69</f>
        <v>0</v>
      </c>
      <c r="AK69" s="11">
        <f>IF(C69="Varaždin",1,0)*Z69</f>
        <v>0</v>
      </c>
      <c r="AL69" s="11">
        <f>IF(C69="Ivan Merz",1,0)*Z69</f>
        <v>0</v>
      </c>
    </row>
    <row r="70" spans="1:38" x14ac:dyDescent="0.2">
      <c r="A70" s="105" t="s">
        <v>12</v>
      </c>
      <c r="B70" s="96" t="s">
        <v>363</v>
      </c>
      <c r="C70" s="65" t="s">
        <v>84</v>
      </c>
      <c r="D70" s="66"/>
      <c r="E70" s="68"/>
      <c r="F70" s="69"/>
      <c r="G70" s="68"/>
      <c r="H70" s="66"/>
      <c r="I70" s="68"/>
      <c r="J70" s="69"/>
      <c r="K70" s="68"/>
      <c r="L70" s="66"/>
      <c r="M70" s="68"/>
      <c r="N70" s="66">
        <v>58.05</v>
      </c>
      <c r="O70" s="68">
        <f>100 * (   ((60*(INT(MIN(N61:N75))))+(100*(MIN(N61:N75)-(INT(MIN(N61:N75))))) )  /  ((60*(INT(N70)))+(100*((N70)-(INT(N70)))))    )</f>
        <v>55.695839311334296</v>
      </c>
      <c r="P70" s="53">
        <v>59.02</v>
      </c>
      <c r="Q70" s="68">
        <f>100 * (   ((60*(INT(MIN(P61:P75))))+(100*(MIN(P61:P75)-(INT(MIN(P61:P75))))) )  /  ((60*(INT(P70)))+(100*((P70)-(INT(P70)))))    )</f>
        <v>73.489553924336519</v>
      </c>
      <c r="R70" s="53"/>
      <c r="S70" s="68"/>
      <c r="T70" s="53"/>
      <c r="U70" s="68"/>
      <c r="V70" s="68">
        <f>SUM(E70,G70,I70,O70,Q70)</f>
        <v>129.1853932356708</v>
      </c>
      <c r="W70" s="14"/>
      <c r="X70" s="15"/>
      <c r="Z70" s="13">
        <f>SUM(E70,G70,I70,K70,M70,O70,Q70,S70,U70)</f>
        <v>129.1853932356708</v>
      </c>
      <c r="AB70" s="11">
        <f>IF(C70="Vihor",1,0)*Z70</f>
        <v>0</v>
      </c>
      <c r="AC70" s="11">
        <f>IF(C70="Maksimir",1,0)*Z70</f>
        <v>0</v>
      </c>
      <c r="AD70" s="11">
        <f>IF(C70="Japetić",1,0)*Z70</f>
        <v>0</v>
      </c>
      <c r="AE70" s="11">
        <f>IF(C70="Bjelovar",1,0)*Z70</f>
        <v>0</v>
      </c>
      <c r="AF70" s="11">
        <f>IF(C70="Međimurje",1,0)*Z70</f>
        <v>0</v>
      </c>
      <c r="AG70" s="11">
        <f>IF(C70="Sova",1,0)*Z70</f>
        <v>0</v>
      </c>
      <c r="AH70" s="11">
        <f>IF(C70="Orion",1,0)*Z70</f>
        <v>0</v>
      </c>
      <c r="AI70" s="11">
        <f>IF(C70="Kapela",1,0)*Z70</f>
        <v>129.1853932356708</v>
      </c>
      <c r="AJ70" s="11">
        <f>IF(C70="Jelen",1,0)*Z70</f>
        <v>0</v>
      </c>
      <c r="AK70" s="11">
        <f>IF(C70="Varaždin",1,0)*Z70</f>
        <v>0</v>
      </c>
      <c r="AL70" s="11">
        <f>IF(C70="Ivan Merz",1,0)*Z70</f>
        <v>0</v>
      </c>
    </row>
    <row r="71" spans="1:38" x14ac:dyDescent="0.2">
      <c r="A71" s="105" t="s">
        <v>13</v>
      </c>
      <c r="B71" s="96" t="s">
        <v>71</v>
      </c>
      <c r="C71" s="65" t="s">
        <v>80</v>
      </c>
      <c r="D71" s="50"/>
      <c r="E71" s="68"/>
      <c r="F71" s="66">
        <v>67.22</v>
      </c>
      <c r="G71" s="68">
        <f>100 * (   ((60*(INT(MIN(F61:F75))))+(100*(MIN(F61:F75)-(INT(MIN(F61:F75))))) )  /  ((60*(INT(F71)))+(100*((F71)-(INT(F71)))))    )</f>
        <v>61.45472538347353</v>
      </c>
      <c r="H71" s="66">
        <v>53.44</v>
      </c>
      <c r="I71" s="68">
        <f>100 * (   ((60*(INT(MIN(H61:H75))))+(100*(MIN(H61:H75)-(INT(MIN(H61:H75))))) )  /  ((60*(INT(H71)))+(100*((H71)-(INT(H71)))))    )</f>
        <v>64.76426799007443</v>
      </c>
      <c r="J71" s="66"/>
      <c r="K71" s="68"/>
      <c r="L71" s="66"/>
      <c r="M71" s="68"/>
      <c r="N71" s="66"/>
      <c r="O71" s="68"/>
      <c r="P71" s="53"/>
      <c r="Q71" s="68"/>
      <c r="R71" s="53"/>
      <c r="S71" s="68"/>
      <c r="T71" s="53"/>
      <c r="U71" s="68"/>
      <c r="V71" s="68">
        <f>SUM(E71,G71,I71,K71,M71)</f>
        <v>126.21899337354796</v>
      </c>
      <c r="W71" s="14"/>
      <c r="X71" s="15"/>
      <c r="Z71" s="13">
        <f>SUM(E71,G71,I71,K71,M71,O71,Q71,S71,U71)</f>
        <v>126.21899337354796</v>
      </c>
      <c r="AB71" s="11">
        <f>IF(C71="Vihor",1,0)*Z71</f>
        <v>0</v>
      </c>
      <c r="AC71" s="11">
        <f>IF(C71="Maksimir",1,0)*Z71</f>
        <v>126.21899337354796</v>
      </c>
      <c r="AD71" s="11">
        <f>IF(C71="Japetić",1,0)*Z71</f>
        <v>0</v>
      </c>
      <c r="AE71" s="11">
        <f>IF(C71="Bjelovar",1,0)*Z71</f>
        <v>0</v>
      </c>
      <c r="AF71" s="11">
        <f>IF(C71="Međimurje",1,0)*Z71</f>
        <v>0</v>
      </c>
      <c r="AG71" s="11">
        <f>IF(C71="Sova",1,0)*Z71</f>
        <v>0</v>
      </c>
      <c r="AH71" s="11">
        <f>IF(C71="Orion",1,0)*Z71</f>
        <v>0</v>
      </c>
      <c r="AI71" s="11">
        <f>IF(C71="Kapela",1,0)*Z71</f>
        <v>0</v>
      </c>
      <c r="AJ71" s="11">
        <f>IF(C71="Jelen",1,0)*Z71</f>
        <v>0</v>
      </c>
      <c r="AK71" s="11">
        <f>IF(C71="Varaždin",1,0)*Z71</f>
        <v>0</v>
      </c>
      <c r="AL71" s="11">
        <f>IF(C71="Ivan Merz",1,0)*Z71</f>
        <v>0</v>
      </c>
    </row>
    <row r="72" spans="1:38" x14ac:dyDescent="0.2">
      <c r="A72" s="105" t="s">
        <v>14</v>
      </c>
      <c r="B72" s="96" t="s">
        <v>165</v>
      </c>
      <c r="C72" s="65" t="s">
        <v>81</v>
      </c>
      <c r="D72" s="66">
        <v>130.43</v>
      </c>
      <c r="E72" s="68">
        <f>100 * (   ((60*(INT(MIN(D61:D75))))+(100*(MIN(D61:D75)-(INT(MIN(D61:D75))))) )  /  ((60*(INT(D72)))+(100*((D72)-(INT(D72)))))    )</f>
        <v>67.015172765523388</v>
      </c>
      <c r="F72" s="66"/>
      <c r="G72" s="68"/>
      <c r="H72" s="66">
        <v>61.47</v>
      </c>
      <c r="I72" s="68">
        <f>100 * (   ((60*(INT(MIN(H61:H75))))+(100*(MIN(H61:H75)-(INT(MIN(H61:H75))))) )  /  ((60*(INT(H72)))+(100*((H72)-(INT(H72)))))    )</f>
        <v>56.325869975721602</v>
      </c>
      <c r="J72" s="66"/>
      <c r="K72" s="68"/>
      <c r="L72" s="66"/>
      <c r="M72" s="68"/>
      <c r="N72" s="54"/>
      <c r="O72" s="68"/>
      <c r="P72" s="53"/>
      <c r="Q72" s="68"/>
      <c r="R72" s="53"/>
      <c r="S72" s="68"/>
      <c r="T72" s="53"/>
      <c r="U72" s="68"/>
      <c r="V72" s="68">
        <f>SUM(E72,G72,I72,K72,M72)</f>
        <v>123.34104274124499</v>
      </c>
      <c r="W72" s="14"/>
      <c r="X72" s="15"/>
      <c r="Z72" s="13">
        <f t="shared" si="14"/>
        <v>123.34104274124499</v>
      </c>
      <c r="AB72" s="11">
        <f t="shared" si="15"/>
        <v>0</v>
      </c>
      <c r="AC72" s="11">
        <f t="shared" si="16"/>
        <v>0</v>
      </c>
      <c r="AD72" s="11">
        <f t="shared" si="17"/>
        <v>123.34104274124499</v>
      </c>
      <c r="AE72" s="11">
        <f t="shared" si="18"/>
        <v>0</v>
      </c>
      <c r="AF72" s="11">
        <f t="shared" si="19"/>
        <v>0</v>
      </c>
      <c r="AG72" s="11">
        <f t="shared" si="20"/>
        <v>0</v>
      </c>
      <c r="AH72" s="11">
        <f t="shared" si="21"/>
        <v>0</v>
      </c>
      <c r="AI72" s="11">
        <f t="shared" si="22"/>
        <v>0</v>
      </c>
      <c r="AJ72" s="11">
        <f t="shared" si="23"/>
        <v>0</v>
      </c>
      <c r="AK72" s="11">
        <f t="shared" si="24"/>
        <v>0</v>
      </c>
      <c r="AL72" s="11">
        <f t="shared" si="25"/>
        <v>0</v>
      </c>
    </row>
    <row r="73" spans="1:38" x14ac:dyDescent="0.2">
      <c r="A73" s="105" t="s">
        <v>15</v>
      </c>
      <c r="B73" s="96" t="s">
        <v>362</v>
      </c>
      <c r="C73" s="65" t="s">
        <v>156</v>
      </c>
      <c r="D73" s="66"/>
      <c r="E73" s="68"/>
      <c r="F73" s="66"/>
      <c r="G73" s="68"/>
      <c r="H73" s="66"/>
      <c r="I73" s="68"/>
      <c r="J73" s="69"/>
      <c r="K73" s="68"/>
      <c r="L73" s="66"/>
      <c r="M73" s="68"/>
      <c r="N73" s="66">
        <v>46.11</v>
      </c>
      <c r="O73" s="68">
        <f>100 * (   ((60*(INT(MIN(N61:N75))))+(100*(MIN(N61:N75)-(INT(MIN(N61:N75))))) )  /  ((60*(INT(N73)))+(100*((N73)-(INT(N73)))))    )</f>
        <v>70.046914471309989</v>
      </c>
      <c r="P73" s="53"/>
      <c r="Q73" s="68"/>
      <c r="R73" s="53"/>
      <c r="S73" s="68"/>
      <c r="T73" s="53"/>
      <c r="U73" s="68"/>
      <c r="V73" s="68">
        <f>SUM(E73,G73,I73,K73,O73)</f>
        <v>70.046914471309989</v>
      </c>
      <c r="W73" s="14"/>
      <c r="X73" s="15"/>
      <c r="Z73" s="13">
        <f>SUM(E73,G73,I73,K73,M73,O73,Q73,S73,U73)</f>
        <v>70.046914471309989</v>
      </c>
      <c r="AB73" s="11">
        <f>IF(C73="Vihor",1,0)*Z73</f>
        <v>0</v>
      </c>
      <c r="AC73" s="11">
        <f>IF(C73="Maksimir",1,0)*Z73</f>
        <v>0</v>
      </c>
      <c r="AD73" s="11">
        <f>IF(C73="Japetić",1,0)*Z73</f>
        <v>0</v>
      </c>
      <c r="AE73" s="11">
        <f>IF(C73="Bjelovar",1,0)*Z73</f>
        <v>0</v>
      </c>
      <c r="AF73" s="11">
        <f>IF(C73="Međimurje",1,0)*Z73</f>
        <v>0</v>
      </c>
      <c r="AG73" s="11">
        <f>IF(C73="Sova",1,0)*Z73</f>
        <v>0</v>
      </c>
      <c r="AH73" s="11">
        <f>IF(C73="Orion",1,0)*Z73</f>
        <v>0</v>
      </c>
      <c r="AI73" s="11">
        <f>IF(C73="Kapela",1,0)*Z73</f>
        <v>0</v>
      </c>
      <c r="AJ73" s="11">
        <f>IF(C73="Jelen",1,0)*Z73</f>
        <v>70.046914471309989</v>
      </c>
      <c r="AK73" s="11">
        <f>IF(C73="Varaždin",1,0)*Z73</f>
        <v>0</v>
      </c>
      <c r="AL73" s="11">
        <f>IF(C73="Ivan Merz",1,0)*Z73</f>
        <v>0</v>
      </c>
    </row>
    <row r="74" spans="1:38" x14ac:dyDescent="0.2">
      <c r="A74" s="105" t="s">
        <v>44</v>
      </c>
      <c r="B74" s="96" t="s">
        <v>111</v>
      </c>
      <c r="C74" s="65" t="s">
        <v>73</v>
      </c>
      <c r="D74" s="66"/>
      <c r="E74" s="68"/>
      <c r="F74" s="66"/>
      <c r="G74" s="68"/>
      <c r="H74" s="66"/>
      <c r="I74" s="68"/>
      <c r="J74" s="66">
        <v>61</v>
      </c>
      <c r="K74" s="68">
        <f>100 * (   ((60*(INT(MIN(J61:J75))))+(100*(MIN(J61:J75)-(INT(MIN(J61:J75))))) )  /  ((60*(INT(J74)))+(100*((J74)-(INT(J74)))))    )</f>
        <v>65.081967213114751</v>
      </c>
      <c r="L74" s="66"/>
      <c r="M74" s="68"/>
      <c r="N74" s="66"/>
      <c r="O74" s="68"/>
      <c r="P74" s="53"/>
      <c r="Q74" s="68"/>
      <c r="R74" s="53"/>
      <c r="S74" s="68"/>
      <c r="T74" s="53"/>
      <c r="U74" s="68"/>
      <c r="V74" s="68">
        <f t="shared" ref="V74" si="26">SUM(E74,G74,I74,K74,M74)</f>
        <v>65.081967213114751</v>
      </c>
      <c r="W74" s="14"/>
      <c r="X74" s="15"/>
      <c r="Z74" s="13">
        <f t="shared" si="14"/>
        <v>65.081967213114751</v>
      </c>
      <c r="AB74" s="11">
        <f t="shared" si="15"/>
        <v>65.081967213114751</v>
      </c>
      <c r="AC74" s="11">
        <f t="shared" si="16"/>
        <v>0</v>
      </c>
      <c r="AD74" s="11">
        <f t="shared" si="17"/>
        <v>0</v>
      </c>
      <c r="AE74" s="11">
        <f t="shared" si="18"/>
        <v>0</v>
      </c>
      <c r="AF74" s="11">
        <f t="shared" si="19"/>
        <v>0</v>
      </c>
      <c r="AG74" s="11">
        <f t="shared" si="20"/>
        <v>0</v>
      </c>
      <c r="AH74" s="11">
        <f t="shared" si="21"/>
        <v>0</v>
      </c>
      <c r="AI74" s="11">
        <f t="shared" si="22"/>
        <v>0</v>
      </c>
      <c r="AJ74" s="11">
        <f t="shared" si="23"/>
        <v>0</v>
      </c>
      <c r="AK74" s="11">
        <f t="shared" si="24"/>
        <v>0</v>
      </c>
      <c r="AL74" s="11">
        <f t="shared" si="25"/>
        <v>0</v>
      </c>
    </row>
    <row r="75" spans="1:38" ht="13.5" thickBot="1" x14ac:dyDescent="0.25">
      <c r="A75" s="107" t="s">
        <v>45</v>
      </c>
      <c r="B75" s="98" t="s">
        <v>364</v>
      </c>
      <c r="C75" s="72" t="s">
        <v>156</v>
      </c>
      <c r="D75" s="73"/>
      <c r="E75" s="74"/>
      <c r="F75" s="73"/>
      <c r="G75" s="74"/>
      <c r="H75" s="73"/>
      <c r="I75" s="74"/>
      <c r="J75" s="73"/>
      <c r="K75" s="74"/>
      <c r="L75" s="73"/>
      <c r="M75" s="74"/>
      <c r="N75" s="73">
        <v>62.02</v>
      </c>
      <c r="O75" s="74">
        <f>100 * (   ((60*(INT(MIN(N61:N75))))+(100*(MIN(N61:N75)-(INT(MIN(N61:N75))))) )  /  ((60*(INT(N75)))+(100*((N75)-(INT(N75)))))    )</f>
        <v>52.149382052659853</v>
      </c>
      <c r="P75" s="56"/>
      <c r="Q75" s="74"/>
      <c r="R75" s="56"/>
      <c r="S75" s="74"/>
      <c r="T75" s="56"/>
      <c r="U75" s="74"/>
      <c r="V75" s="74">
        <f>SUM(E75,G75,I75,K75,O75)</f>
        <v>52.149382052659853</v>
      </c>
      <c r="W75" s="14"/>
      <c r="X75" s="15"/>
      <c r="Z75" s="13">
        <f t="shared" si="14"/>
        <v>52.149382052659853</v>
      </c>
      <c r="AB75" s="11">
        <f t="shared" si="15"/>
        <v>0</v>
      </c>
      <c r="AC75" s="11">
        <f t="shared" si="16"/>
        <v>0</v>
      </c>
      <c r="AD75" s="11">
        <f t="shared" si="17"/>
        <v>0</v>
      </c>
      <c r="AE75" s="11">
        <f t="shared" si="18"/>
        <v>0</v>
      </c>
      <c r="AF75" s="11">
        <f t="shared" si="19"/>
        <v>0</v>
      </c>
      <c r="AG75" s="11">
        <f t="shared" si="20"/>
        <v>0</v>
      </c>
      <c r="AH75" s="11">
        <f t="shared" si="21"/>
        <v>0</v>
      </c>
      <c r="AI75" s="11">
        <f t="shared" si="22"/>
        <v>0</v>
      </c>
      <c r="AJ75" s="11">
        <f t="shared" si="23"/>
        <v>52.149382052659853</v>
      </c>
      <c r="AK75" s="11">
        <f t="shared" si="24"/>
        <v>0</v>
      </c>
      <c r="AL75" s="11">
        <f t="shared" si="25"/>
        <v>0</v>
      </c>
    </row>
    <row r="76" spans="1:38" s="36" customFormat="1" ht="13.5" thickBot="1" x14ac:dyDescent="0.25">
      <c r="A76" s="4"/>
      <c r="B76" s="9"/>
      <c r="C76" s="10"/>
      <c r="D76" s="33"/>
      <c r="E76" s="1"/>
      <c r="F76" s="33"/>
      <c r="G76" s="24"/>
      <c r="H76" s="33"/>
      <c r="I76" s="34"/>
      <c r="J76" s="35"/>
      <c r="K76" s="24"/>
      <c r="L76" s="33"/>
      <c r="M76" s="24"/>
      <c r="N76" s="35"/>
      <c r="O76" s="24"/>
      <c r="P76" s="35"/>
      <c r="Q76" s="24"/>
      <c r="R76" s="33"/>
      <c r="S76" s="33"/>
      <c r="T76" s="33"/>
      <c r="U76" s="33"/>
      <c r="V76" s="24"/>
      <c r="W76" s="34"/>
      <c r="X76" s="34"/>
      <c r="Z76" s="37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ht="13.5" customHeight="1" x14ac:dyDescent="0.25">
      <c r="A77" s="387"/>
      <c r="B77" s="390" t="s">
        <v>56</v>
      </c>
      <c r="C77" s="393" t="s">
        <v>2</v>
      </c>
      <c r="D77" s="380" t="s">
        <v>95</v>
      </c>
      <c r="E77" s="380"/>
      <c r="F77" s="380" t="s">
        <v>145</v>
      </c>
      <c r="G77" s="380"/>
      <c r="H77" s="380" t="s">
        <v>133</v>
      </c>
      <c r="I77" s="380"/>
      <c r="J77" s="380" t="s">
        <v>135</v>
      </c>
      <c r="K77" s="380"/>
      <c r="L77" s="380" t="s">
        <v>136</v>
      </c>
      <c r="M77" s="381"/>
      <c r="N77" s="380" t="s">
        <v>149</v>
      </c>
      <c r="O77" s="380"/>
      <c r="P77" s="380" t="s">
        <v>20</v>
      </c>
      <c r="Q77" s="380"/>
      <c r="R77" s="380" t="s">
        <v>153</v>
      </c>
      <c r="S77" s="381"/>
      <c r="T77" s="380" t="s">
        <v>381</v>
      </c>
      <c r="U77" s="381"/>
      <c r="V77" s="384" t="s">
        <v>93</v>
      </c>
      <c r="W77" s="397"/>
      <c r="X77" s="397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3.5" x14ac:dyDescent="0.25">
      <c r="A78" s="388"/>
      <c r="B78" s="391"/>
      <c r="C78" s="394"/>
      <c r="D78" s="379" t="s">
        <v>144</v>
      </c>
      <c r="E78" s="379"/>
      <c r="F78" s="379" t="s">
        <v>146</v>
      </c>
      <c r="G78" s="379"/>
      <c r="H78" s="379" t="s">
        <v>146</v>
      </c>
      <c r="I78" s="379"/>
      <c r="J78" s="379" t="s">
        <v>147</v>
      </c>
      <c r="K78" s="379"/>
      <c r="L78" s="379" t="s">
        <v>148</v>
      </c>
      <c r="M78" s="379"/>
      <c r="N78" s="379" t="s">
        <v>151</v>
      </c>
      <c r="O78" s="379"/>
      <c r="P78" s="379" t="s">
        <v>152</v>
      </c>
      <c r="Q78" s="379"/>
      <c r="R78" s="379" t="s">
        <v>91</v>
      </c>
      <c r="S78" s="379"/>
      <c r="T78" s="379" t="s">
        <v>382</v>
      </c>
      <c r="U78" s="379"/>
      <c r="V78" s="385"/>
      <c r="W78" s="397"/>
      <c r="X78" s="397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1:38" ht="13.5" customHeight="1" thickBot="1" x14ac:dyDescent="0.25">
      <c r="A79" s="388"/>
      <c r="B79" s="401"/>
      <c r="C79" s="394"/>
      <c r="D79" s="47" t="s">
        <v>0</v>
      </c>
      <c r="E79" s="19" t="s">
        <v>1</v>
      </c>
      <c r="F79" s="47" t="s">
        <v>0</v>
      </c>
      <c r="G79" s="19" t="s">
        <v>1</v>
      </c>
      <c r="H79" s="47" t="s">
        <v>0</v>
      </c>
      <c r="I79" s="19" t="s">
        <v>1</v>
      </c>
      <c r="J79" s="47" t="s">
        <v>0</v>
      </c>
      <c r="K79" s="19" t="s">
        <v>1</v>
      </c>
      <c r="L79" s="47" t="s">
        <v>0</v>
      </c>
      <c r="M79" s="19" t="s">
        <v>1</v>
      </c>
      <c r="N79" s="47" t="s">
        <v>0</v>
      </c>
      <c r="O79" s="19" t="s">
        <v>1</v>
      </c>
      <c r="P79" s="47" t="s">
        <v>0</v>
      </c>
      <c r="Q79" s="19" t="s">
        <v>1</v>
      </c>
      <c r="R79" s="47" t="s">
        <v>0</v>
      </c>
      <c r="S79" s="19" t="s">
        <v>1</v>
      </c>
      <c r="T79" s="47" t="s">
        <v>0</v>
      </c>
      <c r="U79" s="19" t="s">
        <v>1</v>
      </c>
      <c r="V79" s="385"/>
      <c r="W79" s="18"/>
      <c r="X79" s="19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x14ac:dyDescent="0.2">
      <c r="A80" s="59" t="s">
        <v>3</v>
      </c>
      <c r="B80" s="111" t="s">
        <v>167</v>
      </c>
      <c r="C80" s="60" t="s">
        <v>84</v>
      </c>
      <c r="D80" s="61">
        <v>27.42</v>
      </c>
      <c r="E80" s="62">
        <f>100 * (   ((60*(INT(MIN(D80:D96))))+(100*(MIN(D80:D96)-(INT(MIN(D80:D96))))) )  /  ((60*(INT(D80)))+(100*((D80)-(INT(D80)))))    )</f>
        <v>100</v>
      </c>
      <c r="F80" s="61">
        <v>23.16</v>
      </c>
      <c r="G80" s="62">
        <f>100 * (   ((60*(INT(MIN(F80:F96))))+(100*(MIN(F80:F96)-(INT(MIN(F80:F96))))) )  /  ((60*(INT(F80)))+(100*((F80)-(INT(F80)))))    )</f>
        <v>100</v>
      </c>
      <c r="H80" s="61">
        <v>23.14</v>
      </c>
      <c r="I80" s="62">
        <f>100 * (   ((60*(INT(MIN(H80:H96))))+(100*(MIN(H80:H96)-(INT(MIN(H80:H96))))) )  /  ((60*(INT(H80)))+(100*((H80)-(INT(H80)))))    )</f>
        <v>100</v>
      </c>
      <c r="J80" s="61">
        <v>18.46</v>
      </c>
      <c r="K80" s="62">
        <f>100 * (   ((60*(INT(MIN(J80:J96))))+(100*(MIN(J80:J96)-(INT(MIN(J80:J96))))) )  /  ((60*(INT(J80)))+(100*((J80)-(INT(J80)))))    )</f>
        <v>100</v>
      </c>
      <c r="L80" s="61">
        <v>18.010000000000002</v>
      </c>
      <c r="M80" s="62">
        <f>100 * (   ((60*(INT(MIN(L80:L96))))+(100*(MIN(L80:L96)-(INT(MIN(L80:L96))))) )  /  ((60*(INT(L80)))+(100*((L80)-(INT(L80)))))    )</f>
        <v>100</v>
      </c>
      <c r="N80" s="61">
        <v>14.38</v>
      </c>
      <c r="O80" s="63">
        <f>100 * (   ((60*(INT(MIN(N80:N96))))+(100*(MIN(N80:N96)-(INT(MIN(N80:N96))))) )  /  ((60*(INT(N80)))+(100*((N80)-(INT(N80)))))    )</f>
        <v>100</v>
      </c>
      <c r="P80" s="61">
        <v>15.28</v>
      </c>
      <c r="Q80" s="63">
        <f>100 * (   ((60*(INT(MIN(P80:P96))))+(100*(MIN(P80:P96)-(INT(MIN(P80:P96))))) )  /  ((60*(INT(P80)))+(100*((P80)-(INT(P80)))))    )</f>
        <v>100</v>
      </c>
      <c r="R80" s="61">
        <v>33.17</v>
      </c>
      <c r="S80" s="63">
        <f>100 * (   ((60*(INT(MIN(R80:R96))))+(100*(MIN(R80:R96)-(INT(MIN(R80:R96))))) )  /  ((60*(INT(R80)))+(100*((R80)-(INT(R80)))))    )</f>
        <v>100</v>
      </c>
      <c r="T80" s="61">
        <v>34.26</v>
      </c>
      <c r="U80" s="63">
        <f>100 * (   ((60*(INT(MIN(T80:T96))))+(100*(MIN(T80:T96)-(INT(MIN(T80:T96))))) )  /  ((60*(INT(T80)))+(100*((T80)-(INT(T80)))))    )</f>
        <v>100</v>
      </c>
      <c r="V80" s="62">
        <f>SUM(E80,G80,I80,O80,Q80)</f>
        <v>500</v>
      </c>
      <c r="W80" s="16"/>
      <c r="X80" s="15"/>
      <c r="Z80" s="13">
        <f>(SUM(E80,G80,I80,K80,M80,O80,Q80,S80,U80)*0.7)</f>
        <v>630</v>
      </c>
      <c r="AB80" s="11">
        <f t="shared" ref="AB80:AB86" si="27">IF(C80="Vihor",1,0)*Z80</f>
        <v>0</v>
      </c>
      <c r="AC80" s="11">
        <f t="shared" ref="AC80:AC86" si="28">IF(C80="Maksimir",1,0)*Z80</f>
        <v>0</v>
      </c>
      <c r="AD80" s="11">
        <f t="shared" ref="AD80:AD86" si="29">IF(C80="Japetić",1,0)*Z80</f>
        <v>0</v>
      </c>
      <c r="AE80" s="11">
        <f t="shared" ref="AE80:AE86" si="30">IF(C80="Bjelovar",1,0)*Z80</f>
        <v>0</v>
      </c>
      <c r="AF80" s="11">
        <f t="shared" ref="AF80:AF86" si="31">IF(C80="Međimurje",1,0)*Z80</f>
        <v>0</v>
      </c>
      <c r="AG80" s="11">
        <f t="shared" ref="AG80:AG86" si="32">IF(C80="Sova",1,0)*Z80</f>
        <v>0</v>
      </c>
      <c r="AH80" s="11">
        <f t="shared" ref="AH80:AH86" si="33">IF(C80="Orion",1,0)*Z80</f>
        <v>0</v>
      </c>
      <c r="AI80" s="11">
        <f t="shared" ref="AI80:AI86" si="34">IF(C80="Kapela",1,0)*Z80</f>
        <v>630</v>
      </c>
      <c r="AJ80" s="11">
        <f t="shared" ref="AJ80:AJ86" si="35">IF(C80="Jelen",1,0)*Z80</f>
        <v>0</v>
      </c>
      <c r="AK80" s="11">
        <f t="shared" ref="AK80:AK86" si="36">IF(C80="Varaždin",1,0)*Z80</f>
        <v>0</v>
      </c>
      <c r="AL80" s="11">
        <f t="shared" ref="AL80:AL86" si="37">IF(C80="Ivan Merz",1,0)*Z80</f>
        <v>0</v>
      </c>
    </row>
    <row r="81" spans="1:38" x14ac:dyDescent="0.2">
      <c r="A81" s="105" t="s">
        <v>4</v>
      </c>
      <c r="B81" s="96" t="s">
        <v>170</v>
      </c>
      <c r="C81" s="65" t="s">
        <v>285</v>
      </c>
      <c r="D81" s="66">
        <v>56.55</v>
      </c>
      <c r="E81" s="67">
        <f>100 * (   ((60*(INT(MIN(D80:D96))))+(100*(MIN(D80:D96)-(INT(MIN(D80:D96))))) )  /  ((60*(INT(D81)))+(100*((D81)-(INT(D81)))))    )</f>
        <v>48.667642752562237</v>
      </c>
      <c r="F81" s="66">
        <v>53.54</v>
      </c>
      <c r="G81" s="67">
        <f>100 * (   ((60*(INT(MIN(F80:F96))))+(100*(MIN(F80:F96)-(INT(MIN(F80:F96))))) )  /  ((60*(INT(F81)))+(100*((F81)-(INT(F81)))))    )</f>
        <v>43.166357452071736</v>
      </c>
      <c r="H81" s="66">
        <v>46.42</v>
      </c>
      <c r="I81" s="68">
        <f>100 * (   ((60*(INT(MIN(H80:H96))))+(100*(MIN(H80:H96)-(INT(MIN(H80:H96))))) )  /  ((60*(INT(H81)))+(100*((H81)-(INT(H81)))))    )</f>
        <v>49.750178443968593</v>
      </c>
      <c r="J81" s="66">
        <v>19.36</v>
      </c>
      <c r="K81" s="68">
        <f>100 * (   ((60*(INT(MIN(J80:J96))))+(100*(MIN(J80:J96)-(INT(MIN(J80:J96))))) )  /  ((60*(INT(J81)))+(100*((J81)-(INT(J81)))))    )</f>
        <v>95.748299319727892</v>
      </c>
      <c r="L81" s="66">
        <v>20.34</v>
      </c>
      <c r="M81" s="68">
        <f>100 * (   ((60*(INT(MIN(L80:L96))))+(100*(MIN(L80:L96)-(INT(MIN(L80:L96))))) )  /  ((60*(INT(L81)))+(100*((L81)-(INT(L81)))))    )</f>
        <v>87.601296596434381</v>
      </c>
      <c r="N81" s="66">
        <v>15.09</v>
      </c>
      <c r="O81" s="68">
        <f>100 * (   ((60*(INT(MIN(N80:N96))))+(100*(MIN(N80:N96)-(INT(MIN(N80:N96))))) )  /  ((60*(INT(N81)))+(100*((N81)-(INT(N81)))))    )</f>
        <v>96.589658965896604</v>
      </c>
      <c r="P81" s="66">
        <v>47.37</v>
      </c>
      <c r="Q81" s="67">
        <f>100 * (   ((60*(INT(MIN(P80:P96))))+(100*(MIN(P80:P96)-(INT(MIN(P80:P96))))) )  /  ((60*(INT(P81)))+(100*((P81)-(INT(P81)))))    )</f>
        <v>32.48162408120406</v>
      </c>
      <c r="R81" s="66">
        <v>64.239999999999995</v>
      </c>
      <c r="S81" s="68">
        <f>100 * (   ((60*(INT(MIN(R80:R96))))+(100*(MIN(R80:R96)-(INT(MIN(R80:R96))))) )  /  ((60*(INT(R81)))+(100*((R81)-(INT(R81)))))    )</f>
        <v>51.682194616977242</v>
      </c>
      <c r="T81" s="66"/>
      <c r="U81" s="68"/>
      <c r="V81" s="68">
        <f>SUM(O81,S81,I81,K81,M81)</f>
        <v>381.37162794300474</v>
      </c>
      <c r="W81" s="16"/>
      <c r="X81" s="15"/>
      <c r="Z81" s="13">
        <f t="shared" ref="Z81:Z95" si="38">(SUM(E81,G81,I81,K81,M81,O81,Q81,S81,U81)*0.7)</f>
        <v>353.98107656018993</v>
      </c>
      <c r="AB81" s="11">
        <f t="shared" ref="AB81:AB85" si="39">IF(C81="Vihor",1,0)*Z81</f>
        <v>0</v>
      </c>
      <c r="AC81" s="11">
        <f t="shared" ref="AC81:AC85" si="40">IF(C81="Maksimir",1,0)*Z81</f>
        <v>0</v>
      </c>
      <c r="AD81" s="11">
        <f t="shared" ref="AD81:AD85" si="41">IF(C81="Japetić",1,0)*Z81</f>
        <v>0</v>
      </c>
      <c r="AE81" s="11">
        <f t="shared" ref="AE81:AE85" si="42">IF(C81="Bjelovar",1,0)*Z81</f>
        <v>0</v>
      </c>
      <c r="AF81" s="11">
        <f t="shared" ref="AF81:AF85" si="43">IF(C81="Međimurje",1,0)*Z81</f>
        <v>0</v>
      </c>
      <c r="AG81" s="11">
        <f t="shared" ref="AG81:AG85" si="44">IF(C81="Sova",1,0)*Z81</f>
        <v>0</v>
      </c>
      <c r="AH81" s="11">
        <f t="shared" ref="AH81:AH85" si="45">IF(C81="Orion",1,0)*Z81</f>
        <v>0</v>
      </c>
      <c r="AI81" s="11">
        <f t="shared" ref="AI81:AI85" si="46">IF(C81="Kapela",1,0)*Z81</f>
        <v>0</v>
      </c>
      <c r="AJ81" s="11">
        <f t="shared" ref="AJ81:AJ85" si="47">IF(C81="Jelen",1,0)*Z81</f>
        <v>0</v>
      </c>
      <c r="AK81" s="11">
        <f t="shared" ref="AK81:AK85" si="48">IF(C81="Varaždin",1,0)*Z81</f>
        <v>353.98107656018993</v>
      </c>
      <c r="AL81" s="11">
        <f t="shared" ref="AL81:AL85" si="49">IF(C81="Ivan Merz",1,0)*Z81</f>
        <v>0</v>
      </c>
    </row>
    <row r="82" spans="1:38" x14ac:dyDescent="0.2">
      <c r="A82" s="105" t="s">
        <v>5</v>
      </c>
      <c r="B82" s="96" t="s">
        <v>169</v>
      </c>
      <c r="C82" s="65" t="s">
        <v>285</v>
      </c>
      <c r="D82" s="66">
        <v>56.55</v>
      </c>
      <c r="E82" s="67">
        <f>100 * (   ((60*(INT(MIN(D80:D96))))+(100*(MIN(D80:D96)-(INT(MIN(D80:D96))))) )  /  ((60*(INT(D82)))+(100*((D82)-(INT(D82)))))    )</f>
        <v>48.667642752562237</v>
      </c>
      <c r="F82" s="66">
        <v>58.01</v>
      </c>
      <c r="G82" s="67">
        <f>100 * (   ((60*(INT(MIN(F80:F96))))+(100*(MIN(F80:F96)-(INT(MIN(F80:F96))))) )  /  ((60*(INT(F82)))+(100*((F82)-(INT(F82)))))    )</f>
        <v>40.103418557885668</v>
      </c>
      <c r="H82" s="66">
        <v>42.43</v>
      </c>
      <c r="I82" s="68">
        <f>100 * (   ((60*(INT(MIN(H80:H96))))+(100*(MIN(H80:H96)-(INT(MIN(H80:H96))))) )  /  ((60*(INT(H82)))+(100*((H82)-(INT(H82)))))    )</f>
        <v>54.389387436597737</v>
      </c>
      <c r="J82" s="66">
        <v>25.33</v>
      </c>
      <c r="K82" s="68">
        <f>100 * (   ((60*(INT(MIN(J80:J96))))+(100*(MIN(J80:J96)-(INT(MIN(J80:J96))))) )  /  ((60*(INT(J82)))+(100*((J82)-(INT(J82)))))    )</f>
        <v>73.450750163078936</v>
      </c>
      <c r="L82" s="66">
        <v>23.23</v>
      </c>
      <c r="M82" s="68">
        <f>100 * (   ((60*(INT(MIN(L80:L96))))+(100*(MIN(L80:L96)-(INT(MIN(L80:L96))))) )  /  ((60*(INT(L82)))+(100*((L82)-(INT(L82)))))    )</f>
        <v>77.049180327868868</v>
      </c>
      <c r="N82" s="66">
        <v>28.08</v>
      </c>
      <c r="O82" s="68">
        <f>100 * (   ((60*(INT(MIN(N80:N96))))+(100*(MIN(N80:N96)-(INT(MIN(N80:N96))))) )  /  ((60*(INT(N82)))+(100*((N82)-(INT(N82)))))    )</f>
        <v>52.014218009478682</v>
      </c>
      <c r="P82" s="66">
        <v>63.33</v>
      </c>
      <c r="Q82" s="67">
        <f>100 * (   ((60*(INT(MIN(P80:P96))))+(100*(MIN(P80:P96)-(INT(MIN(P80:P96))))) )  /  ((60*(INT(P82)))+(100*((P82)-(INT(P82)))))    )</f>
        <v>24.337791765014423</v>
      </c>
      <c r="R82" s="66">
        <v>67.040000000000006</v>
      </c>
      <c r="S82" s="68">
        <f>100 * (   ((60*(INT(MIN(R80:R96))))+(100*(MIN(R80:R96)-(INT(MIN(R80:R96))))) )  /  ((60*(INT(R82)))+(100*((R82)-(INT(R82)))))    )</f>
        <v>49.6272365805169</v>
      </c>
      <c r="T82" s="66"/>
      <c r="U82" s="68"/>
      <c r="V82" s="68">
        <f>SUM(S82,O82,I82,K82,M82)</f>
        <v>306.5307725175411</v>
      </c>
      <c r="W82" s="16"/>
      <c r="X82" s="15"/>
      <c r="Z82" s="13">
        <f t="shared" si="38"/>
        <v>293.74773791510239</v>
      </c>
      <c r="AB82" s="11">
        <f t="shared" si="39"/>
        <v>0</v>
      </c>
      <c r="AC82" s="11">
        <f t="shared" si="40"/>
        <v>0</v>
      </c>
      <c r="AD82" s="11">
        <f t="shared" si="41"/>
        <v>0</v>
      </c>
      <c r="AE82" s="11">
        <f t="shared" si="42"/>
        <v>0</v>
      </c>
      <c r="AF82" s="11">
        <f t="shared" si="43"/>
        <v>0</v>
      </c>
      <c r="AG82" s="11">
        <f t="shared" si="44"/>
        <v>0</v>
      </c>
      <c r="AH82" s="11">
        <f t="shared" si="45"/>
        <v>0</v>
      </c>
      <c r="AI82" s="11">
        <f t="shared" si="46"/>
        <v>0</v>
      </c>
      <c r="AJ82" s="11">
        <f t="shared" si="47"/>
        <v>0</v>
      </c>
      <c r="AK82" s="11">
        <f t="shared" si="48"/>
        <v>293.74773791510239</v>
      </c>
      <c r="AL82" s="11">
        <f t="shared" si="49"/>
        <v>0</v>
      </c>
    </row>
    <row r="83" spans="1:38" x14ac:dyDescent="0.2">
      <c r="A83" s="105" t="s">
        <v>6</v>
      </c>
      <c r="B83" s="96" t="s">
        <v>171</v>
      </c>
      <c r="C83" s="65" t="s">
        <v>73</v>
      </c>
      <c r="D83" s="66">
        <v>67.23</v>
      </c>
      <c r="E83" s="68">
        <f>100 * (   ((60*(INT(MIN(D80:D96))))+(100*(MIN(D80:D96)-(INT(MIN(D80:D96))))) )  /  ((60*(INT(D83)))+(100*((D83)-(INT(D83)))))    )</f>
        <v>41.108088053425675</v>
      </c>
      <c r="F83" s="66">
        <v>92.58</v>
      </c>
      <c r="G83" s="68">
        <f>100 * (   ((60*(INT(MIN(F80:F96))))+(100*(MIN(F80:F96)-(INT(MIN(F80:F96))))) )  /  ((60*(INT(F83)))+(100*((F83)-(INT(F83)))))    )</f>
        <v>25.026891358910003</v>
      </c>
      <c r="H83" s="66">
        <v>44.39</v>
      </c>
      <c r="I83" s="68">
        <f>100 * (   ((60*(INT(MIN(H80:H96))))+(100*(MIN(H80:H96)-(INT(MIN(H80:H96))))) )  /  ((60*(INT(H83)))+(100*((H83)-(INT(H83)))))    )</f>
        <v>52.034341172079138</v>
      </c>
      <c r="J83" s="66">
        <v>31.29</v>
      </c>
      <c r="K83" s="68">
        <f>100 * (   ((60*(INT(MIN(J80:J96))))+(100*(MIN(J80:J96)-(INT(MIN(J80:J96))))) )  /  ((60*(INT(J83)))+(100*((J83)-(INT(J83)))))    )</f>
        <v>59.608258337744836</v>
      </c>
      <c r="L83" s="66"/>
      <c r="M83" s="68"/>
      <c r="N83" s="66">
        <v>20.12</v>
      </c>
      <c r="O83" s="68">
        <f>100 * (   ((60*(INT(MIN(N80:N96))))+(100*(MIN(N80:N96)-(INT(MIN(N80:N96))))) )  /  ((60*(INT(N83)))+(100*((N83)-(INT(N83)))))    )</f>
        <v>72.442244224422453</v>
      </c>
      <c r="P83" s="66"/>
      <c r="Q83" s="68"/>
      <c r="R83" s="66"/>
      <c r="S83" s="68"/>
      <c r="T83" s="66"/>
      <c r="U83" s="68"/>
      <c r="V83" s="68">
        <f>SUM(E83,G83,I83,K83,O83)</f>
        <v>250.21982314658209</v>
      </c>
      <c r="W83" s="16"/>
      <c r="X83" s="15"/>
      <c r="Z83" s="13">
        <f t="shared" si="38"/>
        <v>175.15387620260745</v>
      </c>
      <c r="AB83" s="11">
        <f t="shared" si="39"/>
        <v>175.15387620260745</v>
      </c>
      <c r="AC83" s="11">
        <f t="shared" si="40"/>
        <v>0</v>
      </c>
      <c r="AD83" s="11">
        <f t="shared" si="41"/>
        <v>0</v>
      </c>
      <c r="AE83" s="11">
        <f t="shared" si="42"/>
        <v>0</v>
      </c>
      <c r="AF83" s="11">
        <f t="shared" si="43"/>
        <v>0</v>
      </c>
      <c r="AG83" s="11">
        <f t="shared" si="44"/>
        <v>0</v>
      </c>
      <c r="AH83" s="11">
        <f t="shared" si="45"/>
        <v>0</v>
      </c>
      <c r="AI83" s="11">
        <f t="shared" si="46"/>
        <v>0</v>
      </c>
      <c r="AJ83" s="11">
        <f t="shared" si="47"/>
        <v>0</v>
      </c>
      <c r="AK83" s="11">
        <f t="shared" si="48"/>
        <v>0</v>
      </c>
      <c r="AL83" s="11">
        <f t="shared" si="49"/>
        <v>0</v>
      </c>
    </row>
    <row r="84" spans="1:38" x14ac:dyDescent="0.2">
      <c r="A84" s="105" t="s">
        <v>7</v>
      </c>
      <c r="B84" s="96" t="s">
        <v>324</v>
      </c>
      <c r="C84" s="65" t="s">
        <v>81</v>
      </c>
      <c r="D84" s="66"/>
      <c r="E84" s="68"/>
      <c r="F84" s="66"/>
      <c r="G84" s="68"/>
      <c r="H84" s="66"/>
      <c r="I84" s="68"/>
      <c r="J84" s="66">
        <v>29.18</v>
      </c>
      <c r="K84" s="68">
        <f>100 * (   ((60*(INT(MIN(J80:J96))))+(100*(MIN(J80:J96)-(INT(MIN(J80:J96))))) )  /  ((60*(INT(J84)))+(100*((J84)-(INT(J84)))))    )</f>
        <v>64.050056882821394</v>
      </c>
      <c r="L84" s="66"/>
      <c r="M84" s="68"/>
      <c r="N84" s="69"/>
      <c r="O84" s="68"/>
      <c r="P84" s="66">
        <v>25.54</v>
      </c>
      <c r="Q84" s="68">
        <f>100 * (   ((60*(INT(MIN(P80:P96))))+(100*(MIN(P80:P96)-(INT(MIN(P80:P96))))) )  /  ((60*(INT(P84)))+(100*((P84)-(INT(P84)))))    )</f>
        <v>59.716859716859702</v>
      </c>
      <c r="R84" s="66">
        <v>41.16</v>
      </c>
      <c r="S84" s="68">
        <f>100 * (   ((60*(INT(MIN(R80:R96))))+(100*(MIN(R80:R96)-(INT(MIN(R80:R96))))) )  /  ((60*(INT(R84)))+(100*((R84)-(INT(R84)))))    )</f>
        <v>80.654281098546065</v>
      </c>
      <c r="T84" s="66"/>
      <c r="U84" s="68"/>
      <c r="V84" s="68">
        <f>SUM(Q84,S84,I84,K84,M84)</f>
        <v>204.42119769822716</v>
      </c>
      <c r="W84" s="16"/>
      <c r="X84" s="15"/>
      <c r="Z84" s="13">
        <f t="shared" si="38"/>
        <v>143.094838388759</v>
      </c>
      <c r="AB84" s="11">
        <f t="shared" si="39"/>
        <v>0</v>
      </c>
      <c r="AC84" s="11">
        <f t="shared" si="40"/>
        <v>0</v>
      </c>
      <c r="AD84" s="11">
        <f t="shared" si="41"/>
        <v>143.094838388759</v>
      </c>
      <c r="AE84" s="11">
        <f t="shared" si="42"/>
        <v>0</v>
      </c>
      <c r="AF84" s="11">
        <f t="shared" si="43"/>
        <v>0</v>
      </c>
      <c r="AG84" s="11">
        <f t="shared" si="44"/>
        <v>0</v>
      </c>
      <c r="AH84" s="11">
        <f t="shared" si="45"/>
        <v>0</v>
      </c>
      <c r="AI84" s="11">
        <f t="shared" si="46"/>
        <v>0</v>
      </c>
      <c r="AJ84" s="11">
        <f t="shared" si="47"/>
        <v>0</v>
      </c>
      <c r="AK84" s="11">
        <f t="shared" si="48"/>
        <v>0</v>
      </c>
      <c r="AL84" s="11">
        <f t="shared" si="49"/>
        <v>0</v>
      </c>
    </row>
    <row r="85" spans="1:38" x14ac:dyDescent="0.2">
      <c r="A85" s="105" t="s">
        <v>8</v>
      </c>
      <c r="B85" s="96" t="s">
        <v>325</v>
      </c>
      <c r="C85" s="65" t="s">
        <v>81</v>
      </c>
      <c r="D85" s="66"/>
      <c r="E85" s="68"/>
      <c r="F85" s="66"/>
      <c r="G85" s="68"/>
      <c r="H85" s="66"/>
      <c r="I85" s="68"/>
      <c r="J85" s="66">
        <v>39.159999999999997</v>
      </c>
      <c r="K85" s="68">
        <f>100 * (   ((60*(INT(MIN(J80:J96))))+(100*(MIN(J80:J96)-(INT(MIN(J80:J96))))) )  /  ((60*(INT(J85)))+(100*((J85)-(INT(J85)))))    )</f>
        <v>47.792869269949072</v>
      </c>
      <c r="L85" s="66"/>
      <c r="M85" s="68"/>
      <c r="N85" s="69">
        <v>20.09</v>
      </c>
      <c r="O85" s="68">
        <f>100 * (   ((60*(INT(MIN(N80:N96))))+(100*(MIN(N80:N96)-(INT(MIN(N80:N96))))) )  /  ((60*(INT(N85)))+(100*((N85)-(INT(N85)))))    )</f>
        <v>72.622001654259734</v>
      </c>
      <c r="P85" s="66">
        <v>37.28</v>
      </c>
      <c r="Q85" s="68">
        <f>100 * (   ((60*(INT(MIN(P80:P96))))+(100*(MIN(P80:P96)-(INT(MIN(P80:P96))))) )  /  ((60*(INT(P85)))+(100*((P85)-(INT(P85)))))    )</f>
        <v>41.281138790035584</v>
      </c>
      <c r="R85" s="66"/>
      <c r="S85" s="68"/>
      <c r="T85" s="66"/>
      <c r="U85" s="68"/>
      <c r="V85" s="68">
        <f>SUM(O85,Q85,I85,K85,M85)</f>
        <v>161.69600971424438</v>
      </c>
      <c r="W85" s="16"/>
      <c r="X85" s="15"/>
      <c r="Z85" s="13">
        <f t="shared" si="38"/>
        <v>113.18720679997107</v>
      </c>
      <c r="AB85" s="11">
        <f t="shared" si="39"/>
        <v>0</v>
      </c>
      <c r="AC85" s="11">
        <f t="shared" si="40"/>
        <v>0</v>
      </c>
      <c r="AD85" s="11">
        <f t="shared" si="41"/>
        <v>113.18720679997107</v>
      </c>
      <c r="AE85" s="11">
        <f t="shared" si="42"/>
        <v>0</v>
      </c>
      <c r="AF85" s="11">
        <f t="shared" si="43"/>
        <v>0</v>
      </c>
      <c r="AG85" s="11">
        <f t="shared" si="44"/>
        <v>0</v>
      </c>
      <c r="AH85" s="11">
        <f t="shared" si="45"/>
        <v>0</v>
      </c>
      <c r="AI85" s="11">
        <f t="shared" si="46"/>
        <v>0</v>
      </c>
      <c r="AJ85" s="11">
        <f t="shared" si="47"/>
        <v>0</v>
      </c>
      <c r="AK85" s="11">
        <f t="shared" si="48"/>
        <v>0</v>
      </c>
      <c r="AL85" s="11">
        <f t="shared" si="49"/>
        <v>0</v>
      </c>
    </row>
    <row r="86" spans="1:38" x14ac:dyDescent="0.2">
      <c r="A86" s="105" t="s">
        <v>9</v>
      </c>
      <c r="B86" s="96" t="s">
        <v>168</v>
      </c>
      <c r="C86" s="65" t="s">
        <v>73</v>
      </c>
      <c r="D86" s="66">
        <v>39.299999999999997</v>
      </c>
      <c r="E86" s="68">
        <f>100 * (   ((60*(INT(MIN(D80:D96))))+(100*(MIN(D80:D96)-(INT(MIN(D80:D96))))) )  /  ((60*(INT(D86)))+(100*((D86)-(INT(D86)))))    )</f>
        <v>70.126582278481038</v>
      </c>
      <c r="F86" s="66"/>
      <c r="G86" s="68"/>
      <c r="H86" s="66">
        <v>56.38</v>
      </c>
      <c r="I86" s="68">
        <f>100 * (   ((60*(INT(MIN(H80:H96))))+(100*(MIN(H80:H96)-(INT(MIN(H80:H96))))) )  /  ((60*(INT(H86)))+(100*((H86)-(INT(H86)))))    )</f>
        <v>41.024131842260147</v>
      </c>
      <c r="J86" s="66">
        <v>58.57</v>
      </c>
      <c r="K86" s="68">
        <f>100 * (   ((60*(INT(MIN(J80:J96))))+(100*(MIN(J80:J96)-(INT(MIN(J80:J96))))) )  /  ((60*(INT(J86)))+(100*((J86)-(INT(J86)))))    )</f>
        <v>31.834888323437944</v>
      </c>
      <c r="L86" s="66"/>
      <c r="M86" s="68"/>
      <c r="N86" s="66"/>
      <c r="O86" s="68"/>
      <c r="P86" s="66"/>
      <c r="Q86" s="68"/>
      <c r="R86" s="66"/>
      <c r="S86" s="68"/>
      <c r="T86" s="66"/>
      <c r="U86" s="68"/>
      <c r="V86" s="68">
        <f>SUM(E86,G86,I86,K86,M86)</f>
        <v>142.98560244417914</v>
      </c>
      <c r="W86" s="16"/>
      <c r="X86" s="15"/>
      <c r="Z86" s="13">
        <f t="shared" si="38"/>
        <v>100.0899217109254</v>
      </c>
      <c r="AB86" s="11">
        <f t="shared" si="27"/>
        <v>100.0899217109254</v>
      </c>
      <c r="AC86" s="11">
        <f t="shared" si="28"/>
        <v>0</v>
      </c>
      <c r="AD86" s="11">
        <f t="shared" si="29"/>
        <v>0</v>
      </c>
      <c r="AE86" s="11">
        <f t="shared" si="30"/>
        <v>0</v>
      </c>
      <c r="AF86" s="11">
        <f t="shared" si="31"/>
        <v>0</v>
      </c>
      <c r="AG86" s="11">
        <f t="shared" si="32"/>
        <v>0</v>
      </c>
      <c r="AH86" s="11">
        <f t="shared" si="33"/>
        <v>0</v>
      </c>
      <c r="AI86" s="11">
        <f t="shared" si="34"/>
        <v>0</v>
      </c>
      <c r="AJ86" s="11">
        <f t="shared" si="35"/>
        <v>0</v>
      </c>
      <c r="AK86" s="11">
        <f t="shared" si="36"/>
        <v>0</v>
      </c>
      <c r="AL86" s="11">
        <f t="shared" si="37"/>
        <v>0</v>
      </c>
    </row>
    <row r="87" spans="1:38" x14ac:dyDescent="0.2">
      <c r="A87" s="105" t="s">
        <v>10</v>
      </c>
      <c r="B87" s="96" t="s">
        <v>292</v>
      </c>
      <c r="C87" s="65" t="s">
        <v>156</v>
      </c>
      <c r="D87" s="66"/>
      <c r="E87" s="68"/>
      <c r="F87" s="66"/>
      <c r="G87" s="68"/>
      <c r="H87" s="66"/>
      <c r="I87" s="68"/>
      <c r="J87" s="66" t="s">
        <v>88</v>
      </c>
      <c r="K87" s="70" t="s">
        <v>16</v>
      </c>
      <c r="L87" s="66">
        <v>31.5</v>
      </c>
      <c r="M87" s="68">
        <f>100 * (   ((60*(INT(MIN(L80:L96))))+(100*(MIN(L80:L96)-(INT(MIN(L80:L96))))) )  /  ((60*(INT(L87)))+(100*((L87)-(INT(L87)))))    )</f>
        <v>56.596858638743463</v>
      </c>
      <c r="N87" s="69">
        <v>37.409999999999997</v>
      </c>
      <c r="O87" s="68">
        <f>100 * (   ((60*(INT(MIN(N80:N96))))+(100*(MIN(N80:N96)-(INT(MIN(N80:N96))))) )  /  ((60*(INT(N87)))+(100*((N87)-(INT(N87)))))    )</f>
        <v>38.832375055285283</v>
      </c>
      <c r="P87" s="66"/>
      <c r="Q87" s="68"/>
      <c r="R87" s="66">
        <v>71.08</v>
      </c>
      <c r="S87" s="68">
        <f>100 * (   ((60*(INT(MIN(R80:R96))))+(100*(MIN(R80:R96)-(INT(MIN(R80:R96))))) )  /  ((60*(INT(R87)))+(100*((R87)-(INT(R87)))))    )</f>
        <v>46.790065604498601</v>
      </c>
      <c r="T87" s="66"/>
      <c r="U87" s="68"/>
      <c r="V87" s="68">
        <f>SUM(O87,G87,I87,S87,M87)</f>
        <v>142.21929929852735</v>
      </c>
      <c r="W87" s="16"/>
      <c r="X87" s="15"/>
      <c r="Z87" s="13">
        <f t="shared" si="38"/>
        <v>99.553509508969142</v>
      </c>
      <c r="AB87" s="11">
        <f t="shared" ref="AB87" si="50">IF(C87="Vihor",1,0)*Z87</f>
        <v>0</v>
      </c>
      <c r="AC87" s="11">
        <f t="shared" ref="AC87" si="51">IF(C87="Maksimir",1,0)*Z87</f>
        <v>0</v>
      </c>
      <c r="AD87" s="11">
        <f t="shared" ref="AD87" si="52">IF(C87="Japetić",1,0)*Z87</f>
        <v>0</v>
      </c>
      <c r="AE87" s="11">
        <f t="shared" ref="AE87" si="53">IF(C87="Bjelovar",1,0)*Z87</f>
        <v>0</v>
      </c>
      <c r="AF87" s="11">
        <f t="shared" ref="AF87" si="54">IF(C87="Međimurje",1,0)*Z87</f>
        <v>0</v>
      </c>
      <c r="AG87" s="11">
        <f t="shared" ref="AG87" si="55">IF(C87="Sova",1,0)*Z87</f>
        <v>0</v>
      </c>
      <c r="AH87" s="11">
        <f t="shared" ref="AH87" si="56">IF(C87="Orion",1,0)*Z87</f>
        <v>0</v>
      </c>
      <c r="AI87" s="11">
        <f t="shared" ref="AI87" si="57">IF(C87="Kapela",1,0)*Z87</f>
        <v>0</v>
      </c>
      <c r="AJ87" s="11">
        <f t="shared" ref="AJ87" si="58">IF(C87="Jelen",1,0)*Z87</f>
        <v>99.553509508969142</v>
      </c>
      <c r="AK87" s="11">
        <f t="shared" ref="AK87" si="59">IF(C87="Varaždin",1,0)*Z87</f>
        <v>0</v>
      </c>
      <c r="AL87" s="11">
        <f t="shared" ref="AL87" si="60">IF(C87="Ivan Merz",1,0)*Z87</f>
        <v>0</v>
      </c>
    </row>
    <row r="88" spans="1:38" x14ac:dyDescent="0.2">
      <c r="A88" s="105" t="s">
        <v>11</v>
      </c>
      <c r="B88" s="96" t="s">
        <v>323</v>
      </c>
      <c r="C88" s="65" t="s">
        <v>81</v>
      </c>
      <c r="D88" s="66"/>
      <c r="E88" s="68"/>
      <c r="F88" s="66"/>
      <c r="G88" s="68"/>
      <c r="H88" s="66"/>
      <c r="I88" s="68"/>
      <c r="J88" s="66">
        <v>29.17</v>
      </c>
      <c r="K88" s="68">
        <f>100 * (   ((60*(INT(MIN(J80:J96))))+(100*(MIN(J80:J96)-(INT(MIN(J80:J96))))) )  /  ((60*(INT(J88)))+(100*((J88)-(INT(J88)))))    )</f>
        <v>64.086511098463291</v>
      </c>
      <c r="L88" s="66"/>
      <c r="M88" s="68"/>
      <c r="N88" s="69">
        <v>22.1</v>
      </c>
      <c r="O88" s="68">
        <f>100 * (   ((60*(INT(MIN(N80:N96))))+(100*(MIN(N80:N96)-(INT(MIN(N80:N96))))) )  /  ((60*(INT(N88)))+(100*((N88)-(INT(N88)))))    )</f>
        <v>66.015037593984957</v>
      </c>
      <c r="P88" s="66"/>
      <c r="Q88" s="68"/>
      <c r="R88" s="66"/>
      <c r="S88" s="68"/>
      <c r="T88" s="66"/>
      <c r="U88" s="68"/>
      <c r="V88" s="68">
        <f>SUM(O88,G88,I88,K88,M88)</f>
        <v>130.10154869244826</v>
      </c>
      <c r="W88" s="16"/>
      <c r="X88" s="15"/>
      <c r="Z88" s="13">
        <f t="shared" si="38"/>
        <v>91.071084084713775</v>
      </c>
      <c r="AB88" s="11">
        <f>IF(C88="Vihor",1,0)*Z88</f>
        <v>0</v>
      </c>
      <c r="AC88" s="11">
        <f>IF(C88="Maksimir",1,0)*Z88</f>
        <v>0</v>
      </c>
      <c r="AD88" s="11">
        <f>IF(C88="Japetić",1,0)*Z88</f>
        <v>91.071084084713775</v>
      </c>
      <c r="AE88" s="11">
        <f>IF(C88="Bjelovar",1,0)*Z88</f>
        <v>0</v>
      </c>
      <c r="AF88" s="11">
        <f>IF(C88="Međimurje",1,0)*Z88</f>
        <v>0</v>
      </c>
      <c r="AG88" s="11">
        <f>IF(C88="Sova",1,0)*Z88</f>
        <v>0</v>
      </c>
      <c r="AH88" s="11">
        <f>IF(C88="Orion",1,0)*Z88</f>
        <v>0</v>
      </c>
      <c r="AI88" s="11">
        <f>IF(C88="Kapela",1,0)*Z88</f>
        <v>0</v>
      </c>
      <c r="AJ88" s="11">
        <f>IF(C88="Jelen",1,0)*Z88</f>
        <v>0</v>
      </c>
      <c r="AK88" s="11">
        <f>IF(C88="Varaždin",1,0)*Z88</f>
        <v>0</v>
      </c>
      <c r="AL88" s="11">
        <f>IF(C88="Ivan Merz",1,0)*Z88</f>
        <v>0</v>
      </c>
    </row>
    <row r="89" spans="1:38" x14ac:dyDescent="0.2">
      <c r="A89" s="105" t="s">
        <v>12</v>
      </c>
      <c r="B89" s="96" t="s">
        <v>172</v>
      </c>
      <c r="C89" s="65" t="s">
        <v>80</v>
      </c>
      <c r="D89" s="66" t="s">
        <v>88</v>
      </c>
      <c r="E89" s="70" t="s">
        <v>16</v>
      </c>
      <c r="F89" s="66"/>
      <c r="G89" s="68"/>
      <c r="H89" s="66" t="s">
        <v>88</v>
      </c>
      <c r="I89" s="70" t="s">
        <v>16</v>
      </c>
      <c r="J89" s="66">
        <v>29.31</v>
      </c>
      <c r="K89" s="68">
        <f>100 * (   ((60*(INT(MIN(J80:J96))))+(100*(MIN(J80:J96)-(INT(MIN(J80:J96))))) )  /  ((60*(INT(J89)))+(100*((J89)-(INT(J89)))))    )</f>
        <v>63.579898362507073</v>
      </c>
      <c r="L89" s="66"/>
      <c r="M89" s="68"/>
      <c r="N89" s="69"/>
      <c r="O89" s="68"/>
      <c r="P89" s="66">
        <v>31.57</v>
      </c>
      <c r="Q89" s="68">
        <f>100 * (   ((60*(INT(MIN(P80:P96))))+(100*(MIN(P80:P96)-(INT(MIN(P80:P96))))) )  /  ((60*(INT(P89)))+(100*((P89)-(INT(P89)))))    )</f>
        <v>48.408972352634315</v>
      </c>
      <c r="R89" s="66"/>
      <c r="S89" s="68"/>
      <c r="T89" s="66"/>
      <c r="U89" s="68"/>
      <c r="V89" s="68">
        <f>SUM(Q89,G89,I89,K89,M89)</f>
        <v>111.98887071514139</v>
      </c>
      <c r="W89" s="16"/>
      <c r="X89" s="15"/>
      <c r="Z89" s="13">
        <f t="shared" si="38"/>
        <v>78.392209500598966</v>
      </c>
      <c r="AB89" s="11">
        <f>IF(C89="Vihor",1,0)*Z89</f>
        <v>0</v>
      </c>
      <c r="AC89" s="11">
        <f>IF(C89="Maksimir",1,0)*Z89</f>
        <v>78.392209500598966</v>
      </c>
      <c r="AD89" s="11">
        <f>IF(C89="Japetić",1,0)*Z89</f>
        <v>0</v>
      </c>
      <c r="AE89" s="11">
        <f>IF(C89="Bjelovar",1,0)*Z89</f>
        <v>0</v>
      </c>
      <c r="AF89" s="11">
        <f>IF(C89="Međimurje",1,0)*Z89</f>
        <v>0</v>
      </c>
      <c r="AG89" s="11">
        <f>IF(C89="Sova",1,0)*Z89</f>
        <v>0</v>
      </c>
      <c r="AH89" s="11">
        <f>IF(C89="Orion",1,0)*Z89</f>
        <v>0</v>
      </c>
      <c r="AI89" s="11">
        <f>IF(C89="Kapela",1,0)*Z89</f>
        <v>0</v>
      </c>
      <c r="AJ89" s="11">
        <f>IF(C89="Jelen",1,0)*Z89</f>
        <v>0</v>
      </c>
      <c r="AK89" s="11">
        <f>IF(C89="Varaždin",1,0)*Z89</f>
        <v>0</v>
      </c>
      <c r="AL89" s="11">
        <f>IF(C89="Ivan Merz",1,0)*Z89</f>
        <v>0</v>
      </c>
    </row>
    <row r="90" spans="1:38" x14ac:dyDescent="0.2">
      <c r="A90" s="105" t="s">
        <v>13</v>
      </c>
      <c r="B90" s="96" t="s">
        <v>371</v>
      </c>
      <c r="C90" s="65" t="s">
        <v>126</v>
      </c>
      <c r="D90" s="66"/>
      <c r="E90" s="68"/>
      <c r="F90" s="66"/>
      <c r="G90" s="68"/>
      <c r="H90" s="66"/>
      <c r="I90" s="68"/>
      <c r="J90" s="66"/>
      <c r="K90" s="70"/>
      <c r="L90" s="66"/>
      <c r="M90" s="68"/>
      <c r="N90" s="69"/>
      <c r="O90" s="68"/>
      <c r="P90" s="66">
        <v>31.46</v>
      </c>
      <c r="Q90" s="68">
        <f>100 * (   ((60*(INT(MIN(P80:P96))))+(100*(MIN(P80:P96)-(INT(MIN(P80:P96))))) )  /  ((60*(INT(P90)))+(100*((P90)-(INT(P90)))))    )</f>
        <v>48.688352570828961</v>
      </c>
      <c r="R90" s="66">
        <v>72.42</v>
      </c>
      <c r="S90" s="68">
        <f>100 * (   ((60*(INT(MIN(R80:R96))))+(100*(MIN(R80:R96)-(INT(MIN(R80:R96))))) )  /  ((60*(INT(R90)))+(100*((R90)-(INT(R90)))))    )</f>
        <v>45.781751490142142</v>
      </c>
      <c r="T90" s="66"/>
      <c r="U90" s="68"/>
      <c r="V90" s="68">
        <f>SUM(Q90,S90,I90,K90,M90)</f>
        <v>94.470104060971096</v>
      </c>
      <c r="W90" s="16"/>
      <c r="X90" s="15"/>
      <c r="Z90" s="13">
        <f t="shared" si="38"/>
        <v>66.129072842679761</v>
      </c>
      <c r="AB90" s="11">
        <f t="shared" ref="AB90" si="61">IF(C90="Vihor",1,0)*Z90</f>
        <v>0</v>
      </c>
      <c r="AC90" s="11">
        <f t="shared" ref="AC90" si="62">IF(C90="Maksimir",1,0)*Z90</f>
        <v>0</v>
      </c>
      <c r="AD90" s="11">
        <f t="shared" ref="AD90" si="63">IF(C90="Japetić",1,0)*Z90</f>
        <v>0</v>
      </c>
      <c r="AE90" s="11">
        <f t="shared" ref="AE90" si="64">IF(C90="Bjelovar",1,0)*Z90</f>
        <v>0</v>
      </c>
      <c r="AF90" s="11">
        <f t="shared" ref="AF90" si="65">IF(C90="Međimurje",1,0)*Z90</f>
        <v>0</v>
      </c>
      <c r="AG90" s="11">
        <f t="shared" ref="AG90" si="66">IF(C90="Sova",1,0)*Z90</f>
        <v>0</v>
      </c>
      <c r="AH90" s="11">
        <f t="shared" ref="AH90" si="67">IF(C90="Orion",1,0)*Z90</f>
        <v>0</v>
      </c>
      <c r="AI90" s="11">
        <f t="shared" ref="AI90" si="68">IF(C90="Kapela",1,0)*Z90</f>
        <v>0</v>
      </c>
      <c r="AJ90" s="11">
        <f t="shared" ref="AJ90" si="69">IF(C90="Jelen",1,0)*Z90</f>
        <v>0</v>
      </c>
      <c r="AK90" s="11">
        <f t="shared" ref="AK90" si="70">IF(C90="Varaždin",1,0)*Z90</f>
        <v>0</v>
      </c>
      <c r="AL90" s="11">
        <f t="shared" ref="AL90" si="71">IF(C90="Ivan Merz",1,0)*Z90</f>
        <v>66.129072842679761</v>
      </c>
    </row>
    <row r="91" spans="1:38" x14ac:dyDescent="0.2">
      <c r="A91" s="105" t="s">
        <v>14</v>
      </c>
      <c r="B91" s="96" t="s">
        <v>322</v>
      </c>
      <c r="C91" s="65" t="s">
        <v>73</v>
      </c>
      <c r="D91" s="66"/>
      <c r="E91" s="68"/>
      <c r="F91" s="66"/>
      <c r="G91" s="68"/>
      <c r="H91" s="66"/>
      <c r="I91" s="68"/>
      <c r="J91" s="66">
        <v>20.07</v>
      </c>
      <c r="K91" s="68">
        <f>100 * (   ((60*(INT(MIN(J80:J96))))+(100*(MIN(J80:J96)-(INT(MIN(J80:J96))))) )  /  ((60*(INT(J91)))+(100*((J91)-(INT(J91)))))    )</f>
        <v>93.289146644573322</v>
      </c>
      <c r="L91" s="66"/>
      <c r="M91" s="68"/>
      <c r="N91" s="66"/>
      <c r="O91" s="68"/>
      <c r="P91" s="66">
        <v>24.54</v>
      </c>
      <c r="Q91" s="68">
        <f>100 * (   ((60*(INT(MIN(P80:P96))))+(100*(MIN(P80:P96)-(INT(MIN(P80:P96))))) )  /  ((60*(INT(P91)))+(100*((P91)-(INT(P91)))))    )</f>
        <v>62.115127175368137</v>
      </c>
      <c r="R91" s="66"/>
      <c r="S91" s="68"/>
      <c r="T91" s="66"/>
      <c r="U91" s="68"/>
      <c r="V91" s="68">
        <f>SUM(E91,G91,I91,K91,M91)</f>
        <v>93.289146644573322</v>
      </c>
      <c r="W91" s="16"/>
      <c r="X91" s="15"/>
      <c r="Z91" s="13">
        <f t="shared" si="38"/>
        <v>108.78299167395902</v>
      </c>
      <c r="AB91" s="11">
        <f>IF(C91="Vihor",1,0)*Z91</f>
        <v>108.78299167395902</v>
      </c>
      <c r="AC91" s="11">
        <f>IF(C91="Maksimir",1,0)*Z91</f>
        <v>0</v>
      </c>
      <c r="AD91" s="11">
        <f>IF(C91="Japetić",1,0)*Z91</f>
        <v>0</v>
      </c>
      <c r="AE91" s="11">
        <f>IF(C91="Bjelovar",1,0)*Z91</f>
        <v>0</v>
      </c>
      <c r="AF91" s="11">
        <f>IF(C91="Međimurje",1,0)*Z91</f>
        <v>0</v>
      </c>
      <c r="AG91" s="11">
        <f>IF(C91="Sova",1,0)*Z91</f>
        <v>0</v>
      </c>
      <c r="AH91" s="11">
        <f>IF(C91="Orion",1,0)*Z91</f>
        <v>0</v>
      </c>
      <c r="AI91" s="11">
        <f>IF(C91="Kapela",1,0)*Z91</f>
        <v>0</v>
      </c>
      <c r="AJ91" s="11">
        <f>IF(C91="Jelen",1,0)*Z91</f>
        <v>0</v>
      </c>
      <c r="AK91" s="11">
        <f>IF(C91="Varaždin",1,0)*Z91</f>
        <v>0</v>
      </c>
      <c r="AL91" s="11">
        <f>IF(C91="Ivan Merz",1,0)*Z91</f>
        <v>0</v>
      </c>
    </row>
    <row r="92" spans="1:38" x14ac:dyDescent="0.2">
      <c r="A92" s="105" t="s">
        <v>15</v>
      </c>
      <c r="B92" s="96" t="s">
        <v>383</v>
      </c>
      <c r="C92" s="65" t="s">
        <v>73</v>
      </c>
      <c r="D92" s="66"/>
      <c r="E92" s="68"/>
      <c r="F92" s="66"/>
      <c r="G92" s="68"/>
      <c r="H92" s="66"/>
      <c r="I92" s="68"/>
      <c r="J92" s="66"/>
      <c r="K92" s="70"/>
      <c r="L92" s="66"/>
      <c r="M92" s="68"/>
      <c r="N92" s="69"/>
      <c r="O92" s="68"/>
      <c r="P92" s="66"/>
      <c r="Q92" s="68"/>
      <c r="R92" s="66">
        <v>84.16</v>
      </c>
      <c r="S92" s="68">
        <f>100 * (   ((60*(INT(MIN(R80:R96))))+(100*(MIN(R80:R96)-(INT(MIN(R80:R96))))) )  /  ((60*(INT(R92)))+(100*((R92)-(INT(R92)))))    )</f>
        <v>39.497626582278485</v>
      </c>
      <c r="T92" s="66">
        <v>76.38</v>
      </c>
      <c r="U92" s="68">
        <f>100 * (   ((60*(INT(MIN(T80:T96))))+(100*(MIN(T80:T96)-(INT(MIN(T80:T96))))) )  /  ((60*(INT(T92)))+(100*((T92)-(INT(T92)))))    )</f>
        <v>44.932579382340151</v>
      </c>
      <c r="V92" s="68">
        <f>SUM(U92,G92,I92,S92,M92)</f>
        <v>84.430205964618636</v>
      </c>
      <c r="W92" s="16"/>
      <c r="X92" s="15"/>
      <c r="Z92" s="13">
        <f>(SUM(E92,G92,I92,K92,M92,O92,Q92,S92,U92)*0.7)</f>
        <v>59.101144175233038</v>
      </c>
      <c r="AB92" s="11">
        <f>IF(C92="Vihor",1,0)*Z92</f>
        <v>59.101144175233038</v>
      </c>
      <c r="AC92" s="11">
        <f>IF(C92="Maksimir",1,0)*Z92</f>
        <v>0</v>
      </c>
      <c r="AD92" s="11">
        <f>IF(C92="Japetić",1,0)*Z92</f>
        <v>0</v>
      </c>
      <c r="AE92" s="11">
        <f>IF(C92="Bjelovar",1,0)*Z92</f>
        <v>0</v>
      </c>
      <c r="AF92" s="11">
        <f>IF(C92="Međimurje",1,0)*Z92</f>
        <v>0</v>
      </c>
      <c r="AG92" s="11">
        <f>IF(C92="Sova",1,0)*Z92</f>
        <v>0</v>
      </c>
      <c r="AH92" s="11">
        <f>IF(C92="Orion",1,0)*Z92</f>
        <v>0</v>
      </c>
      <c r="AI92" s="11">
        <f>IF(C92="Kapela",1,0)*Z92</f>
        <v>0</v>
      </c>
      <c r="AJ92" s="11">
        <f>IF(C92="Jelen",1,0)*Z92</f>
        <v>0</v>
      </c>
      <c r="AK92" s="11">
        <f>IF(C92="Varaždin",1,0)*Z92</f>
        <v>0</v>
      </c>
      <c r="AL92" s="11">
        <f>IF(C92="Ivan Merz",1,0)*Z92</f>
        <v>0</v>
      </c>
    </row>
    <row r="93" spans="1:38" x14ac:dyDescent="0.2">
      <c r="A93" s="105" t="s">
        <v>44</v>
      </c>
      <c r="B93" s="96" t="s">
        <v>338</v>
      </c>
      <c r="C93" s="65" t="s">
        <v>73</v>
      </c>
      <c r="D93" s="66"/>
      <c r="E93" s="68"/>
      <c r="F93" s="66"/>
      <c r="G93" s="68"/>
      <c r="H93" s="66"/>
      <c r="I93" s="68"/>
      <c r="J93" s="66"/>
      <c r="K93" s="68"/>
      <c r="L93" s="66">
        <v>20.47</v>
      </c>
      <c r="M93" s="68">
        <f>100 * (   ((60*(INT(MIN(L80:L96))))+(100*(MIN(L80:L96)-(INT(MIN(L80:L96))))) )  /  ((60*(INT(L93)))+(100*((L93)-(INT(L93)))))    )</f>
        <v>86.688051323175642</v>
      </c>
      <c r="N93" s="69"/>
      <c r="O93" s="68"/>
      <c r="P93" s="66"/>
      <c r="Q93" s="68"/>
      <c r="R93" s="66"/>
      <c r="S93" s="68"/>
      <c r="T93" s="66"/>
      <c r="U93" s="68"/>
      <c r="V93" s="68">
        <f>SUM(E93,G93,I93,K93,M93)</f>
        <v>86.688051323175642</v>
      </c>
      <c r="W93" s="16"/>
      <c r="X93" s="15"/>
      <c r="Z93" s="13">
        <f t="shared" si="38"/>
        <v>60.681635926222945</v>
      </c>
      <c r="AB93" s="11">
        <f t="shared" ref="AB93:AB95" si="72">IF(C93="Vihor",1,0)*Z93</f>
        <v>60.681635926222945</v>
      </c>
      <c r="AC93" s="11">
        <f t="shared" ref="AC93:AC95" si="73">IF(C93="Maksimir",1,0)*Z93</f>
        <v>0</v>
      </c>
      <c r="AD93" s="11">
        <f t="shared" ref="AD93:AD95" si="74">IF(C93="Japetić",1,0)*Z93</f>
        <v>0</v>
      </c>
      <c r="AE93" s="11">
        <f t="shared" ref="AE93:AE95" si="75">IF(C93="Bjelovar",1,0)*Z93</f>
        <v>0</v>
      </c>
      <c r="AF93" s="11">
        <f t="shared" ref="AF93:AF95" si="76">IF(C93="Međimurje",1,0)*Z93</f>
        <v>0</v>
      </c>
      <c r="AG93" s="11">
        <f t="shared" ref="AG93:AG95" si="77">IF(C93="Sova",1,0)*Z93</f>
        <v>0</v>
      </c>
      <c r="AH93" s="11">
        <f t="shared" ref="AH93:AH95" si="78">IF(C93="Orion",1,0)*Z93</f>
        <v>0</v>
      </c>
      <c r="AI93" s="11">
        <f t="shared" ref="AI93:AI95" si="79">IF(C93="Kapela",1,0)*Z93</f>
        <v>0</v>
      </c>
      <c r="AJ93" s="11">
        <f t="shared" ref="AJ93:AJ95" si="80">IF(C93="Jelen",1,0)*Z93</f>
        <v>0</v>
      </c>
      <c r="AK93" s="11">
        <f t="shared" ref="AK93:AK95" si="81">IF(C93="Varaždin",1,0)*Z93</f>
        <v>0</v>
      </c>
      <c r="AL93" s="11">
        <f t="shared" ref="AL93:AL95" si="82">IF(C93="Ivan Merz",1,0)*Z93</f>
        <v>0</v>
      </c>
    </row>
    <row r="94" spans="1:38" x14ac:dyDescent="0.2">
      <c r="A94" s="105" t="s">
        <v>45</v>
      </c>
      <c r="B94" s="96" t="s">
        <v>339</v>
      </c>
      <c r="C94" s="65" t="s">
        <v>285</v>
      </c>
      <c r="D94" s="66"/>
      <c r="E94" s="68"/>
      <c r="F94" s="66"/>
      <c r="G94" s="68"/>
      <c r="H94" s="66"/>
      <c r="I94" s="68"/>
      <c r="J94" s="66"/>
      <c r="K94" s="70"/>
      <c r="L94" s="66">
        <v>23.48</v>
      </c>
      <c r="M94" s="68">
        <f>100 * (   ((60*(INT(MIN(L80:L96))))+(100*(MIN(L80:L96)-(INT(MIN(L80:L96))))) )  /  ((60*(INT(L94)))+(100*((L94)-(INT(L94)))))    )</f>
        <v>75.700280112044837</v>
      </c>
      <c r="N94" s="69"/>
      <c r="O94" s="68"/>
      <c r="P94" s="66"/>
      <c r="Q94" s="68"/>
      <c r="R94" s="66"/>
      <c r="S94" s="68"/>
      <c r="T94" s="66"/>
      <c r="U94" s="68"/>
      <c r="V94" s="68">
        <f>SUM(E94,G94,I94,K94,M94)</f>
        <v>75.700280112044837</v>
      </c>
      <c r="W94" s="16"/>
      <c r="X94" s="15"/>
      <c r="Z94" s="13">
        <f t="shared" si="38"/>
        <v>52.990196078431381</v>
      </c>
      <c r="AB94" s="11">
        <f t="shared" si="72"/>
        <v>0</v>
      </c>
      <c r="AC94" s="11">
        <f t="shared" si="73"/>
        <v>0</v>
      </c>
      <c r="AD94" s="11">
        <f t="shared" si="74"/>
        <v>0</v>
      </c>
      <c r="AE94" s="11">
        <f t="shared" si="75"/>
        <v>0</v>
      </c>
      <c r="AF94" s="11">
        <f t="shared" si="76"/>
        <v>0</v>
      </c>
      <c r="AG94" s="11">
        <f t="shared" si="77"/>
        <v>0</v>
      </c>
      <c r="AH94" s="11">
        <f t="shared" si="78"/>
        <v>0</v>
      </c>
      <c r="AI94" s="11">
        <f t="shared" si="79"/>
        <v>0</v>
      </c>
      <c r="AJ94" s="11">
        <f t="shared" si="80"/>
        <v>0</v>
      </c>
      <c r="AK94" s="11">
        <f t="shared" si="81"/>
        <v>52.990196078431381</v>
      </c>
      <c r="AL94" s="11">
        <f t="shared" si="82"/>
        <v>0</v>
      </c>
    </row>
    <row r="95" spans="1:38" x14ac:dyDescent="0.2">
      <c r="A95" s="105" t="s">
        <v>46</v>
      </c>
      <c r="B95" s="96" t="s">
        <v>384</v>
      </c>
      <c r="C95" s="65" t="s">
        <v>73</v>
      </c>
      <c r="D95" s="66"/>
      <c r="E95" s="68"/>
      <c r="F95" s="66"/>
      <c r="G95" s="68"/>
      <c r="H95" s="66"/>
      <c r="I95" s="68"/>
      <c r="J95" s="66"/>
      <c r="K95" s="68"/>
      <c r="L95" s="66"/>
      <c r="M95" s="68"/>
      <c r="N95" s="69"/>
      <c r="O95" s="68"/>
      <c r="P95" s="66"/>
      <c r="Q95" s="68"/>
      <c r="R95" s="66">
        <v>95.35</v>
      </c>
      <c r="S95" s="68">
        <f>100 * (   ((60*(INT(MIN(R80:R96))))+(100*(MIN(R80:R96)-(INT(MIN(R80:R96))))) )  /  ((60*(INT(R95)))+(100*((R95)-(INT(R95)))))    )</f>
        <v>34.821272885789021</v>
      </c>
      <c r="T95" s="66"/>
      <c r="U95" s="68"/>
      <c r="V95" s="68">
        <f>SUM(E95,G95,I95,K95,S95)</f>
        <v>34.821272885789021</v>
      </c>
      <c r="W95" s="16"/>
      <c r="X95" s="15"/>
      <c r="Z95" s="13">
        <f t="shared" si="38"/>
        <v>24.374891020052313</v>
      </c>
      <c r="AB95" s="11">
        <f t="shared" si="72"/>
        <v>24.374891020052313</v>
      </c>
      <c r="AC95" s="11">
        <f t="shared" si="73"/>
        <v>0</v>
      </c>
      <c r="AD95" s="11">
        <f t="shared" si="74"/>
        <v>0</v>
      </c>
      <c r="AE95" s="11">
        <f t="shared" si="75"/>
        <v>0</v>
      </c>
      <c r="AF95" s="11">
        <f t="shared" si="76"/>
        <v>0</v>
      </c>
      <c r="AG95" s="11">
        <f t="shared" si="77"/>
        <v>0</v>
      </c>
      <c r="AH95" s="11">
        <f t="shared" si="78"/>
        <v>0</v>
      </c>
      <c r="AI95" s="11">
        <f t="shared" si="79"/>
        <v>0</v>
      </c>
      <c r="AJ95" s="11">
        <f t="shared" si="80"/>
        <v>0</v>
      </c>
      <c r="AK95" s="11">
        <f t="shared" si="81"/>
        <v>0</v>
      </c>
      <c r="AL95" s="11">
        <f t="shared" si="82"/>
        <v>0</v>
      </c>
    </row>
    <row r="96" spans="1:38" ht="13.5" thickBot="1" x14ac:dyDescent="0.25">
      <c r="A96" s="105"/>
      <c r="B96" s="98" t="s">
        <v>385</v>
      </c>
      <c r="C96" s="72" t="s">
        <v>73</v>
      </c>
      <c r="D96" s="73"/>
      <c r="E96" s="74"/>
      <c r="F96" s="73"/>
      <c r="G96" s="74"/>
      <c r="H96" s="73"/>
      <c r="I96" s="74"/>
      <c r="J96" s="73"/>
      <c r="K96" s="74"/>
      <c r="L96" s="73"/>
      <c r="M96" s="74"/>
      <c r="N96" s="51"/>
      <c r="O96" s="74"/>
      <c r="P96" s="73"/>
      <c r="Q96" s="74"/>
      <c r="R96" s="73" t="s">
        <v>88</v>
      </c>
      <c r="S96" s="75" t="s">
        <v>16</v>
      </c>
      <c r="T96" s="104"/>
      <c r="U96" s="74"/>
      <c r="V96" s="74"/>
      <c r="W96" s="16"/>
      <c r="X96" s="15"/>
      <c r="Z96" s="13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 spans="1:38" s="36" customFormat="1" ht="13.5" thickBot="1" x14ac:dyDescent="0.25">
      <c r="A97" s="4"/>
      <c r="B97" s="9"/>
      <c r="C97" s="10"/>
      <c r="D97" s="33"/>
      <c r="E97" s="1"/>
      <c r="F97" s="33"/>
      <c r="G97" s="24"/>
      <c r="H97" s="33"/>
      <c r="I97" s="34"/>
      <c r="J97" s="35"/>
      <c r="K97" s="24"/>
      <c r="L97" s="33"/>
      <c r="M97" s="24"/>
      <c r="N97" s="35"/>
      <c r="O97" s="24"/>
      <c r="P97" s="35"/>
      <c r="Q97" s="24"/>
      <c r="R97" s="33"/>
      <c r="S97" s="33"/>
      <c r="T97" s="33"/>
      <c r="U97" s="33"/>
      <c r="V97" s="24"/>
      <c r="W97" s="34"/>
      <c r="X97" s="34"/>
      <c r="Z97" s="37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ht="13.5" customHeight="1" x14ac:dyDescent="0.25">
      <c r="A98" s="387"/>
      <c r="B98" s="390" t="s">
        <v>53</v>
      </c>
      <c r="C98" s="393" t="s">
        <v>2</v>
      </c>
      <c r="D98" s="380" t="s">
        <v>95</v>
      </c>
      <c r="E98" s="380"/>
      <c r="F98" s="380" t="s">
        <v>145</v>
      </c>
      <c r="G98" s="380"/>
      <c r="H98" s="380" t="s">
        <v>133</v>
      </c>
      <c r="I98" s="380"/>
      <c r="J98" s="380" t="s">
        <v>135</v>
      </c>
      <c r="K98" s="380"/>
      <c r="L98" s="380" t="s">
        <v>136</v>
      </c>
      <c r="M98" s="381"/>
      <c r="N98" s="380" t="s">
        <v>149</v>
      </c>
      <c r="O98" s="380"/>
      <c r="P98" s="380" t="s">
        <v>20</v>
      </c>
      <c r="Q98" s="380"/>
      <c r="R98" s="380" t="s">
        <v>153</v>
      </c>
      <c r="S98" s="381"/>
      <c r="T98" s="380" t="s">
        <v>381</v>
      </c>
      <c r="U98" s="381"/>
      <c r="V98" s="384" t="s">
        <v>93</v>
      </c>
      <c r="W98" s="397"/>
      <c r="X98" s="397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 spans="1:38" ht="13.5" x14ac:dyDescent="0.25">
      <c r="A99" s="388"/>
      <c r="B99" s="391"/>
      <c r="C99" s="394"/>
      <c r="D99" s="379" t="s">
        <v>144</v>
      </c>
      <c r="E99" s="379"/>
      <c r="F99" s="379" t="s">
        <v>146</v>
      </c>
      <c r="G99" s="379"/>
      <c r="H99" s="379" t="s">
        <v>146</v>
      </c>
      <c r="I99" s="379"/>
      <c r="J99" s="379" t="s">
        <v>147</v>
      </c>
      <c r="K99" s="379"/>
      <c r="L99" s="379" t="s">
        <v>148</v>
      </c>
      <c r="M99" s="379"/>
      <c r="N99" s="379" t="s">
        <v>151</v>
      </c>
      <c r="O99" s="379"/>
      <c r="P99" s="379" t="s">
        <v>152</v>
      </c>
      <c r="Q99" s="379"/>
      <c r="R99" s="379" t="s">
        <v>91</v>
      </c>
      <c r="S99" s="379"/>
      <c r="T99" s="379" t="s">
        <v>382</v>
      </c>
      <c r="U99" s="379"/>
      <c r="V99" s="385"/>
      <c r="W99" s="397"/>
      <c r="X99" s="397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ht="13.5" customHeight="1" thickBot="1" x14ac:dyDescent="0.25">
      <c r="A100" s="389"/>
      <c r="B100" s="392"/>
      <c r="C100" s="395"/>
      <c r="D100" s="31" t="s">
        <v>0</v>
      </c>
      <c r="E100" s="32" t="s">
        <v>1</v>
      </c>
      <c r="F100" s="31" t="s">
        <v>0</v>
      </c>
      <c r="G100" s="32" t="s">
        <v>1</v>
      </c>
      <c r="H100" s="31" t="s">
        <v>0</v>
      </c>
      <c r="I100" s="32" t="s">
        <v>1</v>
      </c>
      <c r="J100" s="31" t="s">
        <v>0</v>
      </c>
      <c r="K100" s="32" t="s">
        <v>1</v>
      </c>
      <c r="L100" s="31" t="s">
        <v>0</v>
      </c>
      <c r="M100" s="32" t="s">
        <v>1</v>
      </c>
      <c r="N100" s="31" t="s">
        <v>0</v>
      </c>
      <c r="O100" s="32" t="s">
        <v>1</v>
      </c>
      <c r="P100" s="31" t="s">
        <v>0</v>
      </c>
      <c r="Q100" s="32" t="s">
        <v>1</v>
      </c>
      <c r="R100" s="31" t="s">
        <v>0</v>
      </c>
      <c r="S100" s="32" t="s">
        <v>1</v>
      </c>
      <c r="T100" s="31" t="s">
        <v>0</v>
      </c>
      <c r="U100" s="32" t="s">
        <v>1</v>
      </c>
      <c r="V100" s="386"/>
      <c r="W100" s="18"/>
      <c r="X100" s="19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 spans="1:38" x14ac:dyDescent="0.2">
      <c r="A101" s="59" t="s">
        <v>3</v>
      </c>
      <c r="B101" s="111" t="s">
        <v>173</v>
      </c>
      <c r="C101" s="60" t="s">
        <v>80</v>
      </c>
      <c r="D101" s="61">
        <v>30.11</v>
      </c>
      <c r="E101" s="62">
        <f>100 * (   ((60*(INT(MIN(D101:D110))))+(100*(MIN(D101:D110)-(INT(MIN(D101:D110))))) )  /  ((60*(INT(D101)))+(100*((D101)-(INT(D101)))))    )</f>
        <v>100</v>
      </c>
      <c r="F101" s="61">
        <v>16.12</v>
      </c>
      <c r="G101" s="62">
        <f>100 * (   ((60*(INT(MIN(F101:F110))))+(100*(MIN(F101:F110)-(INT(MIN(F101:F110))))) )  /  ((60*(INT(F101)))+(100*((F101)-(INT(F101)))))    )</f>
        <v>100</v>
      </c>
      <c r="H101" s="61">
        <v>19.579999999999998</v>
      </c>
      <c r="I101" s="62">
        <f>100 * (   ((60*(INT(MIN(H101:H110))))+(100*(MIN(H101:H110)-(INT(MIN(H101:H110))))) )  /  ((60*(INT(H101)))+(100*((H101)-(INT(H101)))))    )</f>
        <v>100</v>
      </c>
      <c r="J101" s="61">
        <v>30.3</v>
      </c>
      <c r="K101" s="62">
        <f>100 * (   ((60*(INT(MIN(J101:J110))))+(100*(MIN(J101:J110)-(INT(MIN(J101:J110))))) )  /  ((60*(INT(J101)))+(100*((J101)-(INT(J101)))))    )</f>
        <v>100</v>
      </c>
      <c r="L101" s="61">
        <v>13.49</v>
      </c>
      <c r="M101" s="62">
        <f>100 * (   ((60*(INT(MIN(L101:L110))))+(100*(MIN(L101:L110)-(INT(MIN(L101:L110))))) )  /  ((60*(INT(L101)))+(100*((L101)-(INT(L101)))))    )</f>
        <v>100</v>
      </c>
      <c r="N101" s="57">
        <v>18.27</v>
      </c>
      <c r="O101" s="63">
        <f>100 * (   ((60*(INT(MIN(N101:N110))))+(100*(MIN(N101:N110)-(INT(MIN(N101:N110))))) )  /  ((60*(INT(N101)))+(100*((N101)-(INT(N101)))))    )</f>
        <v>100</v>
      </c>
      <c r="P101" s="61">
        <v>20.59</v>
      </c>
      <c r="Q101" s="63">
        <f>100 * (   ((60*(INT(MIN(P101:P110))))+(100*(MIN(P101:P110)-(INT(MIN(P101:P110))))) )  /  ((60*(INT(P101)))+(100*((P101)-(INT(P101)))))    )</f>
        <v>100</v>
      </c>
      <c r="R101" s="61"/>
      <c r="S101" s="62"/>
      <c r="T101" s="61"/>
      <c r="U101" s="62"/>
      <c r="V101" s="62">
        <f t="shared" ref="V101" si="83">SUM(E101,G101,I101,K101,M101)</f>
        <v>500</v>
      </c>
      <c r="W101" s="5"/>
      <c r="X101" s="2"/>
      <c r="Z101" s="13">
        <f t="shared" ref="Z101:Z108" si="84">(SUM(E101,G101,I101,K101,M101,O101,Q101,S101,U101)*0.7)</f>
        <v>489.99999999999994</v>
      </c>
      <c r="AB101" s="11">
        <f>IF(C101="Vihor",1,0)*Z101</f>
        <v>0</v>
      </c>
      <c r="AC101" s="11">
        <f>IF(C101="Maksimir",1,0)*Z101</f>
        <v>489.99999999999994</v>
      </c>
      <c r="AD101" s="11">
        <f>IF(C101="Japetić",1,0)*Z101</f>
        <v>0</v>
      </c>
      <c r="AE101" s="11">
        <f>IF(C101="Bjelovar",1,0)*Z101</f>
        <v>0</v>
      </c>
      <c r="AF101" s="11">
        <f>IF(C101="Međimurje",1,0)*Z101</f>
        <v>0</v>
      </c>
      <c r="AG101" s="11">
        <f>IF(C101="Sova",1,0)*Z101</f>
        <v>0</v>
      </c>
      <c r="AH101" s="11">
        <f>IF(C101="Orion",1,0)*Z101</f>
        <v>0</v>
      </c>
      <c r="AI101" s="11">
        <f>IF(C101="Kapela",1,0)*Z101</f>
        <v>0</v>
      </c>
      <c r="AJ101" s="11">
        <f>IF(C101="Jelen",1,0)*Z101</f>
        <v>0</v>
      </c>
      <c r="AK101" s="11">
        <f>IF(C101="Varaždin",1,0)*Z101</f>
        <v>0</v>
      </c>
      <c r="AL101" s="11">
        <f>IF(C101="Ivan Merz",1,0)*Z101</f>
        <v>0</v>
      </c>
    </row>
    <row r="102" spans="1:38" x14ac:dyDescent="0.2">
      <c r="A102" s="105" t="s">
        <v>4</v>
      </c>
      <c r="B102" s="96" t="s">
        <v>293</v>
      </c>
      <c r="C102" s="65" t="s">
        <v>126</v>
      </c>
      <c r="D102" s="66"/>
      <c r="E102" s="67"/>
      <c r="F102" s="66">
        <v>26.51</v>
      </c>
      <c r="G102" s="67">
        <f>100 * (   ((60*(INT(MIN(F101:F110))))+(100*(MIN(F101:F110)-(INT(MIN(F101:F110))))) )  /  ((60*(INT(F102)))+(100*((F102)-(INT(F102)))))    )</f>
        <v>60.33519553072626</v>
      </c>
      <c r="H102" s="66">
        <v>23.36</v>
      </c>
      <c r="I102" s="68">
        <f>100 * (   ((60*(INT(MIN(H101:H110))))+(100*(MIN(H101:H110)-(INT(MIN(H101:H110))))) )  /  ((60*(INT(H102)))+(100*((H102)-(INT(H102)))))    )</f>
        <v>84.604519774011294</v>
      </c>
      <c r="J102" s="66"/>
      <c r="K102" s="68"/>
      <c r="L102" s="66"/>
      <c r="M102" s="68"/>
      <c r="N102" s="69">
        <v>20.3</v>
      </c>
      <c r="O102" s="68">
        <f>100 * (   ((60*(INT(MIN(N101:N110))))+(100*(MIN(N101:N110)-(INT(MIN(N101:N110))))) )  /  ((60*(INT(N102)))+(100*((N102)-(INT(N102)))))    )</f>
        <v>90</v>
      </c>
      <c r="P102" s="66">
        <v>22.29</v>
      </c>
      <c r="Q102" s="68">
        <f>100 * (   ((60*(INT(MIN(P101:P110))))+(100*(MIN(P101:P110)-(INT(MIN(P101:P110))))) )  /  ((60*(INT(P102)))+(100*((P102)-(INT(P102)))))    )</f>
        <v>93.328391401037806</v>
      </c>
      <c r="R102" s="66">
        <v>54.33</v>
      </c>
      <c r="S102" s="68">
        <f>100 * (   ((60*(INT(MIN(R101:R110))))+(100*(MIN(R101:R110)-(INT(MIN(R101:R110))))) )  /  ((60*(INT(R102)))+(100*((R102)-(INT(R102)))))    )</f>
        <v>100</v>
      </c>
      <c r="T102" s="66">
        <v>26.51</v>
      </c>
      <c r="U102" s="68">
        <f>100 * (   ((60*(INT(MIN(T101:T110))))+(100*(MIN(T101:T110)-(INT(MIN(T101:T110))))) )  /  ((60*(INT(T102)))+(100*((T102)-(INT(T102)))))    )</f>
        <v>100</v>
      </c>
      <c r="V102" s="68">
        <f>SUM(O102,U102,I102,Q102,S102)</f>
        <v>467.93291117504907</v>
      </c>
      <c r="W102" s="5"/>
      <c r="X102" s="2"/>
      <c r="Z102" s="13">
        <f t="shared" si="84"/>
        <v>369.78767469404272</v>
      </c>
      <c r="AB102" s="11">
        <f t="shared" ref="AB102" si="85">IF(C102="Vihor",1,0)*Z102</f>
        <v>0</v>
      </c>
      <c r="AC102" s="11">
        <f t="shared" ref="AC102" si="86">IF(C102="Maksimir",1,0)*Z102</f>
        <v>0</v>
      </c>
      <c r="AD102" s="11">
        <f t="shared" ref="AD102" si="87">IF(C102="Japetić",1,0)*Z102</f>
        <v>0</v>
      </c>
      <c r="AE102" s="11">
        <f t="shared" ref="AE102" si="88">IF(C102="Bjelovar",1,0)*Z102</f>
        <v>0</v>
      </c>
      <c r="AF102" s="11">
        <f t="shared" ref="AF102" si="89">IF(C102="Međimurje",1,0)*Z102</f>
        <v>0</v>
      </c>
      <c r="AG102" s="11">
        <f t="shared" ref="AG102" si="90">IF(C102="Sova",1,0)*Z102</f>
        <v>0</v>
      </c>
      <c r="AH102" s="11">
        <f t="shared" ref="AH102" si="91">IF(C102="Orion",1,0)*Z102</f>
        <v>0</v>
      </c>
      <c r="AI102" s="11">
        <f t="shared" ref="AI102" si="92">IF(C102="Kapela",1,0)*Z102</f>
        <v>0</v>
      </c>
      <c r="AJ102" s="11">
        <f t="shared" ref="AJ102" si="93">IF(C102="Jelen",1,0)*Z102</f>
        <v>0</v>
      </c>
      <c r="AK102" s="11">
        <f t="shared" ref="AK102" si="94">IF(C102="Varaždin",1,0)*Z102</f>
        <v>0</v>
      </c>
      <c r="AL102" s="11">
        <f t="shared" ref="AL102" si="95">IF(C102="Ivan Merz",1,0)*Z102</f>
        <v>369.78767469404272</v>
      </c>
    </row>
    <row r="103" spans="1:38" x14ac:dyDescent="0.2">
      <c r="A103" s="105" t="s">
        <v>5</v>
      </c>
      <c r="B103" s="96" t="s">
        <v>174</v>
      </c>
      <c r="C103" s="65" t="s">
        <v>81</v>
      </c>
      <c r="D103" s="66">
        <v>72.08</v>
      </c>
      <c r="E103" s="67">
        <f>100 * (   ((60*(INT(MIN(D101:D110))))+(100*(MIN(D101:D110)-(INT(MIN(D101:D110))))) )  /  ((60*(INT(D103)))+(100*((D103)-(INT(D103)))))    )</f>
        <v>41.843807763401109</v>
      </c>
      <c r="F103" s="66">
        <v>27.09</v>
      </c>
      <c r="G103" s="67">
        <f>100 * (   ((60*(INT(MIN(F101:F110))))+(100*(MIN(F101:F110)-(INT(MIN(F101:F110))))) )  /  ((60*(INT(F103)))+(100*((F103)-(INT(F103)))))    )</f>
        <v>59.668508287292823</v>
      </c>
      <c r="H103" s="66">
        <v>38.18</v>
      </c>
      <c r="I103" s="67">
        <f>100 * (   ((60*(INT(MIN(H101:H110))))+(100*(MIN(H101:H110)-(INT(MIN(H101:H110))))) )  /  ((60*(INT(H103)))+(100*((H103)-(INT(H103)))))    )</f>
        <v>52.132288946910343</v>
      </c>
      <c r="J103" s="66">
        <v>36.520000000000003</v>
      </c>
      <c r="K103" s="68">
        <f>100 * (   ((60*(INT(MIN(J101:J110))))+(100*(MIN(J101:J110)-(INT(MIN(J101:J110))))) )  /  ((60*(INT(J103)))+(100*((J103)-(INT(J103)))))    )</f>
        <v>82.730560578661823</v>
      </c>
      <c r="L103" s="66">
        <v>15.52</v>
      </c>
      <c r="M103" s="68">
        <f>100 * (   ((60*(INT(MIN(L101:L110))))+(100*(MIN(L101:L110)-(INT(MIN(L101:L110))))) )  /  ((60*(INT(L103)))+(100*((L103)-(INT(L103)))))    )</f>
        <v>87.079831932773118</v>
      </c>
      <c r="N103" s="69" t="s">
        <v>88</v>
      </c>
      <c r="O103" s="70" t="s">
        <v>16</v>
      </c>
      <c r="P103" s="66">
        <v>30.01</v>
      </c>
      <c r="Q103" s="68">
        <f>100 * (   ((60*(INT(MIN(P101:P110))))+(100*(MIN(P101:P110)-(INT(MIN(P101:P110))))) )  /  ((60*(INT(P103)))+(100*((P103)-(INT(P103)))))    )</f>
        <v>69.905607995558015</v>
      </c>
      <c r="R103" s="66">
        <v>68.55</v>
      </c>
      <c r="S103" s="68">
        <f>100 * (   ((60*(INT(MIN(R101:R110))))+(100*(MIN(R101:R110)-(INT(MIN(R101:R110))))) )  /  ((60*(INT(R103)))+(100*((R103)-(INT(R103)))))    )</f>
        <v>79.153567110036278</v>
      </c>
      <c r="T103" s="66">
        <v>39.31</v>
      </c>
      <c r="U103" s="68">
        <f>100 * (   ((60*(INT(MIN(T101:T110))))+(100*(MIN(T101:T110)-(INT(MIN(T101:T110))))) )  /  ((60*(INT(T103)))+(100*((T103)-(INT(T103)))))    )</f>
        <v>67.946014339940959</v>
      </c>
      <c r="V103" s="68">
        <f>SUM(Q103,U103,S103,K103,M103)</f>
        <v>386.81558195697016</v>
      </c>
      <c r="W103" s="5"/>
      <c r="X103" s="2"/>
      <c r="Z103" s="13">
        <f t="shared" si="84"/>
        <v>378.32213086820207</v>
      </c>
      <c r="AB103" s="11">
        <f>IF(C103="Vihor",1,0)*Z103</f>
        <v>0</v>
      </c>
      <c r="AC103" s="11">
        <f>IF(C103="Maksimir",1,0)*Z103</f>
        <v>0</v>
      </c>
      <c r="AD103" s="11">
        <f>IF(C103="Japetić",1,0)*Z103</f>
        <v>378.32213086820207</v>
      </c>
      <c r="AE103" s="11">
        <f>IF(C103="Bjelovar",1,0)*Z103</f>
        <v>0</v>
      </c>
      <c r="AF103" s="11">
        <f>IF(C103="Međimurje",1,0)*Z103</f>
        <v>0</v>
      </c>
      <c r="AG103" s="11">
        <f>IF(C103="Sova",1,0)*Z103</f>
        <v>0</v>
      </c>
      <c r="AH103" s="11">
        <f>IF(C103="Orion",1,0)*Z103</f>
        <v>0</v>
      </c>
      <c r="AI103" s="11">
        <f>IF(C103="Kapela",1,0)*Z103</f>
        <v>0</v>
      </c>
      <c r="AJ103" s="11">
        <f>IF(C103="Jelen",1,0)*Z103</f>
        <v>0</v>
      </c>
      <c r="AK103" s="11">
        <f>IF(C103="Varaždin",1,0)*Z103</f>
        <v>0</v>
      </c>
      <c r="AL103" s="11">
        <f>IF(C103="Ivan Merz",1,0)*Z103</f>
        <v>0</v>
      </c>
    </row>
    <row r="104" spans="1:38" x14ac:dyDescent="0.2">
      <c r="A104" s="105" t="s">
        <v>6</v>
      </c>
      <c r="B104" s="96" t="s">
        <v>177</v>
      </c>
      <c r="C104" s="65" t="s">
        <v>156</v>
      </c>
      <c r="D104" s="66">
        <v>80.5</v>
      </c>
      <c r="E104" s="67">
        <f>100 * (   ((60*(INT(MIN(D101:D110))))+(100*(MIN(D101:D110)-(INT(MIN(D101:D110))))) )  /  ((60*(INT(D104)))+(100*((D104)-(INT(D104)))))    )</f>
        <v>37.340206185567013</v>
      </c>
      <c r="F104" s="66">
        <v>28.19</v>
      </c>
      <c r="G104" s="68">
        <f>100 * (   ((60*(INT(MIN(F101:F110))))+(100*(MIN(F101:F110)-(INT(MIN(F101:F110))))) )  /  ((60*(INT(F104)))+(100*((F104)-(INT(F104)))))    )</f>
        <v>57.210123602118891</v>
      </c>
      <c r="H104" s="66">
        <v>48.13</v>
      </c>
      <c r="I104" s="67">
        <f>100 * (   ((60*(INT(MIN(H101:H110))))+(100*(MIN(H101:H110)-(INT(MIN(H101:H110))))) )  /  ((60*(INT(H104)))+(100*((H104)-(INT(H104)))))    )</f>
        <v>41.410300725890067</v>
      </c>
      <c r="J104" s="66"/>
      <c r="K104" s="68"/>
      <c r="L104" s="66">
        <v>15.53</v>
      </c>
      <c r="M104" s="68">
        <f>100 * (   ((60*(INT(MIN(L101:L110))))+(100*(MIN(L101:L110)-(INT(MIN(L101:L110))))) )  /  ((60*(INT(L104)))+(100*((L104)-(INT(L104)))))    )</f>
        <v>86.988457502623305</v>
      </c>
      <c r="N104" s="69">
        <v>24.5</v>
      </c>
      <c r="O104" s="68">
        <f>100 * (   ((60*(INT(MIN(N101:N110))))+(100*(MIN(N101:N110)-(INT(MIN(N101:N110))))) )  /  ((60*(INT(N104)))+(100*((N104)-(INT(N104)))))    )</f>
        <v>74.295302013422813</v>
      </c>
      <c r="P104" s="66">
        <v>32.46</v>
      </c>
      <c r="Q104" s="68">
        <f>100 * (   ((60*(INT(MIN(P101:P110))))+(100*(MIN(P101:P110)-(INT(MIN(P101:P110))))) )  /  ((60*(INT(P104)))+(100*((P104)-(INT(P104)))))    )</f>
        <v>64.038657171922679</v>
      </c>
      <c r="R104" s="66">
        <v>72.42</v>
      </c>
      <c r="S104" s="68">
        <f>100 * (   ((60*(INT(MIN(R101:R110))))+(100*(MIN(R101:R110)-(INT(MIN(R101:R110))))) )  /  ((60*(INT(R104)))+(100*((R104)-(INT(R104)))))    )</f>
        <v>75.034387895460796</v>
      </c>
      <c r="T104" s="66"/>
      <c r="U104" s="68"/>
      <c r="V104" s="68">
        <f>SUM(O104,G104,Q104,S104,M104)</f>
        <v>357.56692818554848</v>
      </c>
      <c r="W104" s="5"/>
      <c r="X104" s="2"/>
      <c r="Z104" s="13">
        <f t="shared" si="84"/>
        <v>305.42220456790386</v>
      </c>
      <c r="AB104" s="11">
        <f>IF(C104="Vihor",1,0)*Z104</f>
        <v>0</v>
      </c>
      <c r="AC104" s="11">
        <f>IF(C104="Maksimir",1,0)*Z104</f>
        <v>0</v>
      </c>
      <c r="AD104" s="11">
        <f>IF(C104="Japetić",1,0)*Z104</f>
        <v>0</v>
      </c>
      <c r="AE104" s="11">
        <f>IF(C104="Bjelovar",1,0)*Z104</f>
        <v>0</v>
      </c>
      <c r="AF104" s="11">
        <f>IF(C104="Međimurje",1,0)*Z104</f>
        <v>0</v>
      </c>
      <c r="AG104" s="11">
        <f>IF(C104="Sova",1,0)*Z104</f>
        <v>0</v>
      </c>
      <c r="AH104" s="11">
        <f>IF(C104="Orion",1,0)*Z104</f>
        <v>0</v>
      </c>
      <c r="AI104" s="11">
        <f>IF(C104="Kapela",1,0)*Z104</f>
        <v>0</v>
      </c>
      <c r="AJ104" s="11">
        <f>IF(C104="Jelen",1,0)*Z104</f>
        <v>305.42220456790386</v>
      </c>
      <c r="AK104" s="11">
        <f>IF(C104="Varaždin",1,0)*Z104</f>
        <v>0</v>
      </c>
      <c r="AL104" s="11">
        <f>IF(C104="Ivan Merz",1,0)*Z104</f>
        <v>0</v>
      </c>
    </row>
    <row r="105" spans="1:38" x14ac:dyDescent="0.2">
      <c r="A105" s="105" t="s">
        <v>7</v>
      </c>
      <c r="B105" s="96" t="s">
        <v>175</v>
      </c>
      <c r="C105" s="65" t="s">
        <v>156</v>
      </c>
      <c r="D105" s="66">
        <v>72.489999999999995</v>
      </c>
      <c r="E105" s="67">
        <f>100 * (   ((60*(INT(MIN(D101:D110))))+(100*(MIN(D101:D110)-(INT(MIN(D101:D110))))) )  /  ((60*(INT(D105)))+(100*((D105)-(INT(D105)))))    )</f>
        <v>41.451132982375839</v>
      </c>
      <c r="F105" s="66">
        <v>32.21</v>
      </c>
      <c r="G105" s="68">
        <f>100 * (   ((60*(INT(MIN(F101:F110))))+(100*(MIN(F101:F110)-(INT(MIN(F101:F110))))) )  /  ((60*(INT(F105)))+(100*((F105)-(INT(F105)))))    )</f>
        <v>50.077279752704797</v>
      </c>
      <c r="H105" s="66">
        <v>44.12</v>
      </c>
      <c r="I105" s="68">
        <f>100 * (   ((60*(INT(MIN(H101:H110))))+(100*(MIN(H101:H110)-(INT(MIN(H101:H110))))) )  /  ((60*(INT(H105)))+(100*((H105)-(INT(H105)))))    )</f>
        <v>45.173453996983412</v>
      </c>
      <c r="J105" s="66" t="s">
        <v>88</v>
      </c>
      <c r="K105" s="70" t="s">
        <v>16</v>
      </c>
      <c r="L105" s="66">
        <v>15.52</v>
      </c>
      <c r="M105" s="68">
        <f>100 * (   ((60*(INT(MIN(L101:L110))))+(100*(MIN(L101:L110)-(INT(MIN(L101:L110))))) )  /  ((60*(INT(L105)))+(100*((L105)-(INT(L105)))))    )</f>
        <v>87.079831932773118</v>
      </c>
      <c r="N105" s="69">
        <v>20.45</v>
      </c>
      <c r="O105" s="68">
        <f>100 * (   ((60*(INT(MIN(N101:N110))))+(100*(MIN(N101:N110)-(INT(MIN(N101:N110))))) )  /  ((60*(INT(N105)))+(100*((N105)-(INT(N105)))))    )</f>
        <v>88.915662650602414</v>
      </c>
      <c r="P105" s="66">
        <v>33</v>
      </c>
      <c r="Q105" s="68">
        <f>100 * (   ((60*(INT(MIN(P101:P110))))+(100*(MIN(P101:P110)-(INT(MIN(P101:P110))))) )  /  ((60*(INT(P105)))+(100*((P105)-(INT(P105)))))    )</f>
        <v>63.585858585858588</v>
      </c>
      <c r="R105" s="66"/>
      <c r="S105" s="68"/>
      <c r="T105" s="66"/>
      <c r="U105" s="68"/>
      <c r="V105" s="68">
        <f>SUM(O105,G105,I105,Q105,M105)</f>
        <v>334.83208691892236</v>
      </c>
      <c r="W105" s="5"/>
      <c r="X105" s="2"/>
      <c r="Z105" s="13">
        <f t="shared" si="84"/>
        <v>263.39825393090871</v>
      </c>
      <c r="AB105" s="11">
        <f>IF(C105="Vihor",1,0)*Z105</f>
        <v>0</v>
      </c>
      <c r="AC105" s="11">
        <f>IF(C105="Maksimir",1,0)*Z105</f>
        <v>0</v>
      </c>
      <c r="AD105" s="11">
        <f>IF(C105="Japetić",1,0)*Z105</f>
        <v>0</v>
      </c>
      <c r="AE105" s="11">
        <f>IF(C105="Bjelovar",1,0)*Z105</f>
        <v>0</v>
      </c>
      <c r="AF105" s="11">
        <f>IF(C105="Međimurje",1,0)*Z105</f>
        <v>0</v>
      </c>
      <c r="AG105" s="11">
        <f>IF(C105="Sova",1,0)*Z105</f>
        <v>0</v>
      </c>
      <c r="AH105" s="11">
        <f>IF(C105="Orion",1,0)*Z105</f>
        <v>0</v>
      </c>
      <c r="AI105" s="11">
        <f>IF(C105="Kapela",1,0)*Z105</f>
        <v>0</v>
      </c>
      <c r="AJ105" s="11">
        <f>IF(C105="Jelen",1,0)*Z105</f>
        <v>263.39825393090871</v>
      </c>
      <c r="AK105" s="11">
        <f>IF(C105="Varaždin",1,0)*Z105</f>
        <v>0</v>
      </c>
      <c r="AL105" s="11">
        <f>IF(C105="Ivan Merz",1,0)*Z105</f>
        <v>0</v>
      </c>
    </row>
    <row r="106" spans="1:38" x14ac:dyDescent="0.2">
      <c r="A106" s="105" t="s">
        <v>8</v>
      </c>
      <c r="B106" s="96" t="s">
        <v>176</v>
      </c>
      <c r="C106" s="65" t="s">
        <v>73</v>
      </c>
      <c r="D106" s="66">
        <v>78.290000000000006</v>
      </c>
      <c r="E106" s="67">
        <f>100 * (   ((60*(INT(MIN(D101:D110))))+(100*(MIN(D101:D110)-(INT(MIN(D101:D110))))) )  /  ((60*(INT(D106)))+(100*((D106)-(INT(D106)))))    )</f>
        <v>38.458271395200669</v>
      </c>
      <c r="F106" s="66">
        <v>39.25</v>
      </c>
      <c r="G106" s="68">
        <f>100 * (   ((60*(INT(MIN(F101:F110))))+(100*(MIN(F101:F110)-(INT(MIN(F101:F110))))) )  /  ((60*(INT(F106)))+(100*((F106)-(INT(F106)))))    )</f>
        <v>41.099365750528541</v>
      </c>
      <c r="H106" s="66">
        <v>33.19</v>
      </c>
      <c r="I106" s="68">
        <f>100 * (   ((60*(INT(MIN(H101:H110))))+(100*(MIN(H101:H110)-(INT(MIN(H101:H110))))) )  /  ((60*(INT(H106)))+(100*((H106)-(INT(H106)))))    )</f>
        <v>59.929964982491249</v>
      </c>
      <c r="J106" s="66"/>
      <c r="K106" s="68"/>
      <c r="L106" s="66">
        <v>21.08</v>
      </c>
      <c r="M106" s="68">
        <f>100 * (   ((60*(INT(MIN(L101:L110))))+(100*(MIN(L101:L110)-(INT(MIN(L101:L110))))) )  /  ((60*(INT(L106)))+(100*((L106)-(INT(L106)))))    )</f>
        <v>65.378548895899073</v>
      </c>
      <c r="N106" s="69"/>
      <c r="O106" s="68"/>
      <c r="P106" s="66">
        <v>32.590000000000003</v>
      </c>
      <c r="Q106" s="68">
        <f>100 * (   ((60*(INT(MIN(P101:P110))))+(100*(MIN(P101:P110)-(INT(MIN(P101:P110))))) )  /  ((60*(INT(P106)))+(100*((P106)-(INT(P106)))))    )</f>
        <v>63.617988883274364</v>
      </c>
      <c r="R106" s="66">
        <v>90.24</v>
      </c>
      <c r="S106" s="68">
        <f>100 * (   ((60*(INT(MIN(R101:R110))))+(100*(MIN(R101:R110)-(INT(MIN(R101:R110))))) )  /  ((60*(INT(R106)))+(100*((R106)-(INT(R106)))))    )</f>
        <v>60.342920353982308</v>
      </c>
      <c r="T106" s="66"/>
      <c r="U106" s="68"/>
      <c r="V106" s="68">
        <f>SUM(S106,G106,I106,Q106,M106)</f>
        <v>290.36878886617552</v>
      </c>
      <c r="W106" s="5"/>
      <c r="X106" s="2"/>
      <c r="Z106" s="13">
        <f t="shared" si="84"/>
        <v>230.17894218296334</v>
      </c>
      <c r="AB106" s="11">
        <f>IF(C106="Vihor",1,0)*Z106</f>
        <v>230.17894218296334</v>
      </c>
      <c r="AC106" s="11">
        <f>IF(C106="Maksimir",1,0)*Z106</f>
        <v>0</v>
      </c>
      <c r="AD106" s="11">
        <f>IF(C106="Japetić",1,0)*Z106</f>
        <v>0</v>
      </c>
      <c r="AE106" s="11">
        <f>IF(C106="Bjelovar",1,0)*Z106</f>
        <v>0</v>
      </c>
      <c r="AF106" s="11">
        <f>IF(C106="Međimurje",1,0)*Z106</f>
        <v>0</v>
      </c>
      <c r="AG106" s="11">
        <f>IF(C106="Sova",1,0)*Z106</f>
        <v>0</v>
      </c>
      <c r="AH106" s="11">
        <f>IF(C106="Orion",1,0)*Z106</f>
        <v>0</v>
      </c>
      <c r="AI106" s="11">
        <f>IF(C106="Kapela",1,0)*Z106</f>
        <v>0</v>
      </c>
      <c r="AJ106" s="11">
        <f>IF(C106="Jelen",1,0)*Z106</f>
        <v>0</v>
      </c>
      <c r="AK106" s="11">
        <f>IF(C106="Varaždin",1,0)*Z106</f>
        <v>0</v>
      </c>
      <c r="AL106" s="11">
        <f>IF(C106="Ivan Merz",1,0)*Z106</f>
        <v>0</v>
      </c>
    </row>
    <row r="107" spans="1:38" x14ac:dyDescent="0.2">
      <c r="A107" s="105" t="s">
        <v>9</v>
      </c>
      <c r="B107" s="96" t="s">
        <v>326</v>
      </c>
      <c r="C107" s="65" t="s">
        <v>81</v>
      </c>
      <c r="D107" s="66"/>
      <c r="E107" s="67"/>
      <c r="F107" s="66"/>
      <c r="G107" s="68"/>
      <c r="H107" s="66"/>
      <c r="I107" s="68"/>
      <c r="J107" s="66" t="s">
        <v>88</v>
      </c>
      <c r="K107" s="70" t="s">
        <v>16</v>
      </c>
      <c r="L107" s="66">
        <v>27.5</v>
      </c>
      <c r="M107" s="68">
        <f>100 * (   ((60*(INT(MIN(L101:L110))))+(100*(MIN(L101:L110)-(INT(MIN(L101:L110))))) )  /  ((60*(INT(L107)))+(100*((L107)-(INT(L107)))))    )</f>
        <v>49.640718562874255</v>
      </c>
      <c r="N107" s="69" t="s">
        <v>112</v>
      </c>
      <c r="O107" s="70" t="s">
        <v>16</v>
      </c>
      <c r="P107" s="66">
        <v>46.02</v>
      </c>
      <c r="Q107" s="68">
        <f>100 * (   ((60*(INT(MIN(P101:P110))))+(100*(MIN(P101:P110)-(INT(MIN(P101:P110))))) )  /  ((60*(INT(P107)))+(100*((P107)-(INT(P107)))))    )</f>
        <v>45.582910934105712</v>
      </c>
      <c r="R107" s="66">
        <v>92.57</v>
      </c>
      <c r="S107" s="68">
        <f>100 * (   ((60*(INT(MIN(R101:R110))))+(100*(MIN(R101:R110)-(INT(MIN(R101:R110))))) )  /  ((60*(INT(R107)))+(100*((R107)-(INT(R107)))))    )</f>
        <v>58.687466379774079</v>
      </c>
      <c r="T107" s="66">
        <v>54.55</v>
      </c>
      <c r="U107" s="68">
        <f>100 * (   ((60*(INT(MIN(T101:T110))))+(100*(MIN(T101:T110)-(INT(MIN(T101:T110))))) )  /  ((60*(INT(T107)))+(100*((T107)-(INT(T107)))))    )</f>
        <v>48.892261001517461</v>
      </c>
      <c r="V107" s="68">
        <f>SUM(U107,G107,Q107,S107,M107)</f>
        <v>202.80335687827153</v>
      </c>
      <c r="W107" s="5"/>
      <c r="X107" s="2"/>
      <c r="Z107" s="13">
        <f t="shared" si="84"/>
        <v>141.96234981479003</v>
      </c>
      <c r="AB107" s="11">
        <f t="shared" ref="AB107" si="96">IF(C107="Vihor",1,0)*Z107</f>
        <v>0</v>
      </c>
      <c r="AC107" s="11">
        <f t="shared" ref="AC107" si="97">IF(C107="Maksimir",1,0)*Z107</f>
        <v>0</v>
      </c>
      <c r="AD107" s="11">
        <f t="shared" ref="AD107" si="98">IF(C107="Japetić",1,0)*Z107</f>
        <v>141.96234981479003</v>
      </c>
      <c r="AE107" s="11">
        <f t="shared" ref="AE107" si="99">IF(C107="Bjelovar",1,0)*Z107</f>
        <v>0</v>
      </c>
      <c r="AF107" s="11">
        <f t="shared" ref="AF107" si="100">IF(C107="Međimurje",1,0)*Z107</f>
        <v>0</v>
      </c>
      <c r="AG107" s="11">
        <f t="shared" ref="AG107" si="101">IF(C107="Sova",1,0)*Z107</f>
        <v>0</v>
      </c>
      <c r="AH107" s="11">
        <f t="shared" ref="AH107" si="102">IF(C107="Orion",1,0)*Z107</f>
        <v>0</v>
      </c>
      <c r="AI107" s="11">
        <f t="shared" ref="AI107" si="103">IF(C107="Kapela",1,0)*Z107</f>
        <v>0</v>
      </c>
      <c r="AJ107" s="11">
        <f t="shared" ref="AJ107" si="104">IF(C107="Jelen",1,0)*Z107</f>
        <v>0</v>
      </c>
      <c r="AK107" s="11">
        <f t="shared" ref="AK107" si="105">IF(C107="Varaždin",1,0)*Z107</f>
        <v>0</v>
      </c>
      <c r="AL107" s="11">
        <f t="shared" ref="AL107" si="106">IF(C107="Ivan Merz",1,0)*Z107</f>
        <v>0</v>
      </c>
    </row>
    <row r="108" spans="1:38" x14ac:dyDescent="0.2">
      <c r="A108" s="105" t="s">
        <v>10</v>
      </c>
      <c r="B108" s="96" t="s">
        <v>178</v>
      </c>
      <c r="C108" s="65" t="s">
        <v>73</v>
      </c>
      <c r="D108" s="66">
        <v>89.14</v>
      </c>
      <c r="E108" s="68">
        <f>100 * (   ((60*(INT(MIN(D101:D110))))+(100*(MIN(D101:D110)-(INT(MIN(D101:D110))))) )  /  ((60*(INT(D108)))+(100*((D108)-(INT(D108)))))    )</f>
        <v>33.825177437429957</v>
      </c>
      <c r="F108" s="66" t="s">
        <v>88</v>
      </c>
      <c r="G108" s="70" t="s">
        <v>16</v>
      </c>
      <c r="H108" s="66" t="s">
        <v>88</v>
      </c>
      <c r="I108" s="70" t="s">
        <v>16</v>
      </c>
      <c r="J108" s="66" t="s">
        <v>88</v>
      </c>
      <c r="K108" s="70" t="s">
        <v>16</v>
      </c>
      <c r="L108" s="66"/>
      <c r="M108" s="68"/>
      <c r="N108" s="69">
        <v>43.26</v>
      </c>
      <c r="O108" s="68">
        <f>100 * (   ((60*(INT(MIN(N101:N110))))+(100*(MIN(N101:N110)-(INT(MIN(N101:N110))))) )  /  ((60*(INT(N108)))+(100*((N108)-(INT(N108)))))    )</f>
        <v>42.478894858019956</v>
      </c>
      <c r="P108" s="69"/>
      <c r="Q108" s="68"/>
      <c r="R108" s="66"/>
      <c r="S108" s="68"/>
      <c r="T108" s="66">
        <v>67.290000000000006</v>
      </c>
      <c r="U108" s="68">
        <f>100 * (   ((60*(INT(MIN(T101:T110))))+(100*(MIN(T101:T110)-(INT(MIN(T101:T110))))) )  /  ((60*(INT(T108)))+(100*((T108)-(INT(T108)))))    )</f>
        <v>39.787601877006665</v>
      </c>
      <c r="V108" s="68">
        <f>SUM(E108,U108,I108,K108,O108)</f>
        <v>116.09167417245658</v>
      </c>
      <c r="W108" s="16"/>
      <c r="X108" s="15"/>
      <c r="Z108" s="13">
        <f t="shared" si="84"/>
        <v>81.264171920719605</v>
      </c>
      <c r="AB108" s="11">
        <f>IF(C108="Vihor",1,0)*Z108</f>
        <v>81.264171920719605</v>
      </c>
      <c r="AC108" s="11">
        <f>IF(C108="Maksimir",1,0)*Z108</f>
        <v>0</v>
      </c>
      <c r="AD108" s="11">
        <f>IF(C108="Japetić",1,0)*Z108</f>
        <v>0</v>
      </c>
      <c r="AE108" s="11">
        <f>IF(C108="Bjelovar",1,0)*Z108</f>
        <v>0</v>
      </c>
      <c r="AF108" s="11">
        <f>IF(C108="Međimurje",1,0)*Z108</f>
        <v>0</v>
      </c>
      <c r="AG108" s="11">
        <f>IF(C108="Sova",1,0)*Z108</f>
        <v>0</v>
      </c>
      <c r="AH108" s="11">
        <f>IF(C108="Orion",1,0)*Z108</f>
        <v>0</v>
      </c>
      <c r="AI108" s="11">
        <f>IF(C108="Kapela",1,0)*Z108</f>
        <v>0</v>
      </c>
      <c r="AJ108" s="11">
        <f>IF(C108="Jelen",1,0)*Z108</f>
        <v>0</v>
      </c>
      <c r="AK108" s="11">
        <f>IF(C108="Varaždin",1,0)*Z108</f>
        <v>0</v>
      </c>
      <c r="AL108" s="11">
        <f>IF(C108="Ivan Merz",1,0)*Z108</f>
        <v>0</v>
      </c>
    </row>
    <row r="109" spans="1:38" x14ac:dyDescent="0.2">
      <c r="A109" s="105" t="s">
        <v>11</v>
      </c>
      <c r="B109" s="96" t="s">
        <v>386</v>
      </c>
      <c r="C109" s="65" t="s">
        <v>73</v>
      </c>
      <c r="D109" s="66"/>
      <c r="E109" s="67"/>
      <c r="F109" s="66"/>
      <c r="G109" s="67"/>
      <c r="H109" s="66"/>
      <c r="I109" s="68"/>
      <c r="J109" s="66"/>
      <c r="K109" s="68"/>
      <c r="L109" s="66"/>
      <c r="M109" s="68"/>
      <c r="N109" s="69"/>
      <c r="O109" s="68"/>
      <c r="P109" s="66"/>
      <c r="Q109" s="68"/>
      <c r="R109" s="66">
        <v>155.54</v>
      </c>
      <c r="S109" s="68">
        <f>100 * (   ((60*(INT(MIN(R101:R110))))+(100*(MIN(R101:R110)-(INT(MIN(R101:R110))))) )  /  ((60*(INT(R109)))+(100*((R109)-(INT(R109)))))    )</f>
        <v>34.990378447722897</v>
      </c>
      <c r="T109" s="66"/>
      <c r="U109" s="68"/>
      <c r="V109" s="68">
        <f>SUM(E109,G109,I109,K109,S109)</f>
        <v>34.990378447722897</v>
      </c>
      <c r="W109" s="5"/>
      <c r="X109" s="2"/>
      <c r="Z109" s="13">
        <f>(SUM(E109,G109,I109,K109,M109,O109,Q109,S109,U109)*0.7)</f>
        <v>24.493264913406026</v>
      </c>
      <c r="AB109" s="11">
        <f t="shared" ref="AB109" si="107">IF(C109="Vihor",1,0)*Z109</f>
        <v>24.493264913406026</v>
      </c>
      <c r="AC109" s="11">
        <f t="shared" ref="AC109" si="108">IF(C109="Maksimir",1,0)*Z109</f>
        <v>0</v>
      </c>
      <c r="AD109" s="11">
        <f t="shared" ref="AD109" si="109">IF(C109="Japetić",1,0)*Z109</f>
        <v>0</v>
      </c>
      <c r="AE109" s="11">
        <f t="shared" ref="AE109" si="110">IF(C109="Bjelovar",1,0)*Z109</f>
        <v>0</v>
      </c>
      <c r="AF109" s="11">
        <f t="shared" ref="AF109" si="111">IF(C109="Međimurje",1,0)*Z109</f>
        <v>0</v>
      </c>
      <c r="AG109" s="11">
        <f t="shared" ref="AG109" si="112">IF(C109="Sova",1,0)*Z109</f>
        <v>0</v>
      </c>
      <c r="AH109" s="11">
        <f t="shared" ref="AH109" si="113">IF(C109="Orion",1,0)*Z109</f>
        <v>0</v>
      </c>
      <c r="AI109" s="11">
        <f t="shared" ref="AI109" si="114">IF(C109="Kapela",1,0)*Z109</f>
        <v>0</v>
      </c>
      <c r="AJ109" s="11">
        <f t="shared" ref="AJ109" si="115">IF(C109="Jelen",1,0)*Z109</f>
        <v>0</v>
      </c>
      <c r="AK109" s="11">
        <f t="shared" ref="AK109" si="116">IF(C109="Varaždin",1,0)*Z109</f>
        <v>0</v>
      </c>
      <c r="AL109" s="11">
        <f t="shared" ref="AL109" si="117">IF(C109="Ivan Merz",1,0)*Z109</f>
        <v>0</v>
      </c>
    </row>
    <row r="110" spans="1:38" ht="13.5" thickBot="1" x14ac:dyDescent="0.25">
      <c r="A110" s="107"/>
      <c r="B110" s="98" t="s">
        <v>414</v>
      </c>
      <c r="C110" s="72" t="s">
        <v>156</v>
      </c>
      <c r="D110" s="73"/>
      <c r="E110" s="74"/>
      <c r="F110" s="73" t="s">
        <v>115</v>
      </c>
      <c r="G110" s="75" t="s">
        <v>16</v>
      </c>
      <c r="H110" s="73" t="s">
        <v>115</v>
      </c>
      <c r="I110" s="75" t="s">
        <v>16</v>
      </c>
      <c r="J110" s="73" t="s">
        <v>115</v>
      </c>
      <c r="K110" s="75" t="s">
        <v>16</v>
      </c>
      <c r="L110" s="73" t="s">
        <v>115</v>
      </c>
      <c r="M110" s="75" t="s">
        <v>16</v>
      </c>
      <c r="N110" s="73"/>
      <c r="O110" s="74"/>
      <c r="P110" s="73"/>
      <c r="Q110" s="74"/>
      <c r="R110" s="73"/>
      <c r="S110" s="74"/>
      <c r="T110" s="104"/>
      <c r="U110" s="74"/>
      <c r="V110" s="74">
        <f>SUM(E110,G110,I110,K110,M110)</f>
        <v>0</v>
      </c>
      <c r="W110" s="16"/>
      <c r="X110" s="15"/>
      <c r="Z110" s="13">
        <f>(SUM(E110,G110,I110,K110,M110,O110,Q110,S110,U110)*0.7)</f>
        <v>0</v>
      </c>
      <c r="AB110" s="11">
        <f t="shared" ref="AB110" si="118">IF(C110="Vihor",1,0)*Z110</f>
        <v>0</v>
      </c>
      <c r="AC110" s="11">
        <f t="shared" ref="AC110" si="119">IF(C110="Maksimir",1,0)*Z110</f>
        <v>0</v>
      </c>
      <c r="AD110" s="11">
        <f t="shared" ref="AD110" si="120">IF(C110="Japetić",1,0)*Z110</f>
        <v>0</v>
      </c>
      <c r="AE110" s="11">
        <f t="shared" ref="AE110" si="121">IF(C110="Bjelovar",1,0)*Z110</f>
        <v>0</v>
      </c>
      <c r="AF110" s="11">
        <f t="shared" ref="AF110" si="122">IF(C110="Međimurje",1,0)*Z110</f>
        <v>0</v>
      </c>
      <c r="AG110" s="11">
        <f t="shared" ref="AG110" si="123">IF(C110="Sova",1,0)*Z110</f>
        <v>0</v>
      </c>
      <c r="AH110" s="11">
        <f t="shared" ref="AH110" si="124">IF(C110="Orion",1,0)*Z110</f>
        <v>0</v>
      </c>
      <c r="AI110" s="11">
        <f t="shared" ref="AI110" si="125">IF(C110="Kapela",1,0)*Z110</f>
        <v>0</v>
      </c>
      <c r="AJ110" s="11">
        <f t="shared" ref="AJ110" si="126">IF(C110="Jelen",1,0)*Z110</f>
        <v>0</v>
      </c>
      <c r="AK110" s="11">
        <f t="shared" ref="AK110" si="127">IF(C110="Varaždin",1,0)*Z110</f>
        <v>0</v>
      </c>
      <c r="AL110" s="11">
        <f t="shared" ref="AL110" si="128">IF(C110="Ivan Merz",1,0)*Z110</f>
        <v>0</v>
      </c>
    </row>
    <row r="111" spans="1:38" ht="13.5" thickBot="1" x14ac:dyDescent="0.25">
      <c r="A111" s="121"/>
      <c r="B111" s="115"/>
      <c r="C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 spans="1:38" ht="13.5" customHeight="1" x14ac:dyDescent="0.25">
      <c r="A112" s="387"/>
      <c r="B112" s="390" t="s">
        <v>52</v>
      </c>
      <c r="C112" s="393" t="s">
        <v>2</v>
      </c>
      <c r="D112" s="380" t="s">
        <v>95</v>
      </c>
      <c r="E112" s="380"/>
      <c r="F112" s="380" t="s">
        <v>145</v>
      </c>
      <c r="G112" s="380"/>
      <c r="H112" s="380" t="s">
        <v>133</v>
      </c>
      <c r="I112" s="380"/>
      <c r="J112" s="380" t="s">
        <v>135</v>
      </c>
      <c r="K112" s="380"/>
      <c r="L112" s="380" t="s">
        <v>136</v>
      </c>
      <c r="M112" s="381"/>
      <c r="N112" s="380" t="s">
        <v>149</v>
      </c>
      <c r="O112" s="380"/>
      <c r="P112" s="380" t="s">
        <v>20</v>
      </c>
      <c r="Q112" s="380"/>
      <c r="R112" s="380" t="s">
        <v>153</v>
      </c>
      <c r="S112" s="381"/>
      <c r="T112" s="380" t="s">
        <v>381</v>
      </c>
      <c r="U112" s="381"/>
      <c r="V112" s="384" t="s">
        <v>93</v>
      </c>
      <c r="W112" s="397"/>
      <c r="X112" s="397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1:38" ht="13.5" x14ac:dyDescent="0.25">
      <c r="A113" s="388"/>
      <c r="B113" s="391"/>
      <c r="C113" s="394"/>
      <c r="D113" s="379" t="s">
        <v>144</v>
      </c>
      <c r="E113" s="379"/>
      <c r="F113" s="379" t="s">
        <v>146</v>
      </c>
      <c r="G113" s="379"/>
      <c r="H113" s="379" t="s">
        <v>146</v>
      </c>
      <c r="I113" s="379"/>
      <c r="J113" s="379" t="s">
        <v>147</v>
      </c>
      <c r="K113" s="379"/>
      <c r="L113" s="379" t="s">
        <v>148</v>
      </c>
      <c r="M113" s="379"/>
      <c r="N113" s="379" t="s">
        <v>151</v>
      </c>
      <c r="O113" s="379"/>
      <c r="P113" s="379" t="s">
        <v>152</v>
      </c>
      <c r="Q113" s="379"/>
      <c r="R113" s="379" t="s">
        <v>91</v>
      </c>
      <c r="S113" s="379"/>
      <c r="T113" s="379" t="s">
        <v>382</v>
      </c>
      <c r="U113" s="379"/>
      <c r="V113" s="385"/>
      <c r="W113" s="397"/>
      <c r="X113" s="397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 spans="1:38" ht="13.5" customHeight="1" thickBot="1" x14ac:dyDescent="0.25">
      <c r="A114" s="389"/>
      <c r="B114" s="392"/>
      <c r="C114" s="395"/>
      <c r="D114" s="31" t="s">
        <v>0</v>
      </c>
      <c r="E114" s="32" t="s">
        <v>1</v>
      </c>
      <c r="F114" s="31" t="s">
        <v>0</v>
      </c>
      <c r="G114" s="32" t="s">
        <v>1</v>
      </c>
      <c r="H114" s="31" t="s">
        <v>0</v>
      </c>
      <c r="I114" s="32" t="s">
        <v>1</v>
      </c>
      <c r="J114" s="31" t="s">
        <v>0</v>
      </c>
      <c r="K114" s="32" t="s">
        <v>1</v>
      </c>
      <c r="L114" s="31" t="s">
        <v>0</v>
      </c>
      <c r="M114" s="32" t="s">
        <v>1</v>
      </c>
      <c r="N114" s="31" t="s">
        <v>0</v>
      </c>
      <c r="O114" s="32" t="s">
        <v>1</v>
      </c>
      <c r="P114" s="31" t="s">
        <v>0</v>
      </c>
      <c r="Q114" s="32" t="s">
        <v>1</v>
      </c>
      <c r="R114" s="31" t="s">
        <v>0</v>
      </c>
      <c r="S114" s="32" t="s">
        <v>1</v>
      </c>
      <c r="T114" s="31" t="s">
        <v>0</v>
      </c>
      <c r="U114" s="32" t="s">
        <v>1</v>
      </c>
      <c r="V114" s="386"/>
      <c r="W114" s="18"/>
      <c r="X114" s="19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 spans="1:38" x14ac:dyDescent="0.2">
      <c r="A115" s="59" t="s">
        <v>3</v>
      </c>
      <c r="B115" s="111" t="s">
        <v>179</v>
      </c>
      <c r="C115" s="60" t="s">
        <v>80</v>
      </c>
      <c r="D115" s="61">
        <v>74.3</v>
      </c>
      <c r="E115" s="62">
        <f>100 * (   ((60*(INT(MIN(D115:D121))))+(100*(MIN(D115:D121)-(INT(MIN(D115:D121))))) )  /  ((60*(INT(D115)))+(100*((D115)-(INT(D115)))))    )</f>
        <v>100</v>
      </c>
      <c r="F115" s="61">
        <v>36.51</v>
      </c>
      <c r="G115" s="63">
        <f>100 * (   ((60*(INT(MIN(F115:F121))))+(100*(MIN(F115:F121)-(INT(MIN(F115:F121))))) )  /  ((60*(INT(F115)))+(100*((F115)-(INT(F115)))))    )</f>
        <v>89.280868385345997</v>
      </c>
      <c r="H115" s="61">
        <v>31.07</v>
      </c>
      <c r="I115" s="62">
        <f>100 * (   ((60*(INT(MIN(H115:H121))))+(100*(MIN(H115:H121)-(INT(MIN(H115:H121))))) )  /  ((60*(INT(H115)))+(100*((H115)-(INT(H115)))))    )</f>
        <v>100</v>
      </c>
      <c r="J115" s="61">
        <v>40.200000000000003</v>
      </c>
      <c r="K115" s="62">
        <f>100 * (   ((60*(INT(MIN(J115:J121))))+(100*(MIN(J115:J121)-(INT(MIN(J115:J121))))) )  /  ((60*(INT(J115)))+(100*((J115)-(INT(J115)))))    )</f>
        <v>100</v>
      </c>
      <c r="L115" s="61">
        <v>33.49</v>
      </c>
      <c r="M115" s="63">
        <f>100 * (   ((60*(INT(MIN(L115:L121))))+(100*(MIN(L115:L121)-(INT(MIN(L115:L121))))) )  /  ((60*(INT(L115)))+(100*((L115)-(INT(L115)))))    )</f>
        <v>90.389354361754542</v>
      </c>
      <c r="N115" s="57">
        <v>49.4</v>
      </c>
      <c r="O115" s="63">
        <f>100 * (   ((60*(INT(MIN(N115:N121))))+(100*(MIN(N115:N121)-(INT(MIN(N115:N121))))) )  /  ((60*(INT(N115)))+(100*((N115)-(INT(N115)))))    )</f>
        <v>75.402684563758399</v>
      </c>
      <c r="P115" s="61">
        <v>38.57</v>
      </c>
      <c r="Q115" s="62">
        <f>100 * (   ((60*(INT(MIN(P115:P121))))+(100*(MIN(P115:P121)-(INT(MIN(P115:P121))))) )  /  ((60*(INT(P115)))+(100*((P115)-(INT(P115)))))    )</f>
        <v>100</v>
      </c>
      <c r="R115" s="61">
        <v>85.58</v>
      </c>
      <c r="S115" s="62">
        <f>100 * (   ((60*(INT(MIN(R115:R121))))+(100*(MIN(R115:R121)-(INT(MIN(R115:R121))))) )  /  ((60*(INT(R115)))+(100*((R115)-(INT(R115)))))    )</f>
        <v>100</v>
      </c>
      <c r="T115" s="61">
        <v>40.020000000000003</v>
      </c>
      <c r="U115" s="63">
        <f>100 * (   ((60*(INT(MIN(T115:T121))))+(100*(MIN(T115:T121)-(INT(MIN(T115:T121))))) )  /  ((60*(INT(T115)))+(100*((T115)-(INT(T115)))))    )</f>
        <v>100</v>
      </c>
      <c r="V115" s="62">
        <f>SUM(E115,Q115,I115,K115,S115)</f>
        <v>500</v>
      </c>
      <c r="W115" s="16"/>
      <c r="X115" s="15"/>
      <c r="Z115" s="13">
        <f>(SUM(E115,G115,I115,K115,M115,O115,Q115,S115,U115)*0.8)</f>
        <v>684.05832584868722</v>
      </c>
      <c r="AB115" s="11">
        <f t="shared" ref="AB115" si="129">IF(C115="Vihor",1,0)*Z115</f>
        <v>0</v>
      </c>
      <c r="AC115" s="11">
        <f t="shared" ref="AC115" si="130">IF(C115="Maksimir",1,0)*Z115</f>
        <v>684.05832584868722</v>
      </c>
      <c r="AD115" s="11">
        <f t="shared" ref="AD115" si="131">IF(C115="Japetić",1,0)*Z115</f>
        <v>0</v>
      </c>
      <c r="AE115" s="11">
        <f t="shared" ref="AE115" si="132">IF(C115="Bjelovar",1,0)*Z115</f>
        <v>0</v>
      </c>
      <c r="AF115" s="11">
        <f t="shared" ref="AF115" si="133">IF(C115="Međimurje",1,0)*Z115</f>
        <v>0</v>
      </c>
      <c r="AG115" s="11">
        <f t="shared" ref="AG115" si="134">IF(C115="Sova",1,0)*Z115</f>
        <v>0</v>
      </c>
      <c r="AH115" s="11">
        <f t="shared" ref="AH115" si="135">IF(C115="Orion",1,0)*Z115</f>
        <v>0</v>
      </c>
      <c r="AI115" s="11">
        <f t="shared" ref="AI115" si="136">IF(C115="Kapela",1,0)*Z115</f>
        <v>0</v>
      </c>
      <c r="AJ115" s="11">
        <f t="shared" ref="AJ115" si="137">IF(C115="Jelen",1,0)*Z115</f>
        <v>0</v>
      </c>
      <c r="AK115" s="11">
        <f t="shared" ref="AK115" si="138">IF(C115="Varaždin",1,0)*Z115</f>
        <v>0</v>
      </c>
      <c r="AL115" s="11">
        <f t="shared" ref="AL115" si="139">IF(C115="Ivan Merz",1,0)*Z115</f>
        <v>0</v>
      </c>
    </row>
    <row r="116" spans="1:38" x14ac:dyDescent="0.2">
      <c r="A116" s="105" t="s">
        <v>4</v>
      </c>
      <c r="B116" s="96" t="s">
        <v>180</v>
      </c>
      <c r="C116" s="65" t="s">
        <v>81</v>
      </c>
      <c r="D116" s="66" t="s">
        <v>88</v>
      </c>
      <c r="E116" s="70" t="s">
        <v>16</v>
      </c>
      <c r="F116" s="66">
        <v>45.02</v>
      </c>
      <c r="G116" s="68">
        <f>100 * (   ((60*(INT(MIN(F115:F121))))+(100*(MIN(F115:F121)-(INT(MIN(F115:F121))))) )  /  ((60*(INT(F116)))+(100*((F116)-(INT(F116)))))    )</f>
        <v>73.056994818652839</v>
      </c>
      <c r="H116" s="66">
        <v>44.21</v>
      </c>
      <c r="I116" s="68">
        <f>100 * (   ((60*(INT(MIN(H115:H121))))+(100*(MIN(H115:H121)-(INT(MIN(H115:H121))))) )  /  ((60*(INT(H116)))+(100*((H116)-(INT(H116)))))    )</f>
        <v>70.161593385945125</v>
      </c>
      <c r="J116" s="66"/>
      <c r="K116" s="68"/>
      <c r="L116" s="66">
        <v>48.04</v>
      </c>
      <c r="M116" s="68">
        <f>100 * (   ((60*(INT(MIN(L115:L121))))+(100*(MIN(L115:L121)-(INT(MIN(L115:L121))))) )  /  ((60*(INT(L116)))+(100*((L116)-(INT(L116)))))    )</f>
        <v>63.592233009708742</v>
      </c>
      <c r="N116" s="69"/>
      <c r="O116" s="68"/>
      <c r="P116" s="66">
        <v>57.22</v>
      </c>
      <c r="Q116" s="68">
        <f>100 * (   ((60*(INT(MIN(P115:P121))))+(100*(MIN(P115:P121)-(INT(MIN(P115:P121))))) )  /  ((60*(INT(P116)))+(100*((P116)-(INT(P116)))))    )</f>
        <v>67.896571760604303</v>
      </c>
      <c r="R116" s="66">
        <v>166.54</v>
      </c>
      <c r="S116" s="67">
        <f>100 * (   ((60*(INT(MIN(R115:R121))))+(100*(MIN(R115:R121)-(INT(MIN(R115:R121))))) )  /  ((60*(INT(R116)))+(100*((R116)-(INT(R116)))))    )</f>
        <v>51.507888955462356</v>
      </c>
      <c r="T116" s="66">
        <v>42.57</v>
      </c>
      <c r="U116" s="68">
        <f>100 * (   ((60*(INT(MIN(T115:T121))))+(100*(MIN(T115:T121)-(INT(MIN(T115:T121))))) )  /  ((60*(INT(T116)))+(100*((T116)-(INT(T116)))))    )</f>
        <v>93.209157935584031</v>
      </c>
      <c r="V116" s="68">
        <f>SUM(Q116,G116,I116,U116,M116)</f>
        <v>367.91655091049506</v>
      </c>
      <c r="W116" s="16"/>
      <c r="X116" s="15"/>
      <c r="Z116" s="13">
        <f>(SUM(E116,G116,I116,K116,M116,O116,Q116,S116,U116)*0.8)</f>
        <v>335.53955189276593</v>
      </c>
      <c r="AB116" s="11">
        <f>IF(C116="Vihor",1,0)*Z116</f>
        <v>0</v>
      </c>
      <c r="AC116" s="11">
        <f>IF(C116="Maksimir",1,0)*Z116</f>
        <v>0</v>
      </c>
      <c r="AD116" s="11">
        <f>IF(C116="Japetić",1,0)*Z116</f>
        <v>335.53955189276593</v>
      </c>
      <c r="AE116" s="11">
        <f>IF(C116="Bjelovar",1,0)*Z116</f>
        <v>0</v>
      </c>
      <c r="AF116" s="11">
        <f>IF(C116="Međimurje",1,0)*Z116</f>
        <v>0</v>
      </c>
      <c r="AG116" s="11">
        <f>IF(C116="Sova",1,0)*Z116</f>
        <v>0</v>
      </c>
      <c r="AH116" s="11">
        <f>IF(C116="Orion",1,0)*Z116</f>
        <v>0</v>
      </c>
      <c r="AI116" s="11">
        <f>IF(C116="Kapela",1,0)*Z116</f>
        <v>0</v>
      </c>
      <c r="AJ116" s="11">
        <f>IF(C116="Jelen",1,0)*Z116</f>
        <v>0</v>
      </c>
      <c r="AK116" s="11">
        <f>IF(C116="Varaždin",1,0)*Z116</f>
        <v>0</v>
      </c>
      <c r="AL116" s="11">
        <f>IF(C116="Ivan Merz",1,0)*Z116</f>
        <v>0</v>
      </c>
    </row>
    <row r="117" spans="1:38" x14ac:dyDescent="0.2">
      <c r="A117" s="105" t="s">
        <v>5</v>
      </c>
      <c r="B117" s="96" t="s">
        <v>295</v>
      </c>
      <c r="C117" s="65" t="s">
        <v>73</v>
      </c>
      <c r="D117" s="66" t="s">
        <v>112</v>
      </c>
      <c r="E117" s="70" t="s">
        <v>16</v>
      </c>
      <c r="F117" s="66">
        <v>43</v>
      </c>
      <c r="G117" s="68">
        <f>100 * (   ((60*(INT(MIN(F115:F121))))+(100*(MIN(F115:F121)-(INT(MIN(F115:F121))))) )  /  ((60*(INT(F117)))+(100*((F117)-(INT(F117)))))    )</f>
        <v>76.511627906976742</v>
      </c>
      <c r="H117" s="66" t="s">
        <v>88</v>
      </c>
      <c r="I117" s="70" t="s">
        <v>16</v>
      </c>
      <c r="J117" s="66"/>
      <c r="K117" s="68"/>
      <c r="L117" s="66">
        <v>30.34</v>
      </c>
      <c r="M117" s="68">
        <f>100 * (   ((60*(INT(MIN(L115:L121))))+(100*(MIN(L115:L121)-(INT(MIN(L115:L121))))) )  /  ((60*(INT(L117)))+(100*((L117)-(INT(L117)))))    )</f>
        <v>100</v>
      </c>
      <c r="N117" s="69"/>
      <c r="O117" s="68"/>
      <c r="P117" s="66">
        <v>40.35</v>
      </c>
      <c r="Q117" s="68">
        <f>100 * (   ((60*(INT(MIN(P115:P121))))+(100*(MIN(P115:P121)-(INT(MIN(P115:P121))))) )  /  ((60*(INT(P117)))+(100*((P117)-(INT(P117)))))    )</f>
        <v>95.975359342915809</v>
      </c>
      <c r="R117" s="66">
        <v>132.34</v>
      </c>
      <c r="S117" s="68">
        <f>100 * (   ((60*(INT(MIN(R115:R121))))+(100*(MIN(R115:R121)-(INT(MIN(R115:R121))))) )  /  ((60*(INT(R117)))+(100*((R117)-(INT(R117)))))    )</f>
        <v>64.847875282876544</v>
      </c>
      <c r="T117" s="66"/>
      <c r="U117" s="68"/>
      <c r="V117" s="68">
        <f>SUM(Q117,G117,S117,K117,M117)</f>
        <v>337.33486253276908</v>
      </c>
      <c r="W117" s="16"/>
      <c r="X117" s="15"/>
      <c r="Z117" s="13">
        <f t="shared" ref="Z117:Z119" si="140">(SUM(E117,G117,I117,K117,M117,O117,Q117,S117,U117)*0.8)</f>
        <v>269.86789002621526</v>
      </c>
      <c r="AB117" s="11">
        <f>IF(C117="Vihor",1,0)*Z117</f>
        <v>269.86789002621526</v>
      </c>
      <c r="AC117" s="11">
        <f>IF(C117="Maksimir",1,0)*Z117</f>
        <v>0</v>
      </c>
      <c r="AD117" s="11">
        <f>IF(C117="Japetić",1,0)*Z117</f>
        <v>0</v>
      </c>
      <c r="AE117" s="11">
        <f>IF(C117="Bjelovar",1,0)*Z117</f>
        <v>0</v>
      </c>
      <c r="AF117" s="11">
        <f>IF(C117="Međimurje",1,0)*Z117</f>
        <v>0</v>
      </c>
      <c r="AG117" s="11">
        <f>IF(C117="Sova",1,0)*Z117</f>
        <v>0</v>
      </c>
      <c r="AH117" s="11">
        <f>IF(C117="Orion",1,0)*Z117</f>
        <v>0</v>
      </c>
      <c r="AI117" s="11">
        <f>IF(C117="Kapela",1,0)*Z117</f>
        <v>0</v>
      </c>
      <c r="AJ117" s="11">
        <f>IF(C117="Jelen",1,0)*Z117</f>
        <v>0</v>
      </c>
      <c r="AK117" s="11">
        <f>IF(C117="Varaždin",1,0)*Z117</f>
        <v>0</v>
      </c>
      <c r="AL117" s="11">
        <f>IF(C117="Ivan Merz",1,0)*Z117</f>
        <v>0</v>
      </c>
    </row>
    <row r="118" spans="1:38" x14ac:dyDescent="0.2">
      <c r="A118" s="105" t="s">
        <v>6</v>
      </c>
      <c r="B118" s="96" t="s">
        <v>181</v>
      </c>
      <c r="C118" s="65" t="s">
        <v>156</v>
      </c>
      <c r="D118" s="66" t="s">
        <v>112</v>
      </c>
      <c r="E118" s="70" t="s">
        <v>16</v>
      </c>
      <c r="F118" s="66">
        <v>32.54</v>
      </c>
      <c r="G118" s="68">
        <f>100 * (   ((60*(INT(MIN(F115:F121))))+(100*(MIN(F115:F121)-(INT(MIN(F115:F121))))) )  /  ((60*(INT(F118)))+(100*((F118)-(INT(F118)))))    )</f>
        <v>100</v>
      </c>
      <c r="H118" s="66">
        <v>50.24</v>
      </c>
      <c r="I118" s="68">
        <f>100 * (   ((60*(INT(MIN(H115:H121))))+(100*(MIN(H115:H121)-(INT(MIN(H115:H121))))) )  /  ((60*(INT(H118)))+(100*((H118)-(INT(H118)))))    )</f>
        <v>61.739417989417987</v>
      </c>
      <c r="J118" s="66">
        <v>67.2</v>
      </c>
      <c r="K118" s="68">
        <f>100 * (   ((60*(INT(MIN(J115:J121))))+(100*(MIN(J115:J121)-(INT(MIN(J115:J121))))) )  /  ((60*(INT(J118)))+(100*((J118)-(INT(J118)))))    )</f>
        <v>59.90099009900991</v>
      </c>
      <c r="L118" s="66"/>
      <c r="M118" s="68"/>
      <c r="N118" s="69">
        <v>67.2</v>
      </c>
      <c r="O118" s="68">
        <f>100 * (   ((60*(INT(MIN(N115:N121))))+(100*(MIN(N115:N121)-(INT(MIN(N115:N121))))) )  /  ((60*(INT(N118)))+(100*((N118)-(INT(N118)))))    )</f>
        <v>55.618811881188122</v>
      </c>
      <c r="P118" s="66" t="s">
        <v>88</v>
      </c>
      <c r="Q118" s="70" t="s">
        <v>16</v>
      </c>
      <c r="R118" s="66"/>
      <c r="S118" s="68"/>
      <c r="T118" s="66"/>
      <c r="U118" s="68"/>
      <c r="V118" s="68">
        <f>SUM(O118,G118,I118,K118,M118)</f>
        <v>277.25921996961603</v>
      </c>
      <c r="W118" s="16"/>
      <c r="X118" s="15"/>
      <c r="Z118" s="13">
        <f t="shared" si="140"/>
        <v>221.80737597569279</v>
      </c>
      <c r="AB118" s="11">
        <f>IF(C118="Vihor",1,0)*Z118</f>
        <v>0</v>
      </c>
      <c r="AC118" s="11">
        <f>IF(C118="Maksimir",1,0)*Z118</f>
        <v>0</v>
      </c>
      <c r="AD118" s="11">
        <f>IF(C118="Japetić",1,0)*Z118</f>
        <v>0</v>
      </c>
      <c r="AE118" s="11">
        <f>IF(C118="Bjelovar",1,0)*Z118</f>
        <v>0</v>
      </c>
      <c r="AF118" s="11">
        <f>IF(C118="Međimurje",1,0)*Z118</f>
        <v>0</v>
      </c>
      <c r="AG118" s="11">
        <f>IF(C118="Sova",1,0)*Z118</f>
        <v>0</v>
      </c>
      <c r="AH118" s="11">
        <f>IF(C118="Orion",1,0)*Z118</f>
        <v>0</v>
      </c>
      <c r="AI118" s="11">
        <f>IF(C118="Kapela",1,0)*Z118</f>
        <v>0</v>
      </c>
      <c r="AJ118" s="11">
        <f>IF(C118="Jelen",1,0)*Z118</f>
        <v>221.80737597569279</v>
      </c>
      <c r="AK118" s="11">
        <f>IF(C118="Varaždin",1,0)*Z118</f>
        <v>0</v>
      </c>
      <c r="AL118" s="11">
        <f>IF(C118="Ivan Merz",1,0)*Z118</f>
        <v>0</v>
      </c>
    </row>
    <row r="119" spans="1:38" x14ac:dyDescent="0.2">
      <c r="A119" s="105" t="s">
        <v>7</v>
      </c>
      <c r="B119" s="96" t="s">
        <v>327</v>
      </c>
      <c r="C119" s="65" t="s">
        <v>81</v>
      </c>
      <c r="D119" s="66"/>
      <c r="E119" s="68"/>
      <c r="F119" s="66"/>
      <c r="G119" s="68"/>
      <c r="H119" s="66"/>
      <c r="I119" s="68"/>
      <c r="J119" s="66">
        <v>48.05</v>
      </c>
      <c r="K119" s="68">
        <f>100 * (   ((60*(INT(MIN(J114:J121))))+(100*(MIN(J114:J121)-(INT(MIN(J114:J121))))) )  /  ((60*(INT(J119)))+(100*((J119)-(INT(J119)))))    )</f>
        <v>83.882149046793785</v>
      </c>
      <c r="L119" s="66"/>
      <c r="M119" s="68"/>
      <c r="N119" s="69">
        <v>37.270000000000003</v>
      </c>
      <c r="O119" s="68">
        <f>100 * (   ((60*(INT(MIN(N114:N121))))+(100*(MIN(N114:N121)-(INT(MIN(N114:N121))))) )  /  ((60*(INT(N119)))+(100*((N119)-(INT(N119)))))    )</f>
        <v>100</v>
      </c>
      <c r="P119" s="66">
        <v>44.59</v>
      </c>
      <c r="Q119" s="68">
        <f>100 * (   ((60*(INT(MIN(P115:P121))))+(100*(MIN(P115:P121)-(INT(MIN(P115:P121))))) )  /  ((60*(INT(P119)))+(100*((P119)-(INT(P119)))))    )</f>
        <v>86.587625046313434</v>
      </c>
      <c r="R119" s="66" t="s">
        <v>88</v>
      </c>
      <c r="S119" s="70" t="s">
        <v>16</v>
      </c>
      <c r="T119" s="66"/>
      <c r="U119" s="68"/>
      <c r="V119" s="68">
        <f>SUM(E119,G119,O119,K119,Q119)</f>
        <v>270.46977409310722</v>
      </c>
      <c r="W119" s="16"/>
      <c r="X119" s="15"/>
      <c r="Z119" s="13">
        <f t="shared" si="140"/>
        <v>216.37581927448579</v>
      </c>
      <c r="AB119" s="11">
        <f>IF(C119="Vihor",1,0)*Z119</f>
        <v>0</v>
      </c>
      <c r="AC119" s="11">
        <f>IF(C119="Maksimir",1,0)*Z119</f>
        <v>0</v>
      </c>
      <c r="AD119" s="11">
        <f>IF(C119="Japetić",1,0)*Z119</f>
        <v>216.37581927448579</v>
      </c>
      <c r="AE119" s="11">
        <f>IF(C119="Bjelovar",1,0)*Z119</f>
        <v>0</v>
      </c>
      <c r="AF119" s="11">
        <f>IF(C119="Međimurje",1,0)*Z119</f>
        <v>0</v>
      </c>
      <c r="AG119" s="11">
        <f>IF(C119="Sova",1,0)*Z119</f>
        <v>0</v>
      </c>
      <c r="AH119" s="11">
        <f>IF(C119="Orion",1,0)*Z119</f>
        <v>0</v>
      </c>
      <c r="AI119" s="11">
        <f>IF(C119="Kapela",1,0)*Z119</f>
        <v>0</v>
      </c>
      <c r="AJ119" s="11">
        <f>IF(C119="Jelen",1,0)*Z119</f>
        <v>0</v>
      </c>
      <c r="AK119" s="11">
        <f>IF(C119="Varaždin",1,0)*Z119</f>
        <v>0</v>
      </c>
      <c r="AL119" s="11">
        <f>IF(C119="Ivan Merz",1,0)*Z119</f>
        <v>0</v>
      </c>
    </row>
    <row r="120" spans="1:38" s="138" customFormat="1" x14ac:dyDescent="0.2">
      <c r="A120" s="105" t="s">
        <v>8</v>
      </c>
      <c r="B120" s="96" t="s">
        <v>294</v>
      </c>
      <c r="C120" s="65" t="s">
        <v>97</v>
      </c>
      <c r="D120" s="66"/>
      <c r="E120" s="68"/>
      <c r="F120" s="66">
        <v>40.590000000000003</v>
      </c>
      <c r="G120" s="68">
        <f>100 * (   ((60*(INT(MIN(F115:F121))))+(100*(MIN(F115:F121)-(INT(MIN(F115:F121))))) )  /  ((60*(INT(F120)))+(100*((F120)-(INT(F120)))))    )</f>
        <v>80.276535176901163</v>
      </c>
      <c r="H120" s="66"/>
      <c r="I120" s="68"/>
      <c r="J120" s="66"/>
      <c r="K120" s="68"/>
      <c r="L120" s="66"/>
      <c r="M120" s="68"/>
      <c r="N120" s="69"/>
      <c r="O120" s="68"/>
      <c r="P120" s="66"/>
      <c r="Q120" s="68"/>
      <c r="R120" s="66"/>
      <c r="S120" s="68"/>
      <c r="T120" s="66"/>
      <c r="U120" s="68"/>
      <c r="V120" s="68">
        <f>SUM(E120,G120,I120,K120,M120)</f>
        <v>80.276535176901163</v>
      </c>
      <c r="W120" s="136"/>
      <c r="X120" s="137"/>
      <c r="Z120" s="139">
        <f>(SUM(E120,G120,I120,K120,M120,O120,Q120,S120,U120)*0.8)</f>
        <v>64.221228141520939</v>
      </c>
      <c r="AB120" s="140">
        <f>IF(C120="Vihor",1,0)*Z120</f>
        <v>0</v>
      </c>
      <c r="AC120" s="140">
        <f>IF(C120="Maksimir",1,0)*Z120</f>
        <v>0</v>
      </c>
      <c r="AD120" s="140">
        <f>IF(C120="Japetić",1,0)*Z120</f>
        <v>0</v>
      </c>
      <c r="AE120" s="140">
        <f>IF(C120="Bjelovar",1,0)*Z120</f>
        <v>0</v>
      </c>
      <c r="AF120" s="140">
        <f>IF(C120="Međimurje",1,0)*Z120</f>
        <v>0</v>
      </c>
      <c r="AG120" s="140">
        <f>IF(C120="Sova",1,0)*Z120</f>
        <v>0</v>
      </c>
      <c r="AH120" s="140">
        <f>IF(C120="Orion",1,0)*Z120</f>
        <v>64.221228141520939</v>
      </c>
      <c r="AI120" s="140">
        <f>IF(C120="Kapela",1,0)*Z120</f>
        <v>0</v>
      </c>
      <c r="AJ120" s="140">
        <f>IF(C120="Jelen",1,0)*Z120</f>
        <v>0</v>
      </c>
      <c r="AK120" s="140">
        <f>IF(C120="Varaždin",1,0)*Z120</f>
        <v>0</v>
      </c>
      <c r="AL120" s="140">
        <f>IF(C120="Ivan Merz",1,0)*Z120</f>
        <v>0</v>
      </c>
    </row>
    <row r="121" spans="1:38" s="143" customFormat="1" ht="13.5" thickBot="1" x14ac:dyDescent="0.25">
      <c r="A121" s="107" t="s">
        <v>9</v>
      </c>
      <c r="B121" s="98" t="s">
        <v>408</v>
      </c>
      <c r="C121" s="72" t="s">
        <v>73</v>
      </c>
      <c r="D121" s="73"/>
      <c r="E121" s="74"/>
      <c r="F121" s="73"/>
      <c r="G121" s="74"/>
      <c r="H121" s="73"/>
      <c r="I121" s="74"/>
      <c r="J121" s="73"/>
      <c r="K121" s="74"/>
      <c r="L121" s="73">
        <v>60.15</v>
      </c>
      <c r="M121" s="74">
        <f>100 * (   ((60*(INT(MIN(L115:L121))))+(100*(MIN(L115:L121)-(INT(MIN(L115:L121))))) )  /  ((60*(INT(L121)))+(100*((L121)-(INT(L121)))))    )</f>
        <v>50.73305670816044</v>
      </c>
      <c r="N121" s="51"/>
      <c r="O121" s="74"/>
      <c r="P121" s="73"/>
      <c r="Q121" s="74"/>
      <c r="R121" s="73"/>
      <c r="S121" s="75"/>
      <c r="T121" s="73"/>
      <c r="U121" s="74"/>
      <c r="V121" s="74">
        <f>SUM(E121,G121,O121,M121,Q121)</f>
        <v>50.73305670816044</v>
      </c>
      <c r="W121" s="141"/>
      <c r="X121" s="142"/>
      <c r="Z121" s="144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</row>
    <row r="122" spans="1:38" ht="13.5" thickBot="1" x14ac:dyDescent="0.25"/>
    <row r="123" spans="1:38" ht="13.5" customHeight="1" x14ac:dyDescent="0.25">
      <c r="A123" s="387"/>
      <c r="B123" s="390" t="s">
        <v>50</v>
      </c>
      <c r="C123" s="393" t="s">
        <v>2</v>
      </c>
      <c r="D123" s="380" t="s">
        <v>95</v>
      </c>
      <c r="E123" s="380"/>
      <c r="F123" s="380" t="s">
        <v>145</v>
      </c>
      <c r="G123" s="380"/>
      <c r="H123" s="380" t="s">
        <v>133</v>
      </c>
      <c r="I123" s="380"/>
      <c r="J123" s="380" t="s">
        <v>135</v>
      </c>
      <c r="K123" s="380"/>
      <c r="L123" s="380" t="s">
        <v>136</v>
      </c>
      <c r="M123" s="381"/>
      <c r="N123" s="380" t="s">
        <v>149</v>
      </c>
      <c r="O123" s="380"/>
      <c r="P123" s="380" t="s">
        <v>20</v>
      </c>
      <c r="Q123" s="380"/>
      <c r="R123" s="380" t="s">
        <v>153</v>
      </c>
      <c r="S123" s="381"/>
      <c r="T123" s="380" t="s">
        <v>381</v>
      </c>
      <c r="U123" s="381"/>
      <c r="V123" s="384" t="s">
        <v>93</v>
      </c>
      <c r="W123" s="397"/>
      <c r="X123" s="397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 spans="1:38" ht="13.5" x14ac:dyDescent="0.25">
      <c r="A124" s="388"/>
      <c r="B124" s="391"/>
      <c r="C124" s="394"/>
      <c r="D124" s="379" t="s">
        <v>144</v>
      </c>
      <c r="E124" s="379"/>
      <c r="F124" s="379" t="s">
        <v>146</v>
      </c>
      <c r="G124" s="379"/>
      <c r="H124" s="379" t="s">
        <v>146</v>
      </c>
      <c r="I124" s="379"/>
      <c r="J124" s="379" t="s">
        <v>147</v>
      </c>
      <c r="K124" s="379"/>
      <c r="L124" s="379" t="s">
        <v>148</v>
      </c>
      <c r="M124" s="379"/>
      <c r="N124" s="379" t="s">
        <v>151</v>
      </c>
      <c r="O124" s="379"/>
      <c r="P124" s="379" t="s">
        <v>152</v>
      </c>
      <c r="Q124" s="379"/>
      <c r="R124" s="379" t="s">
        <v>91</v>
      </c>
      <c r="S124" s="379"/>
      <c r="T124" s="379" t="s">
        <v>382</v>
      </c>
      <c r="U124" s="379"/>
      <c r="V124" s="385"/>
      <c r="W124" s="397"/>
      <c r="X124" s="397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 spans="1:38" ht="13.5" customHeight="1" thickBot="1" x14ac:dyDescent="0.25">
      <c r="A125" s="389"/>
      <c r="B125" s="392"/>
      <c r="C125" s="395"/>
      <c r="D125" s="31" t="s">
        <v>0</v>
      </c>
      <c r="E125" s="32" t="s">
        <v>1</v>
      </c>
      <c r="F125" s="31" t="s">
        <v>0</v>
      </c>
      <c r="G125" s="32" t="s">
        <v>1</v>
      </c>
      <c r="H125" s="31" t="s">
        <v>0</v>
      </c>
      <c r="I125" s="32" t="s">
        <v>1</v>
      </c>
      <c r="J125" s="31" t="s">
        <v>0</v>
      </c>
      <c r="K125" s="32" t="s">
        <v>1</v>
      </c>
      <c r="L125" s="31" t="s">
        <v>0</v>
      </c>
      <c r="M125" s="32" t="s">
        <v>1</v>
      </c>
      <c r="N125" s="31" t="s">
        <v>0</v>
      </c>
      <c r="O125" s="32" t="s">
        <v>1</v>
      </c>
      <c r="P125" s="31" t="s">
        <v>0</v>
      </c>
      <c r="Q125" s="32" t="s">
        <v>1</v>
      </c>
      <c r="R125" s="31" t="s">
        <v>0</v>
      </c>
      <c r="S125" s="32" t="s">
        <v>1</v>
      </c>
      <c r="T125" s="31" t="s">
        <v>0</v>
      </c>
      <c r="U125" s="32" t="s">
        <v>1</v>
      </c>
      <c r="V125" s="386"/>
      <c r="W125" s="18"/>
      <c r="X125" s="19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x14ac:dyDescent="0.2">
      <c r="A126" s="108" t="s">
        <v>3</v>
      </c>
      <c r="B126" s="111" t="s">
        <v>182</v>
      </c>
      <c r="C126" s="60" t="s">
        <v>73</v>
      </c>
      <c r="D126" s="61">
        <v>99.06</v>
      </c>
      <c r="E126" s="63">
        <f>100 * (   ((60*(INT(MIN(D126:D131))))+(100*(MIN(D126:D131)-(INT(MIN(D126:D131))))) )  /  ((60*(INT(D126)))+(100*((D126)-(INT(D126)))))    )</f>
        <v>67.457114026236127</v>
      </c>
      <c r="F126" s="61">
        <v>38.36</v>
      </c>
      <c r="G126" s="62">
        <f>100 * (   ((60*(INT(MIN(F126:F131))))+(100*(MIN(F126:F131)-(INT(MIN(F126:F131))))) )  /  ((60*(INT(F126)))+(100*((F126)-(INT(F126)))))    )</f>
        <v>100</v>
      </c>
      <c r="H126" s="61"/>
      <c r="I126" s="62"/>
      <c r="J126" s="61">
        <v>37.56</v>
      </c>
      <c r="K126" s="62">
        <f>100 * (   ((60*(INT(MIN(J126:J131))))+(100*(MIN(J126:J131)-(INT(MIN(J126:J131))))) )  /  ((60*(INT(J126)))+(100*((J126)-(INT(J126)))))    )</f>
        <v>100</v>
      </c>
      <c r="L126" s="52">
        <v>33.520000000000003</v>
      </c>
      <c r="M126" s="62">
        <f>100 * (   ((60*(INT(MIN(L126:L131))))+(100*(MIN(L126:L131)-(INT(MIN(L126:L131))))) )  /  ((60*(INT(L126)))+(100*((L126)-(INT(L126)))))    )</f>
        <v>100</v>
      </c>
      <c r="N126" s="61">
        <v>40.24</v>
      </c>
      <c r="O126" s="63">
        <f>100 * (   ((60*(INT(MIN(N126:N131))))+(100*(MIN(N126:N131)-(INT(MIN(N126:N131))))) )  /  ((60*(INT(N126)))+(100*((N126)-(INT(N126)))))    )</f>
        <v>90.140264026402633</v>
      </c>
      <c r="P126" s="61">
        <v>55.15</v>
      </c>
      <c r="Q126" s="62">
        <f>100 * (   ((60*(INT(MIN(P126:P131))))+(100*(MIN(P126:P131)-(INT(MIN(P126:P131))))) )  /  ((60*(INT(P126)))+(100*((P126)-(INT(P126)))))    )</f>
        <v>100</v>
      </c>
      <c r="R126" s="61">
        <v>95.58</v>
      </c>
      <c r="S126" s="62">
        <f>100 * (   ((60*(INT(MIN(R126:R131))))+(100*(MIN(R126:R131)-(INT(MIN(R126:R131))))) )  /  ((60*(INT(R126)))+(100*((R126)-(INT(R126)))))    )</f>
        <v>100</v>
      </c>
      <c r="T126" s="61">
        <v>53.27</v>
      </c>
      <c r="U126" s="63">
        <f>100 * (   ((60*(INT(MIN(T126:T131))))+(100*(MIN(T126:T131)-(INT(MIN(T126:T131))))) )  /  ((60*(INT(T126)))+(100*((T126)-(INT(T126)))))    )</f>
        <v>88.836919239164317</v>
      </c>
      <c r="V126" s="62">
        <f>SUM(M126,G126,Q126,K126,S126)</f>
        <v>500</v>
      </c>
      <c r="W126" s="16"/>
      <c r="X126" s="15"/>
      <c r="Z126" s="13">
        <f>(SUM(E126,G126,I126,K126,M126,O126,Q126,S126,U126)*0.9)</f>
        <v>671.79086756262279</v>
      </c>
      <c r="AB126" s="11">
        <f>IF(C126="Vihor",1,0)*Z126</f>
        <v>671.79086756262279</v>
      </c>
      <c r="AC126" s="11">
        <f>IF(C126="Maksimir",1,0)*Z126</f>
        <v>0</v>
      </c>
      <c r="AD126" s="11">
        <f>IF(C126="Japetić",1,0)*Z126</f>
        <v>0</v>
      </c>
      <c r="AE126" s="11">
        <f>IF(C126="Bjelovar",1,0)*Z126</f>
        <v>0</v>
      </c>
      <c r="AF126" s="11">
        <f>IF(C126="Međimurje",1,0)*Z126</f>
        <v>0</v>
      </c>
      <c r="AG126" s="11">
        <f>IF(C126="Sova",1,0)*Z126</f>
        <v>0</v>
      </c>
      <c r="AH126" s="11">
        <f>IF(C126="Orion",1,0)*Z126</f>
        <v>0</v>
      </c>
      <c r="AI126" s="11">
        <f>IF(C126="Kapela",1,0)*Z126</f>
        <v>0</v>
      </c>
      <c r="AJ126" s="11">
        <f>IF(C126="Jelen",1,0)*Z126</f>
        <v>0</v>
      </c>
      <c r="AK126" s="11">
        <f>IF(C126="Varaždin",1,0)*Z126</f>
        <v>0</v>
      </c>
      <c r="AL126" s="11">
        <f>IF(C126="Ivan Merz",1,0)*Z126</f>
        <v>0</v>
      </c>
    </row>
    <row r="127" spans="1:38" x14ac:dyDescent="0.2">
      <c r="A127" s="105" t="s">
        <v>4</v>
      </c>
      <c r="B127" s="96" t="s">
        <v>183</v>
      </c>
      <c r="C127" s="65" t="s">
        <v>73</v>
      </c>
      <c r="D127" s="66">
        <v>107.04</v>
      </c>
      <c r="E127" s="67">
        <f>100 * (   ((60*(INT(MIN(D126:D131))))+(100*(MIN(D126:D131)-(INT(MIN(D126:D131))))) )  /  ((60*(INT(D127)))+(100*((D127)-(INT(D127)))))    )</f>
        <v>62.437733499377337</v>
      </c>
      <c r="F127" s="66">
        <v>74.209999999999994</v>
      </c>
      <c r="G127" s="67">
        <f>100 * (   ((60*(INT(MIN(F126:F131))))+(100*(MIN(F126:F131)-(INT(MIN(F126:F131))))) )  /  ((60*(INT(F127)))+(100*((F127)-(INT(F127)))))    )</f>
        <v>51.916610625420326</v>
      </c>
      <c r="H127" s="66">
        <v>45.02</v>
      </c>
      <c r="I127" s="68">
        <f>100 * (   ((60*(INT(MIN(H126:H131))))+(100*(MIN(H126:H131)-(INT(MIN(H126:H131))))) )  /  ((60*(INT(H127)))+(100*((H127)-(INT(H127)))))    )</f>
        <v>91.080680977054016</v>
      </c>
      <c r="J127" s="66">
        <v>41.57</v>
      </c>
      <c r="K127" s="68">
        <f>100 * (   ((60*(INT(MIN(J126:J131))))+(100*(MIN(J126:J131)-(INT(MIN(J126:J131))))) )  /  ((60*(INT(J127)))+(100*((J127)-(INT(J127)))))    )</f>
        <v>90.425109257052043</v>
      </c>
      <c r="L127" s="53">
        <v>37.5</v>
      </c>
      <c r="M127" s="68">
        <f>100 * (   ((60*(INT(MIN(L126:L131))))+(100*(MIN(L126:L131)-(INT(MIN(L126:L131))))) )  /  ((60*(INT(L127)))+(100*((L127)-(INT(L127)))))    )</f>
        <v>89.51541850220265</v>
      </c>
      <c r="N127" s="66">
        <v>36.25</v>
      </c>
      <c r="O127" s="68">
        <f>100 * (   ((60*(INT(MIN(N126:N131))))+(100*(MIN(N126:N131)-(INT(MIN(N126:N131))))) )  /  ((60*(INT(N127)))+(100*((N127)-(INT(N127)))))    )</f>
        <v>100</v>
      </c>
      <c r="P127" s="66">
        <v>63.55</v>
      </c>
      <c r="Q127" s="67">
        <f>100 * (   ((60*(INT(MIN(P126:P131))))+(100*(MIN(P126:P131)-(INT(MIN(P126:P131))))) )  /  ((60*(INT(P127)))+(100*((P127)-(INT(P127)))))    )</f>
        <v>86.440677966101703</v>
      </c>
      <c r="R127" s="66">
        <v>168.52</v>
      </c>
      <c r="S127" s="67">
        <f>100 * (   ((60*(INT(MIN(R126:R131))))+(100*(MIN(R126:R131)-(INT(MIN(R126:R131))))) )  /  ((60*(INT(R127)))+(100*((R127)-(INT(R127)))))    )</f>
        <v>56.829846032372664</v>
      </c>
      <c r="T127" s="66">
        <v>47.29</v>
      </c>
      <c r="U127" s="68">
        <f>100 * (   ((60*(INT(MIN(T126:T131))))+(100*(MIN(T126:T131)-(INT(MIN(T126:T131))))) )  /  ((60*(INT(T127)))+(100*((T127)-(INT(T127)))))    )</f>
        <v>100</v>
      </c>
      <c r="V127" s="68">
        <f>SUM(E127,U127,I127,K127,M127)</f>
        <v>433.45894223568604</v>
      </c>
      <c r="W127" s="16"/>
      <c r="X127" s="15"/>
      <c r="Z127" s="13">
        <f>(SUM(E127,G127,I127,K127,M127,O127,Q127,S127,U127)*0.9)</f>
        <v>655.78146917362267</v>
      </c>
      <c r="AB127" s="11">
        <f>IF(C127="Vihor",1,0)*Z127</f>
        <v>655.78146917362267</v>
      </c>
      <c r="AC127" s="11">
        <f>IF(C127="Maksimir",1,0)*Z127</f>
        <v>0</v>
      </c>
      <c r="AD127" s="11">
        <f>IF(C127="Japetić",1,0)*Z127</f>
        <v>0</v>
      </c>
      <c r="AE127" s="11">
        <f>IF(C127="Bjelovar",1,0)*Z127</f>
        <v>0</v>
      </c>
      <c r="AF127" s="11">
        <f>IF(C127="Međimurje",1,0)*Z127</f>
        <v>0</v>
      </c>
      <c r="AG127" s="11">
        <f>IF(C127="Sova",1,0)*Z127</f>
        <v>0</v>
      </c>
      <c r="AH127" s="11">
        <f>IF(C127="Orion",1,0)*Z127</f>
        <v>0</v>
      </c>
      <c r="AI127" s="11">
        <f>IF(C127="Kapela",1,0)*Z127</f>
        <v>0</v>
      </c>
      <c r="AJ127" s="11">
        <f>IF(C127="Jelen",1,0)*Z127</f>
        <v>0</v>
      </c>
      <c r="AK127" s="11">
        <f>IF(C127="Varaždin",1,0)*Z127</f>
        <v>0</v>
      </c>
      <c r="AL127" s="11">
        <f>IF(C127="Ivan Merz",1,0)*Z127</f>
        <v>0</v>
      </c>
    </row>
    <row r="128" spans="1:38" x14ac:dyDescent="0.2">
      <c r="A128" s="105" t="s">
        <v>5</v>
      </c>
      <c r="B128" s="96" t="s">
        <v>106</v>
      </c>
      <c r="C128" s="65" t="s">
        <v>73</v>
      </c>
      <c r="D128" s="66">
        <v>66.510000000000005</v>
      </c>
      <c r="E128" s="68">
        <f>100 * (   ((60*(INT(MIN(D126:D131))))+(100*(MIN(D126:D131)-(INT(MIN(D126:D131))))) )  /  ((60*(INT(D128)))+(100*((D128)-(INT(D128)))))    )</f>
        <v>100</v>
      </c>
      <c r="F128" s="66">
        <v>46.22</v>
      </c>
      <c r="G128" s="68">
        <f>100 * (   ((60*(INT(MIN(F126:F131))))+(100*(MIN(F126:F131)-(INT(MIN(F126:F131))))) )  /  ((60*(INT(F128)))+(100*((F128)-(INT(F128)))))    )</f>
        <v>83.249460819554272</v>
      </c>
      <c r="H128" s="66">
        <v>41.01</v>
      </c>
      <c r="I128" s="68">
        <f>100 * (   ((60*(INT(MIN(H126:H131))))+(100*(MIN(H126:H131)-(INT(MIN(H126:H131))))) )  /  ((60*(INT(H128)))+(100*((H128)-(INT(H128)))))    )</f>
        <v>100</v>
      </c>
      <c r="J128" s="66">
        <v>41.05</v>
      </c>
      <c r="K128" s="68">
        <f>100 * (   ((60*(INT(MIN(J126:J131))))+(100*(MIN(J126:J131)-(INT(MIN(J126:J131))))) )  /  ((60*(INT(J128)))+(100*((J128)-(INT(J128)))))    )</f>
        <v>92.332657200811369</v>
      </c>
      <c r="L128" s="53">
        <v>62.39</v>
      </c>
      <c r="M128" s="68">
        <f>100 * (   ((60*(INT(MIN(L126:L131))))+(100*(MIN(L126:L131)-(INT(MIN(L126:L131))))) )  /  ((60*(INT(L128)))+(100*((L128)-(INT(L128)))))    )</f>
        <v>54.056930034583672</v>
      </c>
      <c r="N128" s="66"/>
      <c r="O128" s="68"/>
      <c r="P128" s="66"/>
      <c r="Q128" s="68"/>
      <c r="R128" s="66"/>
      <c r="S128" s="68"/>
      <c r="T128" s="66"/>
      <c r="U128" s="68"/>
      <c r="V128" s="68">
        <f>SUM(E128,G128,I128,K128,M128)</f>
        <v>429.63904805494928</v>
      </c>
      <c r="W128" s="16"/>
      <c r="X128" s="15"/>
      <c r="Z128" s="13">
        <f>(SUM(E128,G128,I128,K128,M128,O128,Q128,S128,U128)*0.9)</f>
        <v>386.67514324945438</v>
      </c>
      <c r="AB128" s="11">
        <f>IF(C128="Vihor",1,0)*Z128</f>
        <v>386.67514324945438</v>
      </c>
      <c r="AC128" s="11">
        <f>IF(C128="Maksimir",1,0)*Z128</f>
        <v>0</v>
      </c>
      <c r="AD128" s="11">
        <f>IF(C128="Japetić",1,0)*Z128</f>
        <v>0</v>
      </c>
      <c r="AE128" s="11">
        <f>IF(C128="Bjelovar",1,0)*Z128</f>
        <v>0</v>
      </c>
      <c r="AF128" s="11">
        <f>IF(C128="Međimurje",1,0)*Z128</f>
        <v>0</v>
      </c>
      <c r="AG128" s="11">
        <f>IF(C128="Sova",1,0)*Z128</f>
        <v>0</v>
      </c>
      <c r="AH128" s="11">
        <f>IF(C128="Orion",1,0)*Z128</f>
        <v>0</v>
      </c>
      <c r="AI128" s="11">
        <f>IF(C128="Kapela",1,0)*Z128</f>
        <v>0</v>
      </c>
      <c r="AJ128" s="11">
        <f>IF(C128="Jelen",1,0)*Z128</f>
        <v>0</v>
      </c>
      <c r="AK128" s="11">
        <f>IF(C128="Varaždin",1,0)*Z128</f>
        <v>0</v>
      </c>
      <c r="AL128" s="11">
        <f>IF(C128="Ivan Merz",1,0)*Z128</f>
        <v>0</v>
      </c>
    </row>
    <row r="129" spans="1:38" x14ac:dyDescent="0.2">
      <c r="A129" s="105" t="s">
        <v>6</v>
      </c>
      <c r="B129" s="96" t="s">
        <v>105</v>
      </c>
      <c r="C129" s="65" t="s">
        <v>73</v>
      </c>
      <c r="D129" s="66"/>
      <c r="E129" s="68"/>
      <c r="F129" s="66">
        <v>96.03</v>
      </c>
      <c r="G129" s="68">
        <f>100 * (   ((60*(INT(MIN(F126:F131))))+(100*(MIN(F126:F131)-(INT(MIN(F126:F131))))) )  /  ((60*(INT(F129)))+(100*((F129)-(INT(F129)))))    )</f>
        <v>40.187402394586151</v>
      </c>
      <c r="H129" s="66">
        <v>74.010000000000005</v>
      </c>
      <c r="I129" s="68">
        <f>100 * (   ((60*(INT(MIN(H126:H131))))+(100*(MIN(H126:H131)-(INT(MIN(H126:H131))))) )  /  ((60*(INT(H129)))+(100*((H129)-(INT(H129)))))    )</f>
        <v>55.415446971402829</v>
      </c>
      <c r="J129" s="66"/>
      <c r="K129" s="68"/>
      <c r="L129" s="53"/>
      <c r="M129" s="68"/>
      <c r="N129" s="66"/>
      <c r="O129" s="68"/>
      <c r="P129" s="66"/>
      <c r="Q129" s="68"/>
      <c r="R129" s="66"/>
      <c r="S129" s="68"/>
      <c r="T129" s="66"/>
      <c r="U129" s="68"/>
      <c r="V129" s="68">
        <f t="shared" ref="V129:V131" si="141">SUM(E129,G129,I129,K129,M129)</f>
        <v>95.602849365988988</v>
      </c>
      <c r="W129" s="16"/>
      <c r="X129" s="15"/>
      <c r="Z129" s="13">
        <f t="shared" ref="Z129:Z131" si="142">(SUM(E129,G129,I129,K129,M129,O129,Q129,S129,U129)*0.9)</f>
        <v>86.042564429390097</v>
      </c>
      <c r="AB129" s="11">
        <f t="shared" ref="AB129:AB131" si="143">IF(C129="Vihor",1,0)*Z129</f>
        <v>86.042564429390097</v>
      </c>
      <c r="AC129" s="11">
        <f t="shared" ref="AC129:AC131" si="144">IF(C129="Maksimir",1,0)*Z129</f>
        <v>0</v>
      </c>
      <c r="AD129" s="11">
        <f t="shared" ref="AD129:AD131" si="145">IF(C129="Japetić",1,0)*Z129</f>
        <v>0</v>
      </c>
      <c r="AE129" s="11">
        <f t="shared" ref="AE129:AE131" si="146">IF(C129="Bjelovar",1,0)*Z129</f>
        <v>0</v>
      </c>
      <c r="AF129" s="11">
        <f t="shared" ref="AF129:AF131" si="147">IF(C129="Međimurje",1,0)*Z129</f>
        <v>0</v>
      </c>
      <c r="AG129" s="11">
        <f t="shared" ref="AG129:AG131" si="148">IF(C129="Sova",1,0)*Z129</f>
        <v>0</v>
      </c>
      <c r="AH129" s="11">
        <f t="shared" ref="AH129:AH131" si="149">IF(C129="Orion",1,0)*Z129</f>
        <v>0</v>
      </c>
      <c r="AI129" s="11">
        <f t="shared" ref="AI129:AI131" si="150">IF(C129="Kapela",1,0)*Z129</f>
        <v>0</v>
      </c>
      <c r="AJ129" s="11">
        <f t="shared" ref="AJ129:AJ131" si="151">IF(C129="Jelen",1,0)*Z129</f>
        <v>0</v>
      </c>
      <c r="AK129" s="11">
        <f t="shared" ref="AK129:AK131" si="152">IF(C129="Varaždin",1,0)*Z129</f>
        <v>0</v>
      </c>
      <c r="AL129" s="11">
        <f t="shared" ref="AL129:AL131" si="153">IF(C129="Ivan Merz",1,0)*Z129</f>
        <v>0</v>
      </c>
    </row>
    <row r="130" spans="1:38" x14ac:dyDescent="0.2">
      <c r="A130" s="105" t="s">
        <v>7</v>
      </c>
      <c r="B130" s="96" t="s">
        <v>340</v>
      </c>
      <c r="C130" s="65" t="s">
        <v>285</v>
      </c>
      <c r="D130" s="66"/>
      <c r="E130" s="68"/>
      <c r="F130" s="66"/>
      <c r="G130" s="68"/>
      <c r="H130" s="66"/>
      <c r="I130" s="68"/>
      <c r="J130" s="69"/>
      <c r="K130" s="68"/>
      <c r="L130" s="53">
        <v>40.08</v>
      </c>
      <c r="M130" s="68">
        <f>100 * (   ((60*(INT(MIN(L126:L131))))+(100*(MIN(L126:L131)-(INT(MIN(L126:L131))))) )  /  ((60*(INT(L130)))+(100*((L130)-(INT(L130)))))    )</f>
        <v>84.385382059800676</v>
      </c>
      <c r="N130" s="66"/>
      <c r="O130" s="68"/>
      <c r="P130" s="66"/>
      <c r="Q130" s="68"/>
      <c r="R130" s="66"/>
      <c r="S130" s="68"/>
      <c r="T130" s="66"/>
      <c r="U130" s="68"/>
      <c r="V130" s="68">
        <f>SUM(E130,G130,I130,K130,M130)</f>
        <v>84.385382059800676</v>
      </c>
      <c r="W130" s="16"/>
      <c r="X130" s="15"/>
      <c r="Z130" s="13">
        <f t="shared" si="142"/>
        <v>75.94684385382061</v>
      </c>
      <c r="AB130" s="11">
        <f>IF(C130="Vihor",1,0)*Z130</f>
        <v>0</v>
      </c>
      <c r="AC130" s="11">
        <f>IF(C130="Maksimir",1,0)*Z130</f>
        <v>0</v>
      </c>
      <c r="AD130" s="11">
        <f>IF(C130="Japetić",1,0)*Z130</f>
        <v>0</v>
      </c>
      <c r="AE130" s="11">
        <f>IF(C130="Bjelovar",1,0)*Z130</f>
        <v>0</v>
      </c>
      <c r="AF130" s="11">
        <f>IF(C130="Međimurje",1,0)*Z130</f>
        <v>0</v>
      </c>
      <c r="AG130" s="11">
        <f>IF(C130="Sova",1,0)*Z130</f>
        <v>0</v>
      </c>
      <c r="AH130" s="11">
        <f>IF(C130="Orion",1,0)*Z130</f>
        <v>0</v>
      </c>
      <c r="AI130" s="11">
        <f>IF(C130="Kapela",1,0)*Z130</f>
        <v>0</v>
      </c>
      <c r="AJ130" s="11">
        <f>IF(C130="Jelen",1,0)*Z130</f>
        <v>0</v>
      </c>
      <c r="AK130" s="11">
        <f>IF(C130="Varaždin",1,0)*Z130</f>
        <v>75.94684385382061</v>
      </c>
      <c r="AL130" s="11">
        <f>IF(C130="Ivan Merz",1,0)*Z130</f>
        <v>0</v>
      </c>
    </row>
    <row r="131" spans="1:38" ht="13.5" thickBot="1" x14ac:dyDescent="0.25">
      <c r="A131" s="71" t="s">
        <v>8</v>
      </c>
      <c r="B131" s="98" t="s">
        <v>296</v>
      </c>
      <c r="C131" s="72" t="s">
        <v>73</v>
      </c>
      <c r="D131" s="73"/>
      <c r="E131" s="74"/>
      <c r="F131" s="73">
        <v>105.32</v>
      </c>
      <c r="G131" s="74">
        <f>100 * (   ((60*(INT(MIN(F126:F131))))+(100*(MIN(F126:F131)-(INT(MIN(F126:F131))))) )  /  ((60*(INT(F131)))+(100*((F131)-(INT(F131)))))    )</f>
        <v>36.576121288692356</v>
      </c>
      <c r="H131" s="73"/>
      <c r="I131" s="74"/>
      <c r="J131" s="73"/>
      <c r="K131" s="74"/>
      <c r="L131" s="56"/>
      <c r="M131" s="74"/>
      <c r="N131" s="73"/>
      <c r="O131" s="74"/>
      <c r="P131" s="73"/>
      <c r="Q131" s="74"/>
      <c r="R131" s="73"/>
      <c r="S131" s="74"/>
      <c r="T131" s="73"/>
      <c r="U131" s="74"/>
      <c r="V131" s="74">
        <f t="shared" si="141"/>
        <v>36.576121288692356</v>
      </c>
      <c r="W131" s="16"/>
      <c r="X131" s="15"/>
      <c r="Z131" s="13">
        <f t="shared" si="142"/>
        <v>32.918509159823124</v>
      </c>
      <c r="AB131" s="11">
        <f t="shared" si="143"/>
        <v>32.918509159823124</v>
      </c>
      <c r="AC131" s="11">
        <f t="shared" si="144"/>
        <v>0</v>
      </c>
      <c r="AD131" s="11">
        <f t="shared" si="145"/>
        <v>0</v>
      </c>
      <c r="AE131" s="11">
        <f t="shared" si="146"/>
        <v>0</v>
      </c>
      <c r="AF131" s="11">
        <f t="shared" si="147"/>
        <v>0</v>
      </c>
      <c r="AG131" s="11">
        <f t="shared" si="148"/>
        <v>0</v>
      </c>
      <c r="AH131" s="11">
        <f t="shared" si="149"/>
        <v>0</v>
      </c>
      <c r="AI131" s="11">
        <f t="shared" si="150"/>
        <v>0</v>
      </c>
      <c r="AJ131" s="11">
        <f t="shared" si="151"/>
        <v>0</v>
      </c>
      <c r="AK131" s="11">
        <f t="shared" si="152"/>
        <v>0</v>
      </c>
      <c r="AL131" s="11">
        <f t="shared" si="153"/>
        <v>0</v>
      </c>
    </row>
    <row r="132" spans="1:38" ht="13.5" thickBot="1" x14ac:dyDescent="0.25">
      <c r="A132" s="3"/>
      <c r="R132" s="2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ht="13.5" customHeight="1" x14ac:dyDescent="0.25">
      <c r="A133" s="387"/>
      <c r="B133" s="390" t="s">
        <v>49</v>
      </c>
      <c r="C133" s="393" t="s">
        <v>2</v>
      </c>
      <c r="D133" s="380" t="s">
        <v>95</v>
      </c>
      <c r="E133" s="380"/>
      <c r="F133" s="380" t="s">
        <v>145</v>
      </c>
      <c r="G133" s="380"/>
      <c r="H133" s="380" t="s">
        <v>133</v>
      </c>
      <c r="I133" s="380"/>
      <c r="J133" s="380" t="s">
        <v>135</v>
      </c>
      <c r="K133" s="380"/>
      <c r="L133" s="380" t="s">
        <v>136</v>
      </c>
      <c r="M133" s="381"/>
      <c r="N133" s="380" t="s">
        <v>149</v>
      </c>
      <c r="O133" s="380"/>
      <c r="P133" s="380" t="s">
        <v>20</v>
      </c>
      <c r="Q133" s="380"/>
      <c r="R133" s="380" t="s">
        <v>153</v>
      </c>
      <c r="S133" s="381"/>
      <c r="T133" s="380" t="s">
        <v>381</v>
      </c>
      <c r="U133" s="381"/>
      <c r="V133" s="384" t="s">
        <v>93</v>
      </c>
      <c r="W133" s="397"/>
      <c r="X133" s="397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ht="13.5" x14ac:dyDescent="0.25">
      <c r="A134" s="388"/>
      <c r="B134" s="391"/>
      <c r="C134" s="394"/>
      <c r="D134" s="379" t="s">
        <v>144</v>
      </c>
      <c r="E134" s="379"/>
      <c r="F134" s="379" t="s">
        <v>146</v>
      </c>
      <c r="G134" s="379"/>
      <c r="H134" s="379" t="s">
        <v>146</v>
      </c>
      <c r="I134" s="379"/>
      <c r="J134" s="379" t="s">
        <v>147</v>
      </c>
      <c r="K134" s="379"/>
      <c r="L134" s="379" t="s">
        <v>148</v>
      </c>
      <c r="M134" s="379"/>
      <c r="N134" s="379" t="s">
        <v>151</v>
      </c>
      <c r="O134" s="379"/>
      <c r="P134" s="379" t="s">
        <v>152</v>
      </c>
      <c r="Q134" s="379"/>
      <c r="R134" s="379" t="s">
        <v>91</v>
      </c>
      <c r="S134" s="379"/>
      <c r="T134" s="379" t="s">
        <v>382</v>
      </c>
      <c r="U134" s="379"/>
      <c r="V134" s="385"/>
      <c r="W134" s="397"/>
      <c r="X134" s="397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 spans="1:38" ht="13.5" customHeight="1" thickBot="1" x14ac:dyDescent="0.25">
      <c r="A135" s="389"/>
      <c r="B135" s="392"/>
      <c r="C135" s="395"/>
      <c r="D135" s="31" t="s">
        <v>0</v>
      </c>
      <c r="E135" s="32" t="s">
        <v>1</v>
      </c>
      <c r="F135" s="31" t="s">
        <v>0</v>
      </c>
      <c r="G135" s="32" t="s">
        <v>1</v>
      </c>
      <c r="H135" s="31" t="s">
        <v>0</v>
      </c>
      <c r="I135" s="32" t="s">
        <v>1</v>
      </c>
      <c r="J135" s="31" t="s">
        <v>0</v>
      </c>
      <c r="K135" s="32" t="s">
        <v>1</v>
      </c>
      <c r="L135" s="31" t="s">
        <v>0</v>
      </c>
      <c r="M135" s="32" t="s">
        <v>1</v>
      </c>
      <c r="N135" s="31" t="s">
        <v>0</v>
      </c>
      <c r="O135" s="32" t="s">
        <v>1</v>
      </c>
      <c r="P135" s="31" t="s">
        <v>0</v>
      </c>
      <c r="Q135" s="32" t="s">
        <v>1</v>
      </c>
      <c r="R135" s="31" t="s">
        <v>0</v>
      </c>
      <c r="S135" s="32" t="s">
        <v>1</v>
      </c>
      <c r="T135" s="31" t="s">
        <v>0</v>
      </c>
      <c r="U135" s="32" t="s">
        <v>1</v>
      </c>
      <c r="V135" s="386"/>
      <c r="W135" s="18"/>
      <c r="X135" s="19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 spans="1:38" x14ac:dyDescent="0.2">
      <c r="A136" s="108" t="s">
        <v>3</v>
      </c>
      <c r="B136" s="111" t="s">
        <v>185</v>
      </c>
      <c r="C136" s="60" t="s">
        <v>73</v>
      </c>
      <c r="D136" s="61">
        <v>70.42</v>
      </c>
      <c r="E136" s="62">
        <f>100 * (   ((60*(INT(MIN(D136:D159))))+(100*(MIN(D136:D159)-(INT(MIN(D136:D159))))) )  /  ((60*(INT(D136)))+(100*((D136)-(INT(D136)))))    )</f>
        <v>98.32626119754832</v>
      </c>
      <c r="F136" s="61"/>
      <c r="G136" s="62"/>
      <c r="H136" s="61">
        <v>22.11</v>
      </c>
      <c r="I136" s="62">
        <f>100 * (   ((60*(INT(MIN(H136:H159))))+(100*(MIN(H136:H159)-(INT(MIN(H136:H159))))) )  /  ((60*(INT(H136)))+(100*((H136)-(INT(H136)))))    )</f>
        <v>100</v>
      </c>
      <c r="J136" s="61">
        <v>27.36</v>
      </c>
      <c r="K136" s="62">
        <f>100 * (   ((60*(INT(MIN(J136:J159))))+(100*(MIN(J136:J159)-(INT(MIN(J136:J159))))) )  /  ((60*(INT(J136)))+(100*((J136)-(INT(J136)))))    )</f>
        <v>100</v>
      </c>
      <c r="L136" s="61"/>
      <c r="M136" s="62"/>
      <c r="N136" s="61">
        <v>29.14</v>
      </c>
      <c r="O136" s="62">
        <f>100 * (   ((60*(INT(MIN(N136:N159))))+(100*(MIN(N136:N159)-(INT(MIN(N136:N159))))) )  /  ((60*(INT(N136)))+(100*((N136)-(INT(N136)))))    )</f>
        <v>100</v>
      </c>
      <c r="P136" s="61">
        <v>33.15</v>
      </c>
      <c r="Q136" s="62">
        <f>100 * (   ((60*(INT(MIN(P136:P159))))+(100*(MIN(P136:P159)-(INT(MIN(P136:P159))))) )  /  ((60*(INT(P136)))+(100*((P136)-(INT(P136)))))    )</f>
        <v>100</v>
      </c>
      <c r="R136" s="61">
        <v>56.35</v>
      </c>
      <c r="S136" s="63">
        <f>100 * (   ((60*(INT(MIN(R136:R159))))+(100*(MIN(R136:R159)-(INT(MIN(R136:R159))))) )  /  ((60*(INT(R136)))+(100*((R136)-(INT(R136)))))    )</f>
        <v>93.343151693667153</v>
      </c>
      <c r="T136" s="61"/>
      <c r="U136" s="62"/>
      <c r="V136" s="62">
        <f>SUM(E136,O136,I136,K136,Q136)</f>
        <v>498.32626119754832</v>
      </c>
      <c r="W136" s="16"/>
      <c r="X136" s="15"/>
      <c r="Z136" s="13">
        <f t="shared" ref="Z136:Z159" si="154">(SUM(E136,G136,I136,K136,M136,O136,Q136,S136,U136)*0.5)</f>
        <v>295.83470644560771</v>
      </c>
      <c r="AB136" s="11">
        <f t="shared" ref="AB136:AB151" si="155">IF(C136="Vihor",1,0)*Z136</f>
        <v>295.83470644560771</v>
      </c>
      <c r="AC136" s="11">
        <f t="shared" ref="AC136:AC151" si="156">IF(C136="Maksimir",1,0)*Z136</f>
        <v>0</v>
      </c>
      <c r="AD136" s="11">
        <f t="shared" ref="AD136:AD151" si="157">IF(C136="Japetić",1,0)*Z136</f>
        <v>0</v>
      </c>
      <c r="AE136" s="11">
        <f t="shared" ref="AE136:AE151" si="158">IF(C136="Bjelovar",1,0)*Z136</f>
        <v>0</v>
      </c>
      <c r="AF136" s="11">
        <f t="shared" ref="AF136:AF151" si="159">IF(C136="Međimurje",1,0)*Z136</f>
        <v>0</v>
      </c>
      <c r="AG136" s="11">
        <f t="shared" ref="AG136:AG151" si="160">IF(C136="Sova",1,0)*Z136</f>
        <v>0</v>
      </c>
      <c r="AH136" s="11">
        <f t="shared" ref="AH136:AH151" si="161">IF(C136="Orion",1,0)*Z136</f>
        <v>0</v>
      </c>
      <c r="AI136" s="11">
        <f t="shared" ref="AI136:AI151" si="162">IF(C136="Kapela",1,0)*Z136</f>
        <v>0</v>
      </c>
      <c r="AJ136" s="11">
        <f t="shared" ref="AJ136:AJ151" si="163">IF(C136="Jelen",1,0)*Z136</f>
        <v>0</v>
      </c>
      <c r="AK136" s="11">
        <f t="shared" ref="AK136:AK151" si="164">IF(C136="Varaždin",1,0)*Z136</f>
        <v>0</v>
      </c>
      <c r="AL136" s="11">
        <f t="shared" ref="AL136:AL151" si="165">IF(C136="Ivan Merz",1,0)*Z136</f>
        <v>0</v>
      </c>
    </row>
    <row r="137" spans="1:38" x14ac:dyDescent="0.2">
      <c r="A137" s="105" t="s">
        <v>4</v>
      </c>
      <c r="B137" s="96" t="s">
        <v>184</v>
      </c>
      <c r="C137" s="65" t="s">
        <v>156</v>
      </c>
      <c r="D137" s="66">
        <v>69.31</v>
      </c>
      <c r="E137" s="68">
        <f>100 * (   ((60*(INT(MIN(D136:D159))))+(100*(MIN(D136:D159)-(INT(MIN(D136:D159))))) )  /  ((60*(INT(D137)))+(100*((D137)-(INT(D137)))))    )</f>
        <v>100</v>
      </c>
      <c r="F137" s="66">
        <v>45.18</v>
      </c>
      <c r="G137" s="68">
        <f>100 * (   ((60*(INT(MIN(F136:F159))))+(100*(MIN(F136:F159)-(INT(MIN(F136:F159))))) )  /  ((60*(INT(F137)))+(100*((F137)-(INT(F137)))))    )</f>
        <v>79.764532744665189</v>
      </c>
      <c r="H137" s="66">
        <v>58.59</v>
      </c>
      <c r="I137" s="67">
        <f>100 * (   ((60*(INT(MIN(H136:H159))))+(100*(MIN(H136:H159)-(INT(MIN(H136:H159))))) )  /  ((60*(INT(H137)))+(100*((H137)-(INT(H137)))))    )</f>
        <v>37.609494207403216</v>
      </c>
      <c r="J137" s="66">
        <v>52.17</v>
      </c>
      <c r="K137" s="67">
        <f>100 * (   ((60*(INT(MIN(J136:J159))))+(100*(MIN(J136:J159)-(INT(MIN(J136:J159))))) )  /  ((60*(INT(J137)))+(100*((J137)-(INT(J137)))))    )</f>
        <v>52.789289129741789</v>
      </c>
      <c r="L137" s="66"/>
      <c r="M137" s="68"/>
      <c r="N137" s="66">
        <v>41.47</v>
      </c>
      <c r="O137" s="68">
        <f>100 * (   ((60*(INT(MIN(N136:N159))))+(100*(MIN(N136:N159)-(INT(MIN(N136:N159))))) )  /  ((60*(INT(N137)))+(100*((N137)-(INT(N137)))))    )</f>
        <v>69.964100518548065</v>
      </c>
      <c r="P137" s="66">
        <v>49.34</v>
      </c>
      <c r="Q137" s="68">
        <f>100 * (   ((60*(INT(MIN(P136:P159))))+(100*(MIN(P136:P159)-(INT(MIN(P136:P159))))) )  /  ((60*(INT(P137)))+(100*((P137)-(INT(P137)))))    )</f>
        <v>67.081371889710809</v>
      </c>
      <c r="R137" s="66">
        <v>108.44</v>
      </c>
      <c r="S137" s="67">
        <f>100 * (   ((60*(INT(MIN(R136:R159))))+(100*(MIN(R136:R159)-(INT(MIN(R136:R159))))) )  /  ((60*(INT(R137)))+(100*((R137)-(INT(R137)))))    )</f>
        <v>48.574494175352548</v>
      </c>
      <c r="T137" s="66">
        <v>47.41</v>
      </c>
      <c r="U137" s="68">
        <f>100 * (   ((60*(INT(MIN(T136:T159))))+(100*(MIN(T136:T159)-(INT(MIN(T136:T159))))) )  /  ((60*(INT(T137)))+(100*((T137)-(INT(T137)))))    )</f>
        <v>70.919259000349541</v>
      </c>
      <c r="V137" s="68">
        <f>SUM(E137,G137,Q137,U137,O137)</f>
        <v>387.72926415327356</v>
      </c>
      <c r="W137" s="16"/>
      <c r="X137" s="15"/>
      <c r="Z137" s="13">
        <f t="shared" si="154"/>
        <v>263.35127083288558</v>
      </c>
      <c r="AB137" s="11">
        <f t="shared" si="155"/>
        <v>0</v>
      </c>
      <c r="AC137" s="11">
        <f t="shared" si="156"/>
        <v>0</v>
      </c>
      <c r="AD137" s="11">
        <f t="shared" si="157"/>
        <v>0</v>
      </c>
      <c r="AE137" s="11">
        <f t="shared" si="158"/>
        <v>0</v>
      </c>
      <c r="AF137" s="11">
        <f t="shared" si="159"/>
        <v>0</v>
      </c>
      <c r="AG137" s="11">
        <f t="shared" si="160"/>
        <v>0</v>
      </c>
      <c r="AH137" s="11">
        <f t="shared" si="161"/>
        <v>0</v>
      </c>
      <c r="AI137" s="11">
        <f t="shared" si="162"/>
        <v>0</v>
      </c>
      <c r="AJ137" s="11">
        <f t="shared" si="163"/>
        <v>263.35127083288558</v>
      </c>
      <c r="AK137" s="11">
        <f t="shared" si="164"/>
        <v>0</v>
      </c>
      <c r="AL137" s="11">
        <f t="shared" si="165"/>
        <v>0</v>
      </c>
    </row>
    <row r="138" spans="1:38" x14ac:dyDescent="0.2">
      <c r="A138" s="105" t="s">
        <v>5</v>
      </c>
      <c r="B138" s="97" t="s">
        <v>189</v>
      </c>
      <c r="C138" s="55" t="s">
        <v>73</v>
      </c>
      <c r="D138" s="66">
        <v>99.59</v>
      </c>
      <c r="E138" s="68">
        <f>100 * (   ((60*(INT(MIN(D136:D159))))+(100*(MIN(D136:D159)-(INT(MIN(D136:D159))))) )  /  ((60*(INT(D138)))+(100*((D138)-(INT(D138)))))    )</f>
        <v>69.528254709118187</v>
      </c>
      <c r="F138" s="66"/>
      <c r="G138" s="68"/>
      <c r="H138" s="66"/>
      <c r="I138" s="68"/>
      <c r="J138" s="66">
        <v>37.409999999999997</v>
      </c>
      <c r="K138" s="68">
        <f>100 * (   ((60*(INT(MIN(J136:J159))))+(100*(MIN(J136:J159)-(INT(MIN(J136:J159))))) )  /  ((60*(INT(J138)))+(100*((J138)-(INT(J138)))))    )</f>
        <v>73.241928350287495</v>
      </c>
      <c r="L138" s="66">
        <v>31.23</v>
      </c>
      <c r="M138" s="68">
        <f>100 * (   ((60*(INT(MIN(L136:L159))))+(100*(MIN(L136:L159)-(INT(MIN(L136:L159))))) )  /  ((60*(INT(L138)))+(100*((L138)-(INT(L138)))))    )</f>
        <v>100</v>
      </c>
      <c r="N138" s="66">
        <v>44.15</v>
      </c>
      <c r="O138" s="68">
        <f>100 * (   ((60*(INT(MIN(N136:N159))))+(100*(MIN(N136:N159)-(INT(MIN(N136:N159))))) )  /  ((60*(INT(N138)))+(100*((N138)-(INT(N138)))))    )</f>
        <v>66.06403013182674</v>
      </c>
      <c r="P138" s="66">
        <v>51.49</v>
      </c>
      <c r="Q138" s="68">
        <f>100 * (   ((60*(INT(MIN(P136:P159))))+(100*(MIN(P136:P159)-(INT(MIN(P136:P159))))) )  /  ((60*(INT(P138)))+(100*((P138)-(INT(P138)))))    )</f>
        <v>64.168542939852031</v>
      </c>
      <c r="R138" s="66" t="s">
        <v>112</v>
      </c>
      <c r="S138" s="70" t="s">
        <v>16</v>
      </c>
      <c r="T138" s="66"/>
      <c r="U138" s="68"/>
      <c r="V138" s="68">
        <f>SUM(E138,Q138,O138,K138,M138)</f>
        <v>373.00275613108448</v>
      </c>
      <c r="W138" s="16"/>
      <c r="X138" s="15"/>
      <c r="Z138" s="13">
        <f>(SUM(E138,G138,I138,K138,M138,O138,Q138,S138,U138)*0.5)</f>
        <v>186.50137806554221</v>
      </c>
      <c r="AB138" s="11">
        <f>IF(C138="Vihor",1,0)*Z138</f>
        <v>186.50137806554221</v>
      </c>
      <c r="AC138" s="11">
        <f>IF(C138="Maksimir",1,0)*Z138</f>
        <v>0</v>
      </c>
      <c r="AD138" s="11">
        <f>IF(C138="Japetić",1,0)*Z138</f>
        <v>0</v>
      </c>
      <c r="AE138" s="11">
        <f>IF(C138="Bjelovar",1,0)*Z138</f>
        <v>0</v>
      </c>
      <c r="AF138" s="11">
        <f>IF(C138="Međimurje",1,0)*Z138</f>
        <v>0</v>
      </c>
      <c r="AG138" s="11">
        <f>IF(C138="Sova",1,0)*Z138</f>
        <v>0</v>
      </c>
      <c r="AH138" s="11">
        <f>IF(C138="Orion",1,0)*Z138</f>
        <v>0</v>
      </c>
      <c r="AI138" s="11">
        <f>IF(C138="Kapela",1,0)*Z138</f>
        <v>0</v>
      </c>
      <c r="AJ138" s="11">
        <f>IF(C138="Jelen",1,0)*Z138</f>
        <v>0</v>
      </c>
      <c r="AK138" s="11">
        <f>IF(C138="Varaždin",1,0)*Z138</f>
        <v>0</v>
      </c>
      <c r="AL138" s="11">
        <f>IF(C138="Ivan Merz",1,0)*Z138</f>
        <v>0</v>
      </c>
    </row>
    <row r="139" spans="1:38" x14ac:dyDescent="0.2">
      <c r="A139" s="105" t="s">
        <v>6</v>
      </c>
      <c r="B139" s="97" t="s">
        <v>403</v>
      </c>
      <c r="C139" s="55" t="s">
        <v>73</v>
      </c>
      <c r="D139" s="66" t="s">
        <v>88</v>
      </c>
      <c r="E139" s="70" t="s">
        <v>16</v>
      </c>
      <c r="F139" s="66">
        <v>44.48</v>
      </c>
      <c r="G139" s="68">
        <f>100 * (   ((60*(INT(MIN(F136:F159))))+(100*(MIN(F136:F159)-(INT(MIN(F136:F159))))) )  /  ((60*(INT(F139)))+(100*((F139)-(INT(F139)))))    )</f>
        <v>80.654761904761912</v>
      </c>
      <c r="H139" s="66">
        <v>39.549999999999997</v>
      </c>
      <c r="I139" s="68">
        <f>100 * (   ((60*(INT(MIN(H136:H159))))+(100*(MIN(H136:H159)-(INT(MIN(H136:H159))))) )  /  ((60*(INT(H139)))+(100*((H139)-(INT(H139)))))    )</f>
        <v>55.574112734864315</v>
      </c>
      <c r="J139" s="66">
        <v>44.17</v>
      </c>
      <c r="K139" s="68">
        <f>100 * (   ((60*(INT(MIN(J136:J159))))+(100*(MIN(J136:J159)-(INT(MIN(J136:J159))))) )  /  ((60*(INT(J139)))+(100*((J139)-(INT(J139)))))    )</f>
        <v>62.325931501693645</v>
      </c>
      <c r="L139" s="66">
        <v>35.090000000000003</v>
      </c>
      <c r="M139" s="68">
        <f>100 * (   ((60*(INT(MIN(L136:L159))))+(100*(MIN(L136:L159)-(INT(MIN(L136:L159))))) )  /  ((60*(INT(L139)))+(100*((L139)-(INT(L139)))))    )</f>
        <v>89.284020862968219</v>
      </c>
      <c r="N139" s="66"/>
      <c r="O139" s="68"/>
      <c r="P139" s="66">
        <v>57.54</v>
      </c>
      <c r="Q139" s="68">
        <f>100 * (   ((60*(INT(MIN(P136:P159))))+(100*(MIN(P136:P159)-(INT(MIN(P136:P159))))) )  /  ((60*(INT(P139)))+(100*((P139)-(INT(P139)))))    )</f>
        <v>57.426597582037985</v>
      </c>
      <c r="R139" s="66"/>
      <c r="S139" s="68"/>
      <c r="T139" s="66"/>
      <c r="U139" s="68"/>
      <c r="V139" s="68">
        <f>SUM(Q139,G139,I139,K139,M139)</f>
        <v>345.26542458632605</v>
      </c>
      <c r="W139" s="16"/>
      <c r="X139" s="15"/>
      <c r="Z139" s="13">
        <f t="shared" si="154"/>
        <v>172.63271229316302</v>
      </c>
      <c r="AB139" s="11">
        <f t="shared" si="155"/>
        <v>172.63271229316302</v>
      </c>
      <c r="AC139" s="11">
        <f t="shared" si="156"/>
        <v>0</v>
      </c>
      <c r="AD139" s="11">
        <f t="shared" si="157"/>
        <v>0</v>
      </c>
      <c r="AE139" s="11">
        <f t="shared" si="158"/>
        <v>0</v>
      </c>
      <c r="AF139" s="11">
        <f t="shared" si="159"/>
        <v>0</v>
      </c>
      <c r="AG139" s="11">
        <f t="shared" si="160"/>
        <v>0</v>
      </c>
      <c r="AH139" s="11">
        <f t="shared" si="161"/>
        <v>0</v>
      </c>
      <c r="AI139" s="11">
        <f t="shared" si="162"/>
        <v>0</v>
      </c>
      <c r="AJ139" s="11">
        <f t="shared" si="163"/>
        <v>0</v>
      </c>
      <c r="AK139" s="11">
        <f t="shared" si="164"/>
        <v>0</v>
      </c>
      <c r="AL139" s="11">
        <f t="shared" si="165"/>
        <v>0</v>
      </c>
    </row>
    <row r="140" spans="1:38" x14ac:dyDescent="0.2">
      <c r="A140" s="105" t="s">
        <v>7</v>
      </c>
      <c r="B140" s="96" t="s">
        <v>365</v>
      </c>
      <c r="C140" s="65" t="s">
        <v>84</v>
      </c>
      <c r="D140" s="66"/>
      <c r="E140" s="68"/>
      <c r="F140" s="66"/>
      <c r="G140" s="68"/>
      <c r="H140" s="66"/>
      <c r="I140" s="68"/>
      <c r="J140" s="66"/>
      <c r="K140" s="68"/>
      <c r="L140" s="66"/>
      <c r="M140" s="68"/>
      <c r="N140" s="66">
        <v>66.260000000000005</v>
      </c>
      <c r="O140" s="68">
        <f>100 * (   ((60*(INT(MIN(N136:N159))))+(100*(MIN(N136:N159)-(INT(MIN(N136:N159))))) )  /  ((60*(INT(N140)))+(100*((N140)-(INT(N140)))))    )</f>
        <v>44.004014049172099</v>
      </c>
      <c r="P140" s="66">
        <v>35.43</v>
      </c>
      <c r="Q140" s="68">
        <f>100 * (   ((60*(INT(MIN(P136:P159))))+(100*(MIN(P136:P159)-(INT(MIN(P136:P159))))) )  /  ((60*(INT(P140)))+(100*((P140)-(INT(P140)))))    )</f>
        <v>93.093793747083524</v>
      </c>
      <c r="R140" s="66">
        <v>52.49</v>
      </c>
      <c r="S140" s="68">
        <f>100 * (   ((60*(INT(MIN(R136:R159))))+(100*(MIN(R136:R159)-(INT(MIN(R136:R159))))) )  /  ((60*(INT(R140)))+(100*((R140)-(INT(R140)))))    )</f>
        <v>100</v>
      </c>
      <c r="T140" s="66">
        <v>33.49</v>
      </c>
      <c r="U140" s="68">
        <f>100 * (   ((60*(INT(MIN(T136:T159))))+(100*(MIN(T136:T159)-(INT(MIN(T136:T159))))) )  /  ((60*(INT(T140)))+(100*((T140)-(INT(T140)))))    )</f>
        <v>100</v>
      </c>
      <c r="V140" s="68">
        <f>SUM(E140,U140,O140,Q140,S140)</f>
        <v>337.09780779625561</v>
      </c>
      <c r="W140" s="16"/>
      <c r="X140" s="15"/>
      <c r="Z140" s="13">
        <f>(SUM(E140,G140,I140,K140,M140,O140,Q140,S140,U140)*0.5)</f>
        <v>168.5489038981278</v>
      </c>
      <c r="AB140" s="11">
        <f>IF(C140="Vihor",1,0)*Z140</f>
        <v>0</v>
      </c>
      <c r="AC140" s="11">
        <f>IF(C140="Maksimir",1,0)*Z140</f>
        <v>0</v>
      </c>
      <c r="AD140" s="11">
        <f>IF(C140="Japetić",1,0)*Z140</f>
        <v>0</v>
      </c>
      <c r="AE140" s="11">
        <f>IF(C140="Bjelovar",1,0)*Z140</f>
        <v>0</v>
      </c>
      <c r="AF140" s="11">
        <f>IF(C140="Međimurje",1,0)*Z140</f>
        <v>0</v>
      </c>
      <c r="AG140" s="11">
        <f>IF(C140="Sova",1,0)*Z140</f>
        <v>0</v>
      </c>
      <c r="AH140" s="11">
        <f>IF(C140="Orion",1,0)*Z140</f>
        <v>0</v>
      </c>
      <c r="AI140" s="11">
        <f>IF(C140="Kapela",1,0)*Z140</f>
        <v>168.5489038981278</v>
      </c>
      <c r="AJ140" s="11">
        <f>IF(C140="Jelen",1,0)*Z140</f>
        <v>0</v>
      </c>
      <c r="AK140" s="11">
        <f>IF(C140="Varaždin",1,0)*Z140</f>
        <v>0</v>
      </c>
      <c r="AL140" s="11">
        <f>IF(C140="Ivan Merz",1,0)*Z140</f>
        <v>0</v>
      </c>
    </row>
    <row r="141" spans="1:38" x14ac:dyDescent="0.2">
      <c r="A141" s="105" t="s">
        <v>8</v>
      </c>
      <c r="B141" s="96" t="s">
        <v>186</v>
      </c>
      <c r="C141" s="65" t="s">
        <v>73</v>
      </c>
      <c r="D141" s="66">
        <v>72.349999999999994</v>
      </c>
      <c r="E141" s="68">
        <f>100 * (   ((60*(INT(MIN(D136:D159))))+(100*(MIN(D136:D159)-(INT(MIN(D136:D159))))) )  /  ((60*(INT(D141)))+(100*((D141)-(INT(D141)))))    )</f>
        <v>95.774971297359386</v>
      </c>
      <c r="F141" s="66">
        <v>48.1</v>
      </c>
      <c r="G141" s="68">
        <f>100 * (   ((60*(INT(MIN(F136:F159))))+(100*(MIN(F136:F159)-(INT(MIN(F136:F159))))) )  /  ((60*(INT(F141)))+(100*((F141)-(INT(F141)))))    )</f>
        <v>75.017301038062271</v>
      </c>
      <c r="H141" s="66">
        <v>72.099999999999994</v>
      </c>
      <c r="I141" s="68">
        <f>100 * (   ((60*(INT(MIN(H136:H159))))+(100*(MIN(H136:H159)-(INT(MIN(H136:H159))))) )  /  ((60*(INT(H141)))+(100*((H141)-(INT(H141)))))    )</f>
        <v>30.739030023094692</v>
      </c>
      <c r="J141" s="66"/>
      <c r="K141" s="68"/>
      <c r="L141" s="66"/>
      <c r="M141" s="68"/>
      <c r="N141" s="66">
        <v>35.200000000000003</v>
      </c>
      <c r="O141" s="68">
        <f>100 * (   ((60*(INT(MIN(N136:N159))))+(100*(MIN(N136:N159)-(INT(MIN(N136:N159))))) )  /  ((60*(INT(N141)))+(100*((N141)-(INT(N141)))))    )</f>
        <v>82.735849056603755</v>
      </c>
      <c r="P141" s="66">
        <v>63.18</v>
      </c>
      <c r="Q141" s="68">
        <f>100 * (   ((60*(INT(MIN(P136:P159))))+(100*(MIN(P136:P159)-(INT(MIN(P136:P159))))) )  /  ((60*(INT(P141)))+(100*((P141)-(INT(P141)))))    )</f>
        <v>52.527646129541864</v>
      </c>
      <c r="R141" s="66" t="s">
        <v>112</v>
      </c>
      <c r="S141" s="70" t="s">
        <v>16</v>
      </c>
      <c r="T141" s="66"/>
      <c r="U141" s="68"/>
      <c r="V141" s="68">
        <f>SUM(E141,G141,I141,O141,Q141)</f>
        <v>336.79479754466195</v>
      </c>
      <c r="W141" s="16"/>
      <c r="X141" s="15"/>
      <c r="Z141" s="13">
        <f t="shared" si="154"/>
        <v>168.39739877233097</v>
      </c>
      <c r="AB141" s="11">
        <f t="shared" si="155"/>
        <v>168.39739877233097</v>
      </c>
      <c r="AC141" s="11">
        <f t="shared" si="156"/>
        <v>0</v>
      </c>
      <c r="AD141" s="11">
        <f t="shared" si="157"/>
        <v>0</v>
      </c>
      <c r="AE141" s="11">
        <f t="shared" si="158"/>
        <v>0</v>
      </c>
      <c r="AF141" s="11">
        <f t="shared" si="159"/>
        <v>0</v>
      </c>
      <c r="AG141" s="11">
        <f t="shared" si="160"/>
        <v>0</v>
      </c>
      <c r="AH141" s="11">
        <f t="shared" si="161"/>
        <v>0</v>
      </c>
      <c r="AI141" s="11">
        <f t="shared" si="162"/>
        <v>0</v>
      </c>
      <c r="AJ141" s="11">
        <f t="shared" si="163"/>
        <v>0</v>
      </c>
      <c r="AK141" s="11">
        <f t="shared" si="164"/>
        <v>0</v>
      </c>
      <c r="AL141" s="11">
        <f t="shared" si="165"/>
        <v>0</v>
      </c>
    </row>
    <row r="142" spans="1:38" x14ac:dyDescent="0.2">
      <c r="A142" s="105" t="s">
        <v>9</v>
      </c>
      <c r="B142" s="49" t="s">
        <v>190</v>
      </c>
      <c r="C142" s="65" t="s">
        <v>84</v>
      </c>
      <c r="D142" s="66">
        <v>120.16</v>
      </c>
      <c r="E142" s="68">
        <f>100 * (   ((60*(INT(MIN(D136:D159))))+(100*(MIN(D136:D159)-(INT(MIN(D136:D159))))) )  /  ((60*(INT(D142)))+(100*((D142)-(INT(D142)))))    )</f>
        <v>57.802106430155206</v>
      </c>
      <c r="F142" s="66">
        <v>47.08</v>
      </c>
      <c r="G142" s="68">
        <f>100 * (   ((60*(INT(MIN(F136:F159))))+(100*(MIN(F136:F159)-(INT(MIN(F136:F159))))) )  /  ((60*(INT(F142)))+(100*((F142)-(INT(F142)))))    )</f>
        <v>76.66195190947667</v>
      </c>
      <c r="H142" s="66">
        <v>51.05</v>
      </c>
      <c r="I142" s="68">
        <f>100 * (   ((60*(INT(MIN(H136:H159))))+(100*(MIN(H136:H159)-(INT(MIN(H136:H159))))) )  /  ((60*(INT(H142)))+(100*((H142)-(INT(H142)))))    )</f>
        <v>43.425774877650902</v>
      </c>
      <c r="J142" s="66">
        <v>66.14</v>
      </c>
      <c r="K142" s="67">
        <f>100 * (   ((60*(INT(MIN(J136:J159))))+(100*(MIN(J136:J159)-(INT(MIN(J136:J159))))) )  /  ((60*(INT(J142)))+(100*((J142)-(INT(J142)))))    )</f>
        <v>41.670860593860091</v>
      </c>
      <c r="L142" s="69"/>
      <c r="M142" s="68"/>
      <c r="N142" s="66">
        <v>39.200000000000003</v>
      </c>
      <c r="O142" s="68">
        <f>100 * (   ((60*(INT(MIN(N136:N159))))+(100*(MIN(N136:N159)-(INT(MIN(N136:N159))))) )  /  ((60*(INT(N142)))+(100*((N142)-(INT(N142)))))    )</f>
        <v>74.322033898305079</v>
      </c>
      <c r="P142" s="66">
        <v>46.25</v>
      </c>
      <c r="Q142" s="68">
        <f>100 * (   ((60*(INT(MIN(P136:P159))))+(100*(MIN(P136:P159)-(INT(MIN(P136:P159))))) )  /  ((60*(INT(P142)))+(100*((P142)-(INT(P142)))))    )</f>
        <v>71.633752244165166</v>
      </c>
      <c r="R142" s="66"/>
      <c r="S142" s="68"/>
      <c r="T142" s="66">
        <v>93.13</v>
      </c>
      <c r="U142" s="67">
        <f>100 * (   ((60*(INT(MIN(T136:T159))))+(100*(MIN(T136:T159)-(INT(MIN(T136:T159))))) )  /  ((60*(INT(T142)))+(100*((T142)-(INT(T142)))))    )</f>
        <v>36.277489719291978</v>
      </c>
      <c r="V142" s="68">
        <f>SUM(E142,G142,O142,I142,Q142)</f>
        <v>323.84561935975302</v>
      </c>
      <c r="W142" s="16"/>
      <c r="X142" s="15"/>
      <c r="Z142" s="13">
        <f t="shared" si="154"/>
        <v>200.89698483645256</v>
      </c>
      <c r="AB142" s="11">
        <f t="shared" si="155"/>
        <v>0</v>
      </c>
      <c r="AC142" s="11">
        <f t="shared" si="156"/>
        <v>0</v>
      </c>
      <c r="AD142" s="11">
        <f t="shared" si="157"/>
        <v>0</v>
      </c>
      <c r="AE142" s="11">
        <f t="shared" si="158"/>
        <v>0</v>
      </c>
      <c r="AF142" s="11">
        <f t="shared" si="159"/>
        <v>0</v>
      </c>
      <c r="AG142" s="11">
        <f t="shared" si="160"/>
        <v>0</v>
      </c>
      <c r="AH142" s="11">
        <f t="shared" si="161"/>
        <v>0</v>
      </c>
      <c r="AI142" s="11">
        <f t="shared" si="162"/>
        <v>200.89698483645256</v>
      </c>
      <c r="AJ142" s="11">
        <f t="shared" si="163"/>
        <v>0</v>
      </c>
      <c r="AK142" s="11">
        <f t="shared" si="164"/>
        <v>0</v>
      </c>
      <c r="AL142" s="11">
        <f t="shared" si="165"/>
        <v>0</v>
      </c>
    </row>
    <row r="143" spans="1:38" x14ac:dyDescent="0.2">
      <c r="A143" s="105" t="s">
        <v>10</v>
      </c>
      <c r="B143" s="96" t="s">
        <v>298</v>
      </c>
      <c r="C143" s="65" t="s">
        <v>73</v>
      </c>
      <c r="D143" s="66"/>
      <c r="E143" s="68"/>
      <c r="F143" s="66">
        <v>49.05</v>
      </c>
      <c r="G143" s="68">
        <f>100 * (   ((60*(INT(MIN(F136:F159))))+(100*(MIN(F136:F159)-(INT(MIN(F136:F159))))) )  /  ((60*(INT(F143)))+(100*((F143)-(INT(F143)))))    )</f>
        <v>73.616298811544993</v>
      </c>
      <c r="H143" s="66">
        <v>45.11</v>
      </c>
      <c r="I143" s="68">
        <f>100 * (   ((60*(INT(MIN(H136:H159))))+(100*(MIN(H136:H159)-(INT(MIN(H136:H159))))) )  /  ((60*(INT(H143)))+(100*((H143)-(INT(H143)))))    )</f>
        <v>49.096274437476943</v>
      </c>
      <c r="J143" s="66">
        <v>57.31</v>
      </c>
      <c r="K143" s="67">
        <f>100 * (   ((60*(INT(MIN(J136:J159))))+(100*(MIN(J136:J159)-(INT(MIN(J136:J159))))) )  /  ((60*(INT(J143)))+(100*((J143)-(INT(J143)))))    )</f>
        <v>47.986090988119386</v>
      </c>
      <c r="L143" s="66">
        <v>38.35</v>
      </c>
      <c r="M143" s="68">
        <f>100 * (   ((60*(INT(MIN(L136:L159))))+(100*(MIN(L136:L159)-(INT(MIN(L136:L159))))) )  /  ((60*(INT(L143)))+(100*((L143)-(INT(L143)))))    )</f>
        <v>81.339092872570191</v>
      </c>
      <c r="N143" s="66">
        <v>54.42</v>
      </c>
      <c r="O143" s="68">
        <f>100 * (   ((60*(INT(MIN(N136:N159))))+(100*(MIN(N136:N159)-(INT(MIN(N136:N159))))) )  /  ((60*(INT(N143)))+(100*((N143)-(INT(N143)))))    )</f>
        <v>53.443022547227301</v>
      </c>
      <c r="P143" s="66">
        <v>52.5</v>
      </c>
      <c r="Q143" s="68">
        <f>100 * (   ((60*(INT(MIN(P136:P159))))+(100*(MIN(P136:P159)-(INT(MIN(P136:P159))))) )  /  ((60*(INT(P143)))+(100*((P143)-(INT(P143)))))    )</f>
        <v>62.93375394321766</v>
      </c>
      <c r="R143" s="66"/>
      <c r="S143" s="68"/>
      <c r="T143" s="66"/>
      <c r="U143" s="68"/>
      <c r="V143" s="68">
        <f>SUM(O143,G143,I143,Q143,M143)</f>
        <v>320.42844261203709</v>
      </c>
      <c r="W143" s="16"/>
      <c r="X143" s="15"/>
      <c r="Z143" s="13">
        <f t="shared" si="154"/>
        <v>184.20726680007823</v>
      </c>
      <c r="AB143" s="11">
        <f t="shared" si="155"/>
        <v>184.20726680007823</v>
      </c>
      <c r="AC143" s="11">
        <f t="shared" si="156"/>
        <v>0</v>
      </c>
      <c r="AD143" s="11">
        <f t="shared" si="157"/>
        <v>0</v>
      </c>
      <c r="AE143" s="11">
        <f t="shared" si="158"/>
        <v>0</v>
      </c>
      <c r="AF143" s="11">
        <f t="shared" si="159"/>
        <v>0</v>
      </c>
      <c r="AG143" s="11">
        <f t="shared" si="160"/>
        <v>0</v>
      </c>
      <c r="AH143" s="11">
        <f t="shared" si="161"/>
        <v>0</v>
      </c>
      <c r="AI143" s="11">
        <f t="shared" si="162"/>
        <v>0</v>
      </c>
      <c r="AJ143" s="11">
        <f t="shared" si="163"/>
        <v>0</v>
      </c>
      <c r="AK143" s="11">
        <f t="shared" si="164"/>
        <v>0</v>
      </c>
      <c r="AL143" s="11">
        <f t="shared" si="165"/>
        <v>0</v>
      </c>
    </row>
    <row r="144" spans="1:38" x14ac:dyDescent="0.2">
      <c r="A144" s="105" t="s">
        <v>11</v>
      </c>
      <c r="B144" s="96" t="s">
        <v>328</v>
      </c>
      <c r="C144" s="65" t="s">
        <v>81</v>
      </c>
      <c r="D144" s="66"/>
      <c r="E144" s="68"/>
      <c r="F144" s="66"/>
      <c r="G144" s="68"/>
      <c r="H144" s="66"/>
      <c r="I144" s="68"/>
      <c r="J144" s="66">
        <v>38.11</v>
      </c>
      <c r="K144" s="68">
        <f>100 * (   ((60*(INT(MIN(J136:J159))))+(100*(MIN(J136:J159)-(INT(MIN(J136:J159))))) )  /  ((60*(INT(J144)))+(100*((J144)-(INT(J144)))))    )</f>
        <v>72.28284591881274</v>
      </c>
      <c r="L144" s="66"/>
      <c r="M144" s="68"/>
      <c r="N144" s="66">
        <v>35.39</v>
      </c>
      <c r="O144" s="68">
        <f>100 * (   ((60*(INT(MIN(N136:N159))))+(100*(MIN(N136:N159)-(INT(MIN(N136:N159))))) )  /  ((60*(INT(N144)))+(100*((N144)-(INT(N144)))))    )</f>
        <v>82.000935016362789</v>
      </c>
      <c r="P144" s="66">
        <v>66.05</v>
      </c>
      <c r="Q144" s="68">
        <f>100 * (   ((60*(INT(MIN(P136:P159))))+(100*(MIN(P136:P159)-(INT(MIN(P136:P159))))) )  /  ((60*(INT(P144)))+(100*((P144)-(INT(P144)))))    )</f>
        <v>50.31525851197982</v>
      </c>
      <c r="R144" s="66">
        <v>118.16</v>
      </c>
      <c r="S144" s="68">
        <f>100 * (   ((60*(INT(MIN(R136:R159))))+(100*(MIN(R136:R159)-(INT(MIN(R136:R159))))) )  /  ((60*(INT(R144)))+(100*((R144)-(INT(R144)))))    )</f>
        <v>44.658962795941378</v>
      </c>
      <c r="T144" s="66">
        <v>79.5</v>
      </c>
      <c r="U144" s="68">
        <f>100 * (   ((60*(INT(MIN(T136:T159))))+(100*(MIN(T136:T159)-(INT(MIN(T136:T159))))) )  /  ((60*(INT(T144)))+(100*((T144)-(INT(T144)))))    )</f>
        <v>42.359081419624225</v>
      </c>
      <c r="V144" s="68">
        <f>SUM(U144,O144,S144,K144,Q144)</f>
        <v>291.61708366272092</v>
      </c>
      <c r="W144" s="16"/>
      <c r="X144" s="15"/>
      <c r="Z144" s="13">
        <f>(SUM(E144,G144,I144,K144,M144,O144,Q144,S144,U144)*0.5)</f>
        <v>145.80854183136046</v>
      </c>
      <c r="AB144" s="11">
        <f>IF(C144="Vihor",1,0)*Z144</f>
        <v>0</v>
      </c>
      <c r="AC144" s="11">
        <f>IF(C144="Maksimir",1,0)*Z144</f>
        <v>0</v>
      </c>
      <c r="AD144" s="11">
        <f>IF(C144="Japetić",1,0)*Z144</f>
        <v>145.80854183136046</v>
      </c>
      <c r="AE144" s="11">
        <f>IF(C144="Bjelovar",1,0)*Z144</f>
        <v>0</v>
      </c>
      <c r="AF144" s="11">
        <f>IF(C144="Međimurje",1,0)*Z144</f>
        <v>0</v>
      </c>
      <c r="AG144" s="11">
        <f>IF(C144="Sova",1,0)*Z144</f>
        <v>0</v>
      </c>
      <c r="AH144" s="11">
        <f>IF(C144="Orion",1,0)*Z144</f>
        <v>0</v>
      </c>
      <c r="AI144" s="11">
        <f>IF(C144="Kapela",1,0)*Z144</f>
        <v>0</v>
      </c>
      <c r="AJ144" s="11">
        <f>IF(C144="Jelen",1,0)*Z144</f>
        <v>0</v>
      </c>
      <c r="AK144" s="11">
        <f>IF(C144="Varaždin",1,0)*Z144</f>
        <v>0</v>
      </c>
      <c r="AL144" s="11">
        <f>IF(C144="Ivan Merz",1,0)*Z144</f>
        <v>0</v>
      </c>
    </row>
    <row r="145" spans="1:38" x14ac:dyDescent="0.2">
      <c r="A145" s="105" t="s">
        <v>12</v>
      </c>
      <c r="B145" s="96" t="s">
        <v>297</v>
      </c>
      <c r="C145" s="65" t="s">
        <v>73</v>
      </c>
      <c r="D145" s="66"/>
      <c r="E145" s="68"/>
      <c r="F145" s="66">
        <v>36.08</v>
      </c>
      <c r="G145" s="68">
        <f>100 * (   ((60*(INT(MIN(F136:F159))))+(100*(MIN(F136:F159)-(INT(MIN(F136:F159))))) )  /  ((60*(INT(F145)))+(100*((F145)-(INT(F145)))))    )</f>
        <v>100</v>
      </c>
      <c r="H145" s="66">
        <v>36.549999999999997</v>
      </c>
      <c r="I145" s="68">
        <f>100 * (   ((60*(INT(MIN(H136:H159))))+(100*(MIN(H136:H159)-(INT(MIN(H136:H159))))) )  /  ((60*(INT(H145)))+(100*((H145)-(INT(H145)))))    )</f>
        <v>60.09029345372462</v>
      </c>
      <c r="J145" s="66">
        <v>65.459999999999994</v>
      </c>
      <c r="K145" s="68">
        <f>100 * (   ((60*(INT(MIN(J136:J159))))+(100*(MIN(J136:J159)-(INT(MIN(J136:J159))))) )  /  ((60*(INT(J145)))+(100*((J145)-(INT(J145)))))    )</f>
        <v>41.966548403446538</v>
      </c>
      <c r="L145" s="66"/>
      <c r="M145" s="68"/>
      <c r="N145" s="66"/>
      <c r="O145" s="68"/>
      <c r="P145" s="66">
        <v>46.43</v>
      </c>
      <c r="Q145" s="68">
        <f>100 * (   ((60*(INT(MIN(P136:P159))))+(100*(MIN(P136:P159)-(INT(MIN(P136:P159))))) )  /  ((60*(INT(P145)))+(100*((P145)-(INT(P145)))))    )</f>
        <v>71.173742418836952</v>
      </c>
      <c r="R145" s="66"/>
      <c r="S145" s="68"/>
      <c r="T145" s="66"/>
      <c r="U145" s="68"/>
      <c r="V145" s="68">
        <f>SUM(Q145,G145,I145,K145,M145)</f>
        <v>273.23058427600813</v>
      </c>
      <c r="W145" s="16"/>
      <c r="X145" s="15"/>
      <c r="Z145" s="13">
        <f t="shared" si="154"/>
        <v>136.61529213800407</v>
      </c>
      <c r="AB145" s="11">
        <f t="shared" si="155"/>
        <v>136.61529213800407</v>
      </c>
      <c r="AC145" s="11">
        <f t="shared" si="156"/>
        <v>0</v>
      </c>
      <c r="AD145" s="11">
        <f t="shared" si="157"/>
        <v>0</v>
      </c>
      <c r="AE145" s="11">
        <f t="shared" si="158"/>
        <v>0</v>
      </c>
      <c r="AF145" s="11">
        <f t="shared" si="159"/>
        <v>0</v>
      </c>
      <c r="AG145" s="11">
        <f t="shared" si="160"/>
        <v>0</v>
      </c>
      <c r="AH145" s="11">
        <f t="shared" si="161"/>
        <v>0</v>
      </c>
      <c r="AI145" s="11">
        <f t="shared" si="162"/>
        <v>0</v>
      </c>
      <c r="AJ145" s="11">
        <f t="shared" si="163"/>
        <v>0</v>
      </c>
      <c r="AK145" s="11">
        <f t="shared" si="164"/>
        <v>0</v>
      </c>
      <c r="AL145" s="11">
        <f t="shared" si="165"/>
        <v>0</v>
      </c>
    </row>
    <row r="146" spans="1:38" x14ac:dyDescent="0.2">
      <c r="A146" s="105" t="s">
        <v>13</v>
      </c>
      <c r="B146" s="96" t="s">
        <v>299</v>
      </c>
      <c r="C146" s="65" t="s">
        <v>81</v>
      </c>
      <c r="D146" s="66"/>
      <c r="E146" s="68"/>
      <c r="F146" s="66">
        <v>58.38</v>
      </c>
      <c r="G146" s="68">
        <f>100 * (   ((60*(INT(MIN(F136:F159))))+(100*(MIN(F136:F159)-(INT(MIN(F136:F159))))) )  /  ((60*(INT(F146)))+(100*((F146)-(INT(F146)))))    )</f>
        <v>61.625923820352469</v>
      </c>
      <c r="H146" s="66">
        <v>67.19</v>
      </c>
      <c r="I146" s="67">
        <f>100 * (   ((60*(INT(MIN(H136:H159))))+(100*(MIN(H136:H159)-(INT(MIN(H136:H159))))) )  /  ((60*(INT(H146)))+(100*((H146)-(INT(H146)))))    )</f>
        <v>32.953701411240402</v>
      </c>
      <c r="J146" s="66"/>
      <c r="K146" s="68"/>
      <c r="L146" s="66">
        <v>51.11</v>
      </c>
      <c r="M146" s="68">
        <f>100 * (   ((60*(INT(MIN(L136:L159))))+(100*(MIN(L136:L159)-(INT(MIN(L136:L159))))) )  /  ((60*(INT(L146)))+(100*((L146)-(INT(L146)))))    )</f>
        <v>61.315532399869753</v>
      </c>
      <c r="N146" s="66">
        <v>47.52</v>
      </c>
      <c r="O146" s="68">
        <f>100 * (   ((60*(INT(MIN(N136:N159))))+(100*(MIN(N136:N159)-(INT(MIN(N136:N159))))) )  /  ((60*(INT(N146)))+(100*((N146)-(INT(N146)))))    )</f>
        <v>61.072423398328681</v>
      </c>
      <c r="P146" s="66">
        <v>65.180000000000007</v>
      </c>
      <c r="Q146" s="68">
        <f>100 * (   ((60*(INT(MIN(P136:P159))))+(100*(MIN(P136:P159)-(INT(MIN(P136:P159))))) )  /  ((60*(INT(P146)))+(100*((P146)-(INT(P146)))))    )</f>
        <v>50.918836140888189</v>
      </c>
      <c r="R146" s="66"/>
      <c r="S146" s="68"/>
      <c r="T146" s="66">
        <v>93.29</v>
      </c>
      <c r="U146" s="68">
        <f>100 * (   ((60*(INT(MIN(T136:T159))))+(100*(MIN(T136:T159)-(INT(MIN(T136:T159))))) )  /  ((60*(INT(T146)))+(100*((T146)-(INT(T146)))))    )</f>
        <v>36.174006061686576</v>
      </c>
      <c r="V146" s="68">
        <f>SUM(O146,G146,U146,Q146,M146)</f>
        <v>271.10672182112569</v>
      </c>
      <c r="W146" s="16"/>
      <c r="X146" s="15"/>
      <c r="Z146" s="13">
        <f t="shared" si="154"/>
        <v>152.03021161618301</v>
      </c>
      <c r="AB146" s="11">
        <f t="shared" si="155"/>
        <v>0</v>
      </c>
      <c r="AC146" s="11">
        <f t="shared" si="156"/>
        <v>0</v>
      </c>
      <c r="AD146" s="11">
        <f t="shared" si="157"/>
        <v>152.03021161618301</v>
      </c>
      <c r="AE146" s="11">
        <f t="shared" si="158"/>
        <v>0</v>
      </c>
      <c r="AF146" s="11">
        <f t="shared" si="159"/>
        <v>0</v>
      </c>
      <c r="AG146" s="11">
        <f t="shared" si="160"/>
        <v>0</v>
      </c>
      <c r="AH146" s="11">
        <f t="shared" si="161"/>
        <v>0</v>
      </c>
      <c r="AI146" s="11">
        <f t="shared" si="162"/>
        <v>0</v>
      </c>
      <c r="AJ146" s="11">
        <f t="shared" si="163"/>
        <v>0</v>
      </c>
      <c r="AK146" s="11">
        <f t="shared" si="164"/>
        <v>0</v>
      </c>
      <c r="AL146" s="11">
        <f t="shared" si="165"/>
        <v>0</v>
      </c>
    </row>
    <row r="147" spans="1:38" x14ac:dyDescent="0.2">
      <c r="A147" s="106" t="s">
        <v>14</v>
      </c>
      <c r="B147" s="96" t="s">
        <v>191</v>
      </c>
      <c r="C147" s="65" t="s">
        <v>84</v>
      </c>
      <c r="D147" s="66">
        <v>149.25</v>
      </c>
      <c r="E147" s="68">
        <f>100 * (   ((60*(INT(MIN(D136:D159))))+(100*(MIN(D136:D159)-(INT(MIN(D136:D159))))) )  /  ((60*(INT(D147)))+(100*((D147)-(INT(D147)))))    )</f>
        <v>46.52537646402677</v>
      </c>
      <c r="F147" s="66">
        <v>70.37</v>
      </c>
      <c r="G147" s="68">
        <f>100 * (   ((60*(INT(MIN(F136:F159))))+(100*(MIN(F136:F159)-(INT(MIN(F136:F159))))) )  /  ((60*(INT(F147)))+(100*((F147)-(INT(F147)))))    )</f>
        <v>51.168279443002127</v>
      </c>
      <c r="H147" s="66">
        <v>60.55</v>
      </c>
      <c r="I147" s="67">
        <f>100 * (   ((60*(INT(MIN(H136:H159))))+(100*(MIN(H136:H159)-(INT(MIN(H136:H159))))) )  /  ((60*(INT(H147)))+(100*((H147)-(INT(H147)))))    )</f>
        <v>36.415868673050625</v>
      </c>
      <c r="J147" s="66">
        <v>63.28</v>
      </c>
      <c r="K147" s="68">
        <f>100 * (   ((60*(INT(MIN(J136:J159))))+(100*(MIN(J136:J159)-(INT(MIN(J136:J159))))) )  /  ((60*(INT(J147)))+(100*((J147)-(INT(J147)))))    )</f>
        <v>43.487394957983192</v>
      </c>
      <c r="L147" s="66"/>
      <c r="M147" s="68"/>
      <c r="N147" s="66">
        <v>45.46</v>
      </c>
      <c r="O147" s="68">
        <f>100 * (   ((60*(INT(MIN(N136:N159))))+(100*(MIN(N136:N159)-(INT(MIN(N136:N159))))) )  /  ((60*(INT(N147)))+(100*((N147)-(INT(N147)))))    )</f>
        <v>63.87472687545521</v>
      </c>
      <c r="P147" s="66">
        <v>64.099999999999994</v>
      </c>
      <c r="Q147" s="68">
        <f>100 * (   ((60*(INT(MIN(P136:P159))))+(100*(MIN(P136:P159)-(INT(MIN(P136:P159))))) )  /  ((60*(INT(P147)))+(100*((P147)-(INT(P147)))))    )</f>
        <v>51.81818181818182</v>
      </c>
      <c r="R147" s="66"/>
      <c r="S147" s="68"/>
      <c r="T147" s="66"/>
      <c r="U147" s="68"/>
      <c r="V147" s="68">
        <f>SUM(E147,G147,Q147,K147,O147)</f>
        <v>256.87395955864912</v>
      </c>
      <c r="W147" s="16"/>
      <c r="X147" s="15"/>
      <c r="Z147" s="13">
        <f t="shared" si="154"/>
        <v>146.64491411584987</v>
      </c>
      <c r="AB147" s="11">
        <f t="shared" si="155"/>
        <v>0</v>
      </c>
      <c r="AC147" s="11">
        <f t="shared" si="156"/>
        <v>0</v>
      </c>
      <c r="AD147" s="11">
        <f t="shared" si="157"/>
        <v>0</v>
      </c>
      <c r="AE147" s="11">
        <f t="shared" si="158"/>
        <v>0</v>
      </c>
      <c r="AF147" s="11">
        <f t="shared" si="159"/>
        <v>0</v>
      </c>
      <c r="AG147" s="11">
        <f t="shared" si="160"/>
        <v>0</v>
      </c>
      <c r="AH147" s="11">
        <f t="shared" si="161"/>
        <v>0</v>
      </c>
      <c r="AI147" s="11">
        <f t="shared" si="162"/>
        <v>146.64491411584987</v>
      </c>
      <c r="AJ147" s="11">
        <f t="shared" si="163"/>
        <v>0</v>
      </c>
      <c r="AK147" s="11">
        <f t="shared" si="164"/>
        <v>0</v>
      </c>
      <c r="AL147" s="11">
        <f t="shared" si="165"/>
        <v>0</v>
      </c>
    </row>
    <row r="148" spans="1:38" x14ac:dyDescent="0.2">
      <c r="A148" s="105" t="s">
        <v>15</v>
      </c>
      <c r="B148" s="96" t="s">
        <v>187</v>
      </c>
      <c r="C148" s="65" t="s">
        <v>82</v>
      </c>
      <c r="D148" s="66">
        <v>79.37</v>
      </c>
      <c r="E148" s="68">
        <f>100 * (   ((60*(INT(MIN(D136:D159))))+(100*(MIN(D136:D159)-(INT(MIN(D136:D159))))) )  /  ((60*(INT(D148)))+(100*((D148)-(INT(D148)))))    )</f>
        <v>87.314213941804468</v>
      </c>
      <c r="F148" s="66"/>
      <c r="G148" s="68"/>
      <c r="H148" s="66">
        <v>30.11</v>
      </c>
      <c r="I148" s="68">
        <f>100 * (   ((60*(INT(MIN(H136:H159))))+(100*(MIN(H136:H159)-(INT(MIN(H136:H159))))) )  /  ((60*(INT(H148)))+(100*((H148)-(INT(H148)))))    )</f>
        <v>73.495306460519046</v>
      </c>
      <c r="J148" s="66"/>
      <c r="K148" s="68"/>
      <c r="L148" s="66"/>
      <c r="M148" s="68"/>
      <c r="N148" s="66"/>
      <c r="O148" s="68"/>
      <c r="P148" s="66"/>
      <c r="Q148" s="68"/>
      <c r="R148" s="66"/>
      <c r="S148" s="68"/>
      <c r="T148" s="66">
        <v>36.130000000000003</v>
      </c>
      <c r="U148" s="68">
        <f>100 * (   ((60*(INT(MIN(T136:T159))))+(100*(MIN(T136:T159)-(INT(MIN(T136:T159))))) )  /  ((60*(INT(T148)))+(100*((T148)-(INT(T148)))))    )</f>
        <v>93.373216751035429</v>
      </c>
      <c r="V148" s="68">
        <f>SUM(E148,G148,I148,K148,U148)</f>
        <v>254.18273715335897</v>
      </c>
      <c r="W148" s="16"/>
      <c r="X148" s="15"/>
      <c r="Z148" s="13">
        <f>(SUM(E148,G148,I148,K148,M148,O148,Q148,S148,U148)*0.5)</f>
        <v>127.09136857667949</v>
      </c>
      <c r="AB148" s="11">
        <f>IF(C148="Vihor",1,0)*Z148</f>
        <v>0</v>
      </c>
      <c r="AC148" s="11">
        <f>IF(C148="Maksimir",1,0)*Z148</f>
        <v>0</v>
      </c>
      <c r="AD148" s="11">
        <f>IF(C148="Japetić",1,0)*Z148</f>
        <v>0</v>
      </c>
      <c r="AE148" s="11">
        <f>IF(C148="Bjelovar",1,0)*Z148</f>
        <v>127.09136857667949</v>
      </c>
      <c r="AF148" s="11">
        <f>IF(C148="Međimurje",1,0)*Z148</f>
        <v>0</v>
      </c>
      <c r="AG148" s="11">
        <f>IF(C148="Sova",1,0)*Z148</f>
        <v>0</v>
      </c>
      <c r="AH148" s="11">
        <f>IF(C148="Orion",1,0)*Z148</f>
        <v>0</v>
      </c>
      <c r="AI148" s="11">
        <f>IF(C148="Kapela",1,0)*Z148</f>
        <v>0</v>
      </c>
      <c r="AJ148" s="11">
        <f>IF(C148="Jelen",1,0)*Z148</f>
        <v>0</v>
      </c>
      <c r="AK148" s="11">
        <f>IF(C148="Varaždin",1,0)*Z148</f>
        <v>0</v>
      </c>
      <c r="AL148" s="11">
        <f>IF(C148="Ivan Merz",1,0)*Z148</f>
        <v>0</v>
      </c>
    </row>
    <row r="149" spans="1:38" x14ac:dyDescent="0.2">
      <c r="A149" s="105" t="s">
        <v>44</v>
      </c>
      <c r="B149" s="96" t="s">
        <v>316</v>
      </c>
      <c r="C149" s="65" t="s">
        <v>73</v>
      </c>
      <c r="D149" s="66"/>
      <c r="E149" s="68"/>
      <c r="F149" s="66" t="s">
        <v>88</v>
      </c>
      <c r="G149" s="70" t="s">
        <v>16</v>
      </c>
      <c r="H149" s="66">
        <v>98.06</v>
      </c>
      <c r="I149" s="67">
        <f>100 * (   ((60*(INT(MIN(H136:H159))))+(100*(MIN(H136:H159)-(INT(MIN(H136:H159))))) )  /  ((60*(INT(H149)))+(100*((H149)-(INT(H149)))))    )</f>
        <v>22.612979952429495</v>
      </c>
      <c r="J149" s="66">
        <v>52.29</v>
      </c>
      <c r="K149" s="68">
        <f>100 * (   ((60*(INT(MIN(J136:J159))))+(100*(MIN(J136:J159)-(INT(MIN(J136:J159))))) )  /  ((60*(INT(J149)))+(100*((J149)-(INT(J149)))))    )</f>
        <v>52.588123213718639</v>
      </c>
      <c r="L149" s="66"/>
      <c r="M149" s="68"/>
      <c r="N149" s="66">
        <v>90.05</v>
      </c>
      <c r="O149" s="68">
        <f>100 * (   ((60*(INT(MIN(N136:N159))))+(100*(MIN(N136:N159)-(INT(MIN(N136:N159))))) )  /  ((60*(INT(N149)))+(100*((N149)-(INT(N149)))))    )</f>
        <v>32.451433857539314</v>
      </c>
      <c r="P149" s="66">
        <v>70.03</v>
      </c>
      <c r="Q149" s="68">
        <f>100 * (   ((60*(INT(MIN(P136:P159))))+(100*(MIN(P136:P159)-(INT(MIN(P136:P159))))) )  /  ((60*(INT(P149)))+(100*((P149)-(INT(P149)))))    )</f>
        <v>47.466095645967158</v>
      </c>
      <c r="R149" s="66">
        <v>91.49</v>
      </c>
      <c r="S149" s="68">
        <f>100 * (   ((60*(INT(MIN(R136:R159))))+(100*(MIN(R136:R159)-(INT(MIN(R136:R159))))) )  /  ((60*(INT(R149)))+(100*((R149)-(INT(R149)))))    )</f>
        <v>57.524051552005815</v>
      </c>
      <c r="T149" s="66">
        <v>54.48</v>
      </c>
      <c r="U149" s="68">
        <f>100 * (   ((60*(INT(MIN(T136:T159))))+(100*(MIN(T136:T159)-(INT(MIN(T136:T159))))) )  /  ((60*(INT(T149)))+(100*((T149)-(INT(T149)))))    )</f>
        <v>61.709245742092477</v>
      </c>
      <c r="V149" s="68">
        <f>SUM(Q149,S149,U149,K149,O149)</f>
        <v>251.7389500113234</v>
      </c>
      <c r="W149" s="16"/>
      <c r="X149" s="15"/>
      <c r="Z149" s="13">
        <f t="shared" si="154"/>
        <v>137.17596498187646</v>
      </c>
      <c r="AB149" s="11">
        <f t="shared" si="155"/>
        <v>137.17596498187646</v>
      </c>
      <c r="AC149" s="11">
        <f t="shared" si="156"/>
        <v>0</v>
      </c>
      <c r="AD149" s="11">
        <f t="shared" si="157"/>
        <v>0</v>
      </c>
      <c r="AE149" s="11">
        <f t="shared" si="158"/>
        <v>0</v>
      </c>
      <c r="AF149" s="11">
        <f t="shared" si="159"/>
        <v>0</v>
      </c>
      <c r="AG149" s="11">
        <f t="shared" si="160"/>
        <v>0</v>
      </c>
      <c r="AH149" s="11">
        <f t="shared" si="161"/>
        <v>0</v>
      </c>
      <c r="AI149" s="11">
        <f t="shared" si="162"/>
        <v>0</v>
      </c>
      <c r="AJ149" s="11">
        <f t="shared" si="163"/>
        <v>0</v>
      </c>
      <c r="AK149" s="11">
        <f t="shared" si="164"/>
        <v>0</v>
      </c>
      <c r="AL149" s="11">
        <f t="shared" si="165"/>
        <v>0</v>
      </c>
    </row>
    <row r="150" spans="1:38" x14ac:dyDescent="0.2">
      <c r="A150" s="105" t="s">
        <v>45</v>
      </c>
      <c r="B150" s="97" t="s">
        <v>193</v>
      </c>
      <c r="C150" s="55" t="s">
        <v>84</v>
      </c>
      <c r="D150" s="66" t="s">
        <v>88</v>
      </c>
      <c r="E150" s="70" t="s">
        <v>16</v>
      </c>
      <c r="F150" s="66"/>
      <c r="G150" s="68"/>
      <c r="H150" s="66">
        <v>61.15</v>
      </c>
      <c r="I150" s="68">
        <f>100 * (   ((60*(INT(MIN(H136:H159))))+(100*(MIN(H136:H159)-(INT(MIN(H136:H159))))) )  /  ((60*(INT(H150)))+(100*((H150)-(INT(H150)))))    )</f>
        <v>36.217687074829932</v>
      </c>
      <c r="J150" s="66"/>
      <c r="K150" s="68"/>
      <c r="L150" s="66">
        <v>56.25</v>
      </c>
      <c r="M150" s="68">
        <f>100 * (   ((60*(INT(MIN(L136:L159))))+(100*(MIN(L136:L159)-(INT(MIN(L136:L159))))) )  /  ((60*(INT(L150)))+(100*((L150)-(INT(L150)))))    )</f>
        <v>55.627769571639583</v>
      </c>
      <c r="N150" s="66">
        <v>57.03</v>
      </c>
      <c r="O150" s="68">
        <f>100 * (   ((60*(INT(MIN(N136:N159))))+(100*(MIN(N136:N159)-(INT(MIN(N136:N159))))) )  /  ((60*(INT(N150)))+(100*((N150)-(INT(N150)))))    )</f>
        <v>51.241600934852471</v>
      </c>
      <c r="P150" s="66">
        <v>116.49</v>
      </c>
      <c r="Q150" s="68">
        <f>100 * (   ((60*(INT(MIN(P136:P159))))+(100*(MIN(P136:P159)-(INT(MIN(P136:P159))))) )  /  ((60*(INT(P150)))+(100*((P150)-(INT(P150)))))    )</f>
        <v>28.463404194606934</v>
      </c>
      <c r="R150" s="66">
        <v>175.22</v>
      </c>
      <c r="S150" s="68">
        <f>100 * (   ((60*(INT(MIN(R136:R159))))+(100*(MIN(R136:R159)-(INT(MIN(R136:R159))))) )  /  ((60*(INT(R150)))+(100*((R150)-(INT(R150)))))    )</f>
        <v>30.117848317810303</v>
      </c>
      <c r="T150" s="66"/>
      <c r="U150" s="68"/>
      <c r="V150" s="68">
        <f>SUM(S150,Q150,I150,O150,M150)</f>
        <v>201.66831009373922</v>
      </c>
      <c r="W150" s="16"/>
      <c r="X150" s="15"/>
      <c r="Z150" s="13">
        <f t="shared" si="154"/>
        <v>100.83415504686961</v>
      </c>
      <c r="AB150" s="11">
        <f t="shared" si="155"/>
        <v>0</v>
      </c>
      <c r="AC150" s="11">
        <f t="shared" si="156"/>
        <v>0</v>
      </c>
      <c r="AD150" s="11">
        <f t="shared" si="157"/>
        <v>0</v>
      </c>
      <c r="AE150" s="11">
        <f t="shared" si="158"/>
        <v>0</v>
      </c>
      <c r="AF150" s="11">
        <f t="shared" si="159"/>
        <v>0</v>
      </c>
      <c r="AG150" s="11">
        <f t="shared" si="160"/>
        <v>0</v>
      </c>
      <c r="AH150" s="11">
        <f t="shared" si="161"/>
        <v>0</v>
      </c>
      <c r="AI150" s="11">
        <f t="shared" si="162"/>
        <v>100.83415504686961</v>
      </c>
      <c r="AJ150" s="11">
        <f t="shared" si="163"/>
        <v>0</v>
      </c>
      <c r="AK150" s="11">
        <f t="shared" si="164"/>
        <v>0</v>
      </c>
      <c r="AL150" s="11">
        <f t="shared" si="165"/>
        <v>0</v>
      </c>
    </row>
    <row r="151" spans="1:38" x14ac:dyDescent="0.2">
      <c r="A151" s="105" t="s">
        <v>46</v>
      </c>
      <c r="B151" s="96" t="s">
        <v>194</v>
      </c>
      <c r="C151" s="65" t="s">
        <v>73</v>
      </c>
      <c r="D151" s="66" t="s">
        <v>112</v>
      </c>
      <c r="E151" s="70" t="s">
        <v>16</v>
      </c>
      <c r="F151" s="66">
        <v>43.24</v>
      </c>
      <c r="G151" s="68">
        <f>100 * (   ((60*(INT(MIN(F136:F159))))+(100*(MIN(F136:F159)-(INT(MIN(F136:F159))))) )  /  ((60*(INT(F151)))+(100*((F151)-(INT(F151)))))    )</f>
        <v>83.256528417818743</v>
      </c>
      <c r="H151" s="66">
        <v>43.17</v>
      </c>
      <c r="I151" s="68">
        <f>100 * (   ((60*(INT(MIN(H136:H159))))+(100*(MIN(H136:H159)-(INT(MIN(H136:H159))))) )  /  ((60*(INT(H151)))+(100*((H151)-(INT(H151)))))    )</f>
        <v>51.251443973815945</v>
      </c>
      <c r="J151" s="66">
        <v>55.53</v>
      </c>
      <c r="K151" s="68">
        <f>100 * (   ((60*(INT(MIN(J136:J159))))+(100*(MIN(J136:J159)-(INT(MIN(J136:J159))))) )  /  ((60*(INT(J151)))+(100*((J151)-(INT(J151)))))    )</f>
        <v>49.388607217417238</v>
      </c>
      <c r="L151" s="66"/>
      <c r="M151" s="68"/>
      <c r="N151" s="66"/>
      <c r="O151" s="68"/>
      <c r="P151" s="66"/>
      <c r="Q151" s="68"/>
      <c r="R151" s="66"/>
      <c r="S151" s="68"/>
      <c r="T151" s="66"/>
      <c r="U151" s="68"/>
      <c r="V151" s="68">
        <f>SUM(O151,G151,I151,K151,M151)</f>
        <v>183.89657960905194</v>
      </c>
      <c r="W151" s="16"/>
      <c r="X151" s="15"/>
      <c r="Z151" s="13">
        <f t="shared" si="154"/>
        <v>91.94828980452597</v>
      </c>
      <c r="AB151" s="11">
        <f t="shared" si="155"/>
        <v>91.94828980452597</v>
      </c>
      <c r="AC151" s="11">
        <f t="shared" si="156"/>
        <v>0</v>
      </c>
      <c r="AD151" s="11">
        <f t="shared" si="157"/>
        <v>0</v>
      </c>
      <c r="AE151" s="11">
        <f t="shared" si="158"/>
        <v>0</v>
      </c>
      <c r="AF151" s="11">
        <f t="shared" si="159"/>
        <v>0</v>
      </c>
      <c r="AG151" s="11">
        <f t="shared" si="160"/>
        <v>0</v>
      </c>
      <c r="AH151" s="11">
        <f t="shared" si="161"/>
        <v>0</v>
      </c>
      <c r="AI151" s="11">
        <f t="shared" si="162"/>
        <v>0</v>
      </c>
      <c r="AJ151" s="11">
        <f t="shared" si="163"/>
        <v>0</v>
      </c>
      <c r="AK151" s="11">
        <f t="shared" si="164"/>
        <v>0</v>
      </c>
      <c r="AL151" s="11">
        <f t="shared" si="165"/>
        <v>0</v>
      </c>
    </row>
    <row r="152" spans="1:38" x14ac:dyDescent="0.2">
      <c r="A152" s="106" t="s">
        <v>47</v>
      </c>
      <c r="B152" s="96" t="s">
        <v>128</v>
      </c>
      <c r="C152" s="65" t="s">
        <v>73</v>
      </c>
      <c r="D152" s="66"/>
      <c r="E152" s="68"/>
      <c r="F152" s="66"/>
      <c r="G152" s="68"/>
      <c r="H152" s="66"/>
      <c r="I152" s="68"/>
      <c r="J152" s="66">
        <v>40.25</v>
      </c>
      <c r="K152" s="68">
        <f>100 * (   ((60*(INT(MIN(J136:J159))))+(100*(MIN(J136:J159)-(INT(MIN(J136:J159))))) )  /  ((60*(INT(J152)))+(100*((J152)-(INT(J152)))))    )</f>
        <v>68.288659793814432</v>
      </c>
      <c r="L152" s="66"/>
      <c r="M152" s="68"/>
      <c r="N152" s="66"/>
      <c r="O152" s="68"/>
      <c r="P152" s="66">
        <v>49.03</v>
      </c>
      <c r="Q152" s="68">
        <f>100 * (   ((60*(INT(MIN(P136:P159))))+(100*(MIN(P136:P159)-(INT(MIN(P136:P159))))) )  /  ((60*(INT(P152)))+(100*((P152)-(INT(P152)))))    )</f>
        <v>67.787971457696216</v>
      </c>
      <c r="R152" s="66"/>
      <c r="S152" s="68"/>
      <c r="T152" s="66"/>
      <c r="U152" s="68"/>
      <c r="V152" s="68">
        <f>SUM(E152,G152,I152,K152,Q152)</f>
        <v>136.07663125151066</v>
      </c>
      <c r="W152" s="16"/>
      <c r="X152" s="15"/>
      <c r="Z152" s="13">
        <f t="shared" si="154"/>
        <v>68.038315625755331</v>
      </c>
      <c r="AB152" s="11">
        <f t="shared" ref="AB152:AB159" si="166">IF(C152="Vihor",1,0)*Z152</f>
        <v>68.038315625755331</v>
      </c>
      <c r="AC152" s="11">
        <f t="shared" ref="AC152:AC159" si="167">IF(C152="Maksimir",1,0)*Z152</f>
        <v>0</v>
      </c>
      <c r="AD152" s="11">
        <f t="shared" ref="AD152:AD159" si="168">IF(C152="Japetić",1,0)*Z152</f>
        <v>0</v>
      </c>
      <c r="AE152" s="11">
        <f t="shared" ref="AE152:AE159" si="169">IF(C152="Bjelovar",1,0)*Z152</f>
        <v>0</v>
      </c>
      <c r="AF152" s="11">
        <f t="shared" ref="AF152:AF159" si="170">IF(C152="Međimurje",1,0)*Z152</f>
        <v>0</v>
      </c>
      <c r="AG152" s="11">
        <f t="shared" ref="AG152:AG159" si="171">IF(C152="Sova",1,0)*Z152</f>
        <v>0</v>
      </c>
      <c r="AH152" s="11">
        <f t="shared" ref="AH152:AH159" si="172">IF(C152="Orion",1,0)*Z152</f>
        <v>0</v>
      </c>
      <c r="AI152" s="11">
        <f t="shared" ref="AI152:AI159" si="173">IF(C152="Kapela",1,0)*Z152</f>
        <v>0</v>
      </c>
      <c r="AJ152" s="11">
        <f t="shared" ref="AJ152:AJ159" si="174">IF(C152="Jelen",1,0)*Z152</f>
        <v>0</v>
      </c>
      <c r="AK152" s="11">
        <f t="shared" ref="AK152:AK159" si="175">IF(C152="Varaždin",1,0)*Z152</f>
        <v>0</v>
      </c>
      <c r="AL152" s="11">
        <f t="shared" ref="AL152:AL159" si="176">IF(C152="Ivan Merz",1,0)*Z152</f>
        <v>0</v>
      </c>
    </row>
    <row r="153" spans="1:38" x14ac:dyDescent="0.2">
      <c r="A153" s="105" t="s">
        <v>48</v>
      </c>
      <c r="B153" s="96" t="s">
        <v>188</v>
      </c>
      <c r="C153" s="65" t="s">
        <v>156</v>
      </c>
      <c r="D153" s="66">
        <v>92.33</v>
      </c>
      <c r="E153" s="68">
        <f>100 * (   ((60*(INT(MIN(D136:D159))))+(100*(MIN(D136:D159)-(INT(MIN(D136:D159))))) )  /  ((60*(INT(D153)))+(100*((D153)-(INT(D153)))))    )</f>
        <v>75.112551773815952</v>
      </c>
      <c r="F153" s="66"/>
      <c r="G153" s="68"/>
      <c r="H153" s="66">
        <v>40.19</v>
      </c>
      <c r="I153" s="68">
        <f>100 * (   ((60*(INT(MIN(H136:H159))))+(100*(MIN(H136:H159)-(INT(MIN(H136:H159))))) )  /  ((60*(INT(H153)))+(100*((H153)-(INT(H153)))))    )</f>
        <v>55.022736668044644</v>
      </c>
      <c r="J153" s="66"/>
      <c r="K153" s="68"/>
      <c r="L153" s="69"/>
      <c r="M153" s="68"/>
      <c r="N153" s="66"/>
      <c r="O153" s="68"/>
      <c r="P153" s="66"/>
      <c r="Q153" s="68"/>
      <c r="R153" s="66"/>
      <c r="S153" s="68"/>
      <c r="T153" s="66"/>
      <c r="U153" s="68"/>
      <c r="V153" s="68">
        <f>SUM(E153,G153,I153,K153,M153)</f>
        <v>130.13528844186061</v>
      </c>
      <c r="W153" s="16"/>
      <c r="X153" s="15"/>
      <c r="Z153" s="13">
        <f t="shared" si="154"/>
        <v>65.067644220930305</v>
      </c>
      <c r="AB153" s="11">
        <f t="shared" si="166"/>
        <v>0</v>
      </c>
      <c r="AC153" s="11">
        <f t="shared" si="167"/>
        <v>0</v>
      </c>
      <c r="AD153" s="11">
        <f t="shared" si="168"/>
        <v>0</v>
      </c>
      <c r="AE153" s="11">
        <f t="shared" si="169"/>
        <v>0</v>
      </c>
      <c r="AF153" s="11">
        <f t="shared" si="170"/>
        <v>0</v>
      </c>
      <c r="AG153" s="11">
        <f t="shared" si="171"/>
        <v>0</v>
      </c>
      <c r="AH153" s="11">
        <f t="shared" si="172"/>
        <v>0</v>
      </c>
      <c r="AI153" s="11">
        <f t="shared" si="173"/>
        <v>0</v>
      </c>
      <c r="AJ153" s="11">
        <f t="shared" si="174"/>
        <v>65.067644220930305</v>
      </c>
      <c r="AK153" s="11">
        <f t="shared" si="175"/>
        <v>0</v>
      </c>
      <c r="AL153" s="11">
        <f t="shared" si="176"/>
        <v>0</v>
      </c>
    </row>
    <row r="154" spans="1:38" x14ac:dyDescent="0.2">
      <c r="A154" s="106" t="s">
        <v>354</v>
      </c>
      <c r="B154" s="96" t="s">
        <v>342</v>
      </c>
      <c r="C154" s="65" t="s">
        <v>73</v>
      </c>
      <c r="D154" s="66"/>
      <c r="E154" s="68"/>
      <c r="F154" s="66"/>
      <c r="G154" s="68"/>
      <c r="H154" s="66"/>
      <c r="I154" s="68"/>
      <c r="J154" s="66"/>
      <c r="K154" s="68"/>
      <c r="L154" s="66">
        <v>77.150000000000006</v>
      </c>
      <c r="M154" s="68">
        <f>100 * (   ((60*(INT(MIN(L136:L159))))+(100*(MIN(L136:L159)-(INT(MIN(L136:L159))))) )  /  ((60*(INT(L154)))+(100*((L154)-(INT(L154)))))    )</f>
        <v>40.625674217907218</v>
      </c>
      <c r="N154" s="66"/>
      <c r="O154" s="68"/>
      <c r="P154" s="66">
        <v>69.400000000000006</v>
      </c>
      <c r="Q154" s="68">
        <f>100 * (   ((60*(INT(MIN(P136:P159))))+(100*(MIN(P136:P159)-(INT(MIN(P136:P159))))) )  /  ((60*(INT(P154)))+(100*((P154)-(INT(P154)))))    )</f>
        <v>47.727272727272712</v>
      </c>
      <c r="R154" s="66" t="s">
        <v>112</v>
      </c>
      <c r="S154" s="70" t="s">
        <v>16</v>
      </c>
      <c r="T154" s="66"/>
      <c r="U154" s="68"/>
      <c r="V154" s="68">
        <f>SUM(E154,G154,I154,Q154,M154)</f>
        <v>88.352946945179923</v>
      </c>
      <c r="W154" s="16"/>
      <c r="X154" s="15"/>
      <c r="Z154" s="13">
        <f t="shared" si="154"/>
        <v>44.176473472589961</v>
      </c>
      <c r="AB154" s="11">
        <f t="shared" si="166"/>
        <v>44.176473472589961</v>
      </c>
      <c r="AC154" s="11">
        <f t="shared" si="167"/>
        <v>0</v>
      </c>
      <c r="AD154" s="11">
        <f t="shared" si="168"/>
        <v>0</v>
      </c>
      <c r="AE154" s="11">
        <f t="shared" si="169"/>
        <v>0</v>
      </c>
      <c r="AF154" s="11">
        <f t="shared" si="170"/>
        <v>0</v>
      </c>
      <c r="AG154" s="11">
        <f t="shared" si="171"/>
        <v>0</v>
      </c>
      <c r="AH154" s="11">
        <f t="shared" si="172"/>
        <v>0</v>
      </c>
      <c r="AI154" s="11">
        <f t="shared" si="173"/>
        <v>0</v>
      </c>
      <c r="AJ154" s="11">
        <f t="shared" si="174"/>
        <v>0</v>
      </c>
      <c r="AK154" s="11">
        <f t="shared" si="175"/>
        <v>0</v>
      </c>
      <c r="AL154" s="11">
        <f t="shared" si="176"/>
        <v>0</v>
      </c>
    </row>
    <row r="155" spans="1:38" x14ac:dyDescent="0.2">
      <c r="A155" s="105" t="s">
        <v>356</v>
      </c>
      <c r="B155" s="96" t="s">
        <v>341</v>
      </c>
      <c r="C155" s="65" t="s">
        <v>285</v>
      </c>
      <c r="D155" s="66"/>
      <c r="E155" s="68"/>
      <c r="F155" s="66"/>
      <c r="G155" s="68"/>
      <c r="H155" s="66"/>
      <c r="I155" s="68"/>
      <c r="J155" s="66"/>
      <c r="K155" s="68"/>
      <c r="L155" s="66">
        <v>40.159999999999997</v>
      </c>
      <c r="M155" s="68">
        <f>100 * (   ((60*(INT(MIN(L136:L159))))+(100*(MIN(L136:L159)-(INT(MIN(L136:L159))))) )  /  ((60*(INT(L155)))+(100*((L155)-(INT(L155)))))    )</f>
        <v>77.938741721854328</v>
      </c>
      <c r="N155" s="66"/>
      <c r="O155" s="68"/>
      <c r="P155" s="66"/>
      <c r="Q155" s="68"/>
      <c r="R155" s="66"/>
      <c r="S155" s="68"/>
      <c r="T155" s="66"/>
      <c r="U155" s="68"/>
      <c r="V155" s="68">
        <f t="shared" ref="V155:V159" si="177">SUM(E155,G155,I155,K155,M155)</f>
        <v>77.938741721854328</v>
      </c>
      <c r="W155" s="16"/>
      <c r="X155" s="15"/>
      <c r="Z155" s="13">
        <f t="shared" si="154"/>
        <v>38.969370860927164</v>
      </c>
      <c r="AB155" s="11">
        <f t="shared" si="166"/>
        <v>0</v>
      </c>
      <c r="AC155" s="11">
        <f t="shared" si="167"/>
        <v>0</v>
      </c>
      <c r="AD155" s="11">
        <f t="shared" si="168"/>
        <v>0</v>
      </c>
      <c r="AE155" s="11">
        <f t="shared" si="169"/>
        <v>0</v>
      </c>
      <c r="AF155" s="11">
        <f t="shared" si="170"/>
        <v>0</v>
      </c>
      <c r="AG155" s="11">
        <f t="shared" si="171"/>
        <v>0</v>
      </c>
      <c r="AH155" s="11">
        <f t="shared" si="172"/>
        <v>0</v>
      </c>
      <c r="AI155" s="11">
        <f t="shared" si="173"/>
        <v>0</v>
      </c>
      <c r="AJ155" s="11">
        <f t="shared" si="174"/>
        <v>0</v>
      </c>
      <c r="AK155" s="11">
        <f t="shared" si="175"/>
        <v>38.969370860927164</v>
      </c>
      <c r="AL155" s="11">
        <f t="shared" si="176"/>
        <v>0</v>
      </c>
    </row>
    <row r="156" spans="1:38" x14ac:dyDescent="0.2">
      <c r="A156" s="105" t="s">
        <v>357</v>
      </c>
      <c r="B156" s="96" t="s">
        <v>314</v>
      </c>
      <c r="C156" s="65" t="s">
        <v>156</v>
      </c>
      <c r="D156" s="66"/>
      <c r="E156" s="68"/>
      <c r="F156" s="66"/>
      <c r="G156" s="68"/>
      <c r="H156" s="66">
        <v>46.2</v>
      </c>
      <c r="I156" s="68">
        <f>100 * (   ((60*(INT(MIN(H136:H159))))+(100*(MIN(H136:H159)-(INT(MIN(H136:H159))))) )  /  ((60*(INT(H156)))+(100*((H156)-(INT(H156)))))    )</f>
        <v>47.877697841726615</v>
      </c>
      <c r="J156" s="66"/>
      <c r="K156" s="68"/>
      <c r="L156" s="66"/>
      <c r="M156" s="68"/>
      <c r="N156" s="66"/>
      <c r="O156" s="68"/>
      <c r="P156" s="66"/>
      <c r="Q156" s="68"/>
      <c r="R156" s="66"/>
      <c r="S156" s="68"/>
      <c r="T156" s="66"/>
      <c r="U156" s="68"/>
      <c r="V156" s="68">
        <f t="shared" si="177"/>
        <v>47.877697841726615</v>
      </c>
      <c r="W156" s="16"/>
      <c r="X156" s="15"/>
      <c r="Z156" s="13">
        <f t="shared" si="154"/>
        <v>23.938848920863308</v>
      </c>
      <c r="AB156" s="11">
        <f t="shared" si="166"/>
        <v>0</v>
      </c>
      <c r="AC156" s="11">
        <f t="shared" si="167"/>
        <v>0</v>
      </c>
      <c r="AD156" s="11">
        <f t="shared" si="168"/>
        <v>0</v>
      </c>
      <c r="AE156" s="11">
        <f t="shared" si="169"/>
        <v>0</v>
      </c>
      <c r="AF156" s="11">
        <f t="shared" si="170"/>
        <v>0</v>
      </c>
      <c r="AG156" s="11">
        <f t="shared" si="171"/>
        <v>0</v>
      </c>
      <c r="AH156" s="11">
        <f t="shared" si="172"/>
        <v>0</v>
      </c>
      <c r="AI156" s="11">
        <f t="shared" si="173"/>
        <v>0</v>
      </c>
      <c r="AJ156" s="11">
        <f t="shared" si="174"/>
        <v>23.938848920863308</v>
      </c>
      <c r="AK156" s="11">
        <f t="shared" si="175"/>
        <v>0</v>
      </c>
      <c r="AL156" s="11">
        <f t="shared" si="176"/>
        <v>0</v>
      </c>
    </row>
    <row r="157" spans="1:38" x14ac:dyDescent="0.2">
      <c r="A157" s="105" t="s">
        <v>89</v>
      </c>
      <c r="B157" s="96" t="s">
        <v>387</v>
      </c>
      <c r="C157" s="65" t="s">
        <v>83</v>
      </c>
      <c r="D157" s="66"/>
      <c r="E157" s="68"/>
      <c r="F157" s="66"/>
      <c r="G157" s="68"/>
      <c r="H157" s="66"/>
      <c r="I157" s="68"/>
      <c r="J157" s="66"/>
      <c r="K157" s="68"/>
      <c r="L157" s="66"/>
      <c r="M157" s="68"/>
      <c r="N157" s="66"/>
      <c r="O157" s="68"/>
      <c r="P157" s="66"/>
      <c r="Q157" s="68"/>
      <c r="R157" s="66">
        <v>134.30000000000001</v>
      </c>
      <c r="S157" s="68">
        <f>100 * (   ((60*(INT(MIN(R136:R159))))+(100*(MIN(R136:R159)-(INT(MIN(R139:R160))))) )  /  ((60*(INT(R157)))+(100*((R157)-(INT(R157)))))    )</f>
        <v>39.268897149938034</v>
      </c>
      <c r="T157" s="66"/>
      <c r="U157" s="68"/>
      <c r="V157" s="68">
        <f>SUM(E157,G157,I157,K157,S157)</f>
        <v>39.268897149938034</v>
      </c>
      <c r="W157" s="16"/>
      <c r="X157" s="15"/>
      <c r="Z157" s="13">
        <f t="shared" si="154"/>
        <v>19.634448574969017</v>
      </c>
      <c r="AB157" s="11">
        <f t="shared" si="166"/>
        <v>0</v>
      </c>
      <c r="AC157" s="11">
        <f t="shared" si="167"/>
        <v>0</v>
      </c>
      <c r="AD157" s="11">
        <f t="shared" si="168"/>
        <v>0</v>
      </c>
      <c r="AE157" s="11">
        <f t="shared" si="169"/>
        <v>0</v>
      </c>
      <c r="AF157" s="11">
        <f t="shared" si="170"/>
        <v>19.634448574969017</v>
      </c>
      <c r="AG157" s="11">
        <f t="shared" si="171"/>
        <v>0</v>
      </c>
      <c r="AH157" s="11">
        <f t="shared" si="172"/>
        <v>0</v>
      </c>
      <c r="AI157" s="11">
        <f t="shared" si="173"/>
        <v>0</v>
      </c>
      <c r="AJ157" s="11">
        <f t="shared" si="174"/>
        <v>0</v>
      </c>
      <c r="AK157" s="11">
        <f t="shared" si="175"/>
        <v>0</v>
      </c>
      <c r="AL157" s="11">
        <f t="shared" si="176"/>
        <v>0</v>
      </c>
    </row>
    <row r="158" spans="1:38" x14ac:dyDescent="0.2">
      <c r="A158" s="105" t="s">
        <v>90</v>
      </c>
      <c r="B158" s="97" t="s">
        <v>192</v>
      </c>
      <c r="C158" s="55" t="s">
        <v>73</v>
      </c>
      <c r="D158" s="66" t="s">
        <v>112</v>
      </c>
      <c r="E158" s="70" t="s">
        <v>16</v>
      </c>
      <c r="F158" s="66"/>
      <c r="G158" s="68"/>
      <c r="H158" s="66"/>
      <c r="I158" s="68"/>
      <c r="J158" s="66"/>
      <c r="K158" s="68"/>
      <c r="L158" s="66"/>
      <c r="M158" s="68"/>
      <c r="N158" s="66"/>
      <c r="O158" s="68"/>
      <c r="P158" s="66">
        <v>93.05</v>
      </c>
      <c r="Q158" s="68">
        <f>100 * (   ((60*(INT(MIN(P136:P159))))+(100*(MIN(P136:P159)-(INT(MIN(P136:P159))))) )  /  ((60*(INT(P158)))+(100*((P158)-(INT(P158)))))    )</f>
        <v>35.720680393912261</v>
      </c>
      <c r="R158" s="66"/>
      <c r="S158" s="68"/>
      <c r="T158" s="66"/>
      <c r="U158" s="68"/>
      <c r="V158" s="68">
        <f>SUM(E158,G158,I158,K158,Q158)</f>
        <v>35.720680393912261</v>
      </c>
      <c r="W158" s="16"/>
      <c r="X158" s="15"/>
      <c r="Z158" s="13">
        <f t="shared" si="154"/>
        <v>17.86034019695613</v>
      </c>
      <c r="AB158" s="11">
        <f t="shared" si="166"/>
        <v>17.86034019695613</v>
      </c>
      <c r="AC158" s="11">
        <f t="shared" si="167"/>
        <v>0</v>
      </c>
      <c r="AD158" s="11">
        <f t="shared" si="168"/>
        <v>0</v>
      </c>
      <c r="AE158" s="11">
        <f t="shared" si="169"/>
        <v>0</v>
      </c>
      <c r="AF158" s="11">
        <f t="shared" si="170"/>
        <v>0</v>
      </c>
      <c r="AG158" s="11">
        <f t="shared" si="171"/>
        <v>0</v>
      </c>
      <c r="AH158" s="11">
        <f t="shared" si="172"/>
        <v>0</v>
      </c>
      <c r="AI158" s="11">
        <f t="shared" si="173"/>
        <v>0</v>
      </c>
      <c r="AJ158" s="11">
        <f t="shared" si="174"/>
        <v>0</v>
      </c>
      <c r="AK158" s="11">
        <f t="shared" si="175"/>
        <v>0</v>
      </c>
      <c r="AL158" s="11">
        <f t="shared" si="176"/>
        <v>0</v>
      </c>
    </row>
    <row r="159" spans="1:38" x14ac:dyDescent="0.2">
      <c r="A159" s="105" t="s">
        <v>358</v>
      </c>
      <c r="B159" s="96" t="s">
        <v>315</v>
      </c>
      <c r="C159" s="65" t="s">
        <v>156</v>
      </c>
      <c r="D159" s="66"/>
      <c r="E159" s="68"/>
      <c r="F159" s="66"/>
      <c r="G159" s="68"/>
      <c r="H159" s="66">
        <v>67.5</v>
      </c>
      <c r="I159" s="68">
        <f>100 * (   ((60*(INT(MIN(H136:H159))))+(100*(MIN(H136:H159)-(INT(MIN(H136:H159))))) )  /  ((60*(INT(H159)))+(100*((H159)-(INT(H159)))))    )</f>
        <v>32.702702702702702</v>
      </c>
      <c r="J159" s="66"/>
      <c r="K159" s="68"/>
      <c r="L159" s="66"/>
      <c r="M159" s="68"/>
      <c r="N159" s="66"/>
      <c r="O159" s="68"/>
      <c r="P159" s="66"/>
      <c r="Q159" s="68"/>
      <c r="R159" s="66"/>
      <c r="S159" s="68"/>
      <c r="T159" s="66"/>
      <c r="U159" s="68"/>
      <c r="V159" s="68">
        <f t="shared" si="177"/>
        <v>32.702702702702702</v>
      </c>
      <c r="W159" s="16"/>
      <c r="X159" s="15"/>
      <c r="Z159" s="13">
        <f t="shared" si="154"/>
        <v>16.351351351351351</v>
      </c>
      <c r="AB159" s="11">
        <f t="shared" si="166"/>
        <v>0</v>
      </c>
      <c r="AC159" s="11">
        <f t="shared" si="167"/>
        <v>0</v>
      </c>
      <c r="AD159" s="11">
        <f t="shared" si="168"/>
        <v>0</v>
      </c>
      <c r="AE159" s="11">
        <f t="shared" si="169"/>
        <v>0</v>
      </c>
      <c r="AF159" s="11">
        <f t="shared" si="170"/>
        <v>0</v>
      </c>
      <c r="AG159" s="11">
        <f t="shared" si="171"/>
        <v>0</v>
      </c>
      <c r="AH159" s="11">
        <f t="shared" si="172"/>
        <v>0</v>
      </c>
      <c r="AI159" s="11">
        <f t="shared" si="173"/>
        <v>0</v>
      </c>
      <c r="AJ159" s="11">
        <f t="shared" si="174"/>
        <v>16.351351351351351</v>
      </c>
      <c r="AK159" s="11">
        <f t="shared" si="175"/>
        <v>0</v>
      </c>
      <c r="AL159" s="11">
        <f t="shared" si="176"/>
        <v>0</v>
      </c>
    </row>
    <row r="160" spans="1:38" ht="13.5" thickBot="1" x14ac:dyDescent="0.25">
      <c r="A160" s="3"/>
      <c r="R160" s="2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ht="13.5" customHeight="1" x14ac:dyDescent="0.25">
      <c r="A161" s="387"/>
      <c r="B161" s="390" t="s">
        <v>28</v>
      </c>
      <c r="C161" s="393" t="s">
        <v>2</v>
      </c>
      <c r="D161" s="380" t="s">
        <v>95</v>
      </c>
      <c r="E161" s="380"/>
      <c r="F161" s="380" t="s">
        <v>145</v>
      </c>
      <c r="G161" s="380"/>
      <c r="H161" s="380" t="s">
        <v>133</v>
      </c>
      <c r="I161" s="380"/>
      <c r="J161" s="380" t="s">
        <v>135</v>
      </c>
      <c r="K161" s="380"/>
      <c r="L161" s="380" t="s">
        <v>136</v>
      </c>
      <c r="M161" s="381"/>
      <c r="N161" s="380" t="s">
        <v>149</v>
      </c>
      <c r="O161" s="380"/>
      <c r="P161" s="380" t="s">
        <v>20</v>
      </c>
      <c r="Q161" s="380"/>
      <c r="R161" s="380" t="s">
        <v>153</v>
      </c>
      <c r="S161" s="381"/>
      <c r="T161" s="380" t="s">
        <v>381</v>
      </c>
      <c r="U161" s="381"/>
      <c r="V161" s="384" t="s">
        <v>93</v>
      </c>
      <c r="W161" s="397"/>
      <c r="X161" s="397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ht="13.5" x14ac:dyDescent="0.25">
      <c r="A162" s="388"/>
      <c r="B162" s="391"/>
      <c r="C162" s="394"/>
      <c r="D162" s="379" t="s">
        <v>144</v>
      </c>
      <c r="E162" s="379"/>
      <c r="F162" s="379" t="s">
        <v>146</v>
      </c>
      <c r="G162" s="379"/>
      <c r="H162" s="379" t="s">
        <v>146</v>
      </c>
      <c r="I162" s="379"/>
      <c r="J162" s="379" t="s">
        <v>147</v>
      </c>
      <c r="K162" s="379"/>
      <c r="L162" s="379" t="s">
        <v>148</v>
      </c>
      <c r="M162" s="379"/>
      <c r="N162" s="379" t="s">
        <v>151</v>
      </c>
      <c r="O162" s="379"/>
      <c r="P162" s="379" t="s">
        <v>152</v>
      </c>
      <c r="Q162" s="379"/>
      <c r="R162" s="379" t="s">
        <v>91</v>
      </c>
      <c r="S162" s="379"/>
      <c r="T162" s="379" t="s">
        <v>382</v>
      </c>
      <c r="U162" s="379"/>
      <c r="V162" s="385"/>
      <c r="W162" s="397"/>
      <c r="X162" s="397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ht="13.5" customHeight="1" thickBot="1" x14ac:dyDescent="0.25">
      <c r="A163" s="389"/>
      <c r="B163" s="392"/>
      <c r="C163" s="395"/>
      <c r="D163" s="31" t="s">
        <v>0</v>
      </c>
      <c r="E163" s="32" t="s">
        <v>1</v>
      </c>
      <c r="F163" s="31" t="s">
        <v>0</v>
      </c>
      <c r="G163" s="32" t="s">
        <v>1</v>
      </c>
      <c r="H163" s="31" t="s">
        <v>0</v>
      </c>
      <c r="I163" s="32" t="s">
        <v>1</v>
      </c>
      <c r="J163" s="31" t="s">
        <v>0</v>
      </c>
      <c r="K163" s="32" t="s">
        <v>1</v>
      </c>
      <c r="L163" s="31" t="s">
        <v>0</v>
      </c>
      <c r="M163" s="32" t="s">
        <v>1</v>
      </c>
      <c r="N163" s="31" t="s">
        <v>0</v>
      </c>
      <c r="O163" s="32" t="s">
        <v>1</v>
      </c>
      <c r="P163" s="31" t="s">
        <v>0</v>
      </c>
      <c r="Q163" s="32" t="s">
        <v>1</v>
      </c>
      <c r="R163" s="31" t="s">
        <v>0</v>
      </c>
      <c r="S163" s="32" t="s">
        <v>1</v>
      </c>
      <c r="T163" s="31" t="s">
        <v>0</v>
      </c>
      <c r="U163" s="32" t="s">
        <v>1</v>
      </c>
      <c r="V163" s="386"/>
      <c r="W163" s="18"/>
      <c r="X163" s="19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x14ac:dyDescent="0.2">
      <c r="A164" s="108" t="s">
        <v>3</v>
      </c>
      <c r="B164" s="111" t="s">
        <v>195</v>
      </c>
      <c r="C164" s="60" t="s">
        <v>80</v>
      </c>
      <c r="D164" s="61">
        <v>82.25</v>
      </c>
      <c r="E164" s="63">
        <f>100 * (   ((60*(INT(MIN(D164:D185))))+(100*(MIN(D164:D185)-(INT(MIN(D164:D185))))) )  /  ((60*(INT(D164)))+(100*((D164)-(INT(D164)))))    )</f>
        <v>99.029322548028304</v>
      </c>
      <c r="F164" s="61">
        <v>38.32</v>
      </c>
      <c r="G164" s="63">
        <f>100 * (   ((60*(INT(MIN(F164:F185))))+(100*(MIN(F164:F185)-(INT(MIN(F164:F185))))) )  /  ((60*(INT(F164)))+(100*((F164)-(INT(F164)))))    )</f>
        <v>92.171280276816617</v>
      </c>
      <c r="H164" s="61">
        <v>41.15</v>
      </c>
      <c r="I164" s="62">
        <f>100 * (   ((60*(INT(MIN(H164:H185))))+(100*(MIN(H164:H185)-(INT(MIN(H164:H185))))) )  /  ((60*(INT(H164)))+(100*((H164)-(INT(H164)))))    )</f>
        <v>100</v>
      </c>
      <c r="J164" s="61">
        <v>34.159999999999997</v>
      </c>
      <c r="K164" s="62">
        <f>100 * (   ((60*(INT(MIN(J164:J185))))+(100*(MIN(J164:J185)-(INT(MIN(J164:J185))))) )  /  ((60*(INT(J164)))+(100*((J164)-(INT(J164)))))    )</f>
        <v>100</v>
      </c>
      <c r="L164" s="61">
        <v>33.19</v>
      </c>
      <c r="M164" s="63">
        <f>100 * (   ((60*(INT(MIN(L164:L185))))+(100*(MIN(L164:L185)-(INT(MIN(L164:L185))))) )  /  ((60*(INT(L164)))+(100*((L164)-(INT(L164)))))    )</f>
        <v>93.046523261630824</v>
      </c>
      <c r="N164" s="61">
        <v>30.07</v>
      </c>
      <c r="O164" s="62">
        <f>100 * (   ((60*(INT(MIN(N164:N185))))+(100*(MIN(N164:N185)-(INT(MIN(N164:N185))))) )  /  ((60*(INT(N164)))+(100*((N164)-(INT(N164)))))    )</f>
        <v>100</v>
      </c>
      <c r="P164" s="61">
        <v>40.31</v>
      </c>
      <c r="Q164" s="62">
        <f>100 * (   ((60*(INT(MIN(P164:P185))))+(100*(MIN(P164:P185)-(INT(MIN(P164:P185))))) )  /  ((60*(INT(P164)))+(100*((P164)-(INT(P164)))))    )</f>
        <v>100</v>
      </c>
      <c r="R164" s="61">
        <v>73.52</v>
      </c>
      <c r="S164" s="62">
        <f>100 * (   ((60*(INT(MIN(R164:R185))))+(100*(MIN(R164:R185)-(INT(MIN(R164:R185))))) )  /  ((60*(INT(R164)))+(100*((R164)-(INT(R164)))))    )</f>
        <v>100</v>
      </c>
      <c r="T164" s="61">
        <v>33.47</v>
      </c>
      <c r="U164" s="63">
        <f>100 * (   ((60*(INT(MIN(T164:T185))))+(100*(MIN(T164:T185)-(INT(MIN(T164:T185))))) )  /  ((60*(INT(T164)))+(100*((T164)-(INT(T164)))))    )</f>
        <v>99.309324124321648</v>
      </c>
      <c r="V164" s="62">
        <f>SUM(O164,Q164,I164,K164,S164)</f>
        <v>500</v>
      </c>
      <c r="W164" s="22"/>
      <c r="X164" s="15"/>
      <c r="Z164" s="13">
        <f t="shared" ref="Z164:Z185" si="178">(SUM(E164,G164,I164,K164,M164,O164,Q164,S164,U164)*0.9)</f>
        <v>795.2008051897177</v>
      </c>
      <c r="AB164" s="11">
        <f t="shared" ref="AB164:AB185" si="179">IF(C164="Vihor",1,0)*Z164</f>
        <v>0</v>
      </c>
      <c r="AC164" s="11">
        <f t="shared" ref="AC164:AC185" si="180">IF(C164="Maksimir",1,0)*Z164</f>
        <v>795.2008051897177</v>
      </c>
      <c r="AD164" s="11">
        <f t="shared" ref="AD164:AD185" si="181">IF(C164="Japetić",1,0)*Z164</f>
        <v>0</v>
      </c>
      <c r="AE164" s="11">
        <f t="shared" ref="AE164:AE185" si="182">IF(C164="Bjelovar",1,0)*Z164</f>
        <v>0</v>
      </c>
      <c r="AF164" s="11">
        <f t="shared" ref="AF164:AF185" si="183">IF(C164="Međimurje",1,0)*Z164</f>
        <v>0</v>
      </c>
      <c r="AG164" s="11">
        <f t="shared" ref="AG164:AG185" si="184">IF(C164="Sova",1,0)*Z164</f>
        <v>0</v>
      </c>
      <c r="AH164" s="11">
        <f t="shared" ref="AH164:AH185" si="185">IF(C164="Orion",1,0)*Z164</f>
        <v>0</v>
      </c>
      <c r="AI164" s="11">
        <f t="shared" ref="AI164:AI185" si="186">IF(C164="Kapela",1,0)*Z164</f>
        <v>0</v>
      </c>
      <c r="AJ164" s="11">
        <f t="shared" ref="AJ164:AJ185" si="187">IF(C164="Jelen",1,0)*Z164</f>
        <v>0</v>
      </c>
      <c r="AK164" s="11">
        <f t="shared" ref="AK164:AK185" si="188">IF(C164="Varaždin",1,0)*Z164</f>
        <v>0</v>
      </c>
      <c r="AL164" s="11">
        <f t="shared" ref="AL164:AL185" si="189">IF(C164="Ivan Merz",1,0)*Z164</f>
        <v>0</v>
      </c>
    </row>
    <row r="165" spans="1:38" x14ac:dyDescent="0.2">
      <c r="A165" s="105" t="s">
        <v>4</v>
      </c>
      <c r="B165" s="49" t="s">
        <v>40</v>
      </c>
      <c r="C165" s="65" t="s">
        <v>82</v>
      </c>
      <c r="D165" s="66">
        <v>81.37</v>
      </c>
      <c r="E165" s="68">
        <f>100 * (   ((60*(INT(MIN(D164:D185))))+(100*(MIN(D164:D185)-(INT(MIN(D164:D185))))) )  /  ((60*(INT(D165)))+(100*((D165)-(INT(D165)))))    )</f>
        <v>100</v>
      </c>
      <c r="F165" s="66">
        <v>36.409999999999997</v>
      </c>
      <c r="G165" s="68">
        <f>100 * (   ((60*(INT(MIN(F164:F185))))+(100*(MIN(F164:F185)-(INT(MIN(F164:F185))))) )  /  ((60*(INT(F165)))+(100*((F165)-(INT(F165)))))    )</f>
        <v>96.819627442071805</v>
      </c>
      <c r="H165" s="66">
        <v>41.19</v>
      </c>
      <c r="I165" s="68">
        <f>100 * (   ((60*(INT(MIN(H164:H185))))+(100*(MIN(H164:H185)-(INT(MIN(H164:H185))))) )  /  ((60*(INT(H165)))+(100*((H165)-(INT(H165)))))    )</f>
        <v>99.838644614764021</v>
      </c>
      <c r="J165" s="66"/>
      <c r="K165" s="68"/>
      <c r="L165" s="66"/>
      <c r="M165" s="68"/>
      <c r="N165" s="66">
        <v>31.28</v>
      </c>
      <c r="O165" s="68">
        <f>100 * (   ((60*(INT(MIN(N164:N185))))+(100*(MIN(N164:N185)-(INT(MIN(N164:N185))))) )  /  ((60*(INT(N165)))+(100*((N165)-(INT(N165)))))    )</f>
        <v>95.709745762711862</v>
      </c>
      <c r="P165" s="66">
        <v>42.04</v>
      </c>
      <c r="Q165" s="68">
        <f>100 * (   ((60*(INT(MIN(P164:P185))))+(100*(MIN(P164:P185)-(INT(MIN(P164:P185))))) )  /  ((60*(INT(P165)))+(100*((P165)-(INT(P165)))))    )</f>
        <v>96.315372424722668</v>
      </c>
      <c r="R165" s="66"/>
      <c r="S165" s="68"/>
      <c r="T165" s="66"/>
      <c r="U165" s="68"/>
      <c r="V165" s="68">
        <f>SUM(E165,G165,I165,O165,Q165)</f>
        <v>488.68339024427036</v>
      </c>
      <c r="W165" s="16"/>
      <c r="X165" s="15"/>
      <c r="Z165" s="13">
        <f t="shared" si="178"/>
        <v>439.81505121984333</v>
      </c>
      <c r="AB165" s="11">
        <f t="shared" si="179"/>
        <v>0</v>
      </c>
      <c r="AC165" s="11">
        <f t="shared" si="180"/>
        <v>0</v>
      </c>
      <c r="AD165" s="11">
        <f t="shared" si="181"/>
        <v>0</v>
      </c>
      <c r="AE165" s="11">
        <f t="shared" si="182"/>
        <v>439.81505121984333</v>
      </c>
      <c r="AF165" s="11">
        <f t="shared" si="183"/>
        <v>0</v>
      </c>
      <c r="AG165" s="11">
        <f t="shared" si="184"/>
        <v>0</v>
      </c>
      <c r="AH165" s="11">
        <f t="shared" si="185"/>
        <v>0</v>
      </c>
      <c r="AI165" s="11">
        <f t="shared" si="186"/>
        <v>0</v>
      </c>
      <c r="AJ165" s="11">
        <f t="shared" si="187"/>
        <v>0</v>
      </c>
      <c r="AK165" s="11">
        <f t="shared" si="188"/>
        <v>0</v>
      </c>
      <c r="AL165" s="11">
        <f t="shared" si="189"/>
        <v>0</v>
      </c>
    </row>
    <row r="166" spans="1:38" x14ac:dyDescent="0.2">
      <c r="A166" s="105" t="s">
        <v>5</v>
      </c>
      <c r="B166" s="96" t="s">
        <v>329</v>
      </c>
      <c r="C166" s="65" t="s">
        <v>84</v>
      </c>
      <c r="D166" s="66"/>
      <c r="E166" s="68"/>
      <c r="F166" s="66"/>
      <c r="G166" s="68"/>
      <c r="H166" s="66"/>
      <c r="I166" s="68"/>
      <c r="J166" s="66">
        <v>35.17</v>
      </c>
      <c r="K166" s="68">
        <f>100 * (   ((60*(INT(MIN(J164:J185))))+(100*(MIN(J164:J185)-(INT(MIN(J164:J185))))) )  /  ((60*(INT(J166)))+(100*((J166)-(INT(J166)))))    )</f>
        <v>97.118564005668375</v>
      </c>
      <c r="L166" s="66">
        <v>31</v>
      </c>
      <c r="M166" s="68">
        <f>100 * (   ((60*(INT(MIN(L164:L185))))+(100*(MIN(L164:L185)-(INT(MIN(L164:L185))))) )  /  ((60*(INT(L166)))+(100*((L166)-(INT(L166)))))    )</f>
        <v>100</v>
      </c>
      <c r="N166" s="66"/>
      <c r="O166" s="68"/>
      <c r="P166" s="66">
        <v>46.23</v>
      </c>
      <c r="Q166" s="68">
        <f>100 * (   ((60*(INT(MIN(P164:P185))))+(100*(MIN(P164:P185)-(INT(MIN(P164:P185))))) )  /  ((60*(INT(P166)))+(100*((P166)-(INT(P166)))))    )</f>
        <v>87.351778656126498</v>
      </c>
      <c r="R166" s="66">
        <v>79.16</v>
      </c>
      <c r="S166" s="68">
        <f>100 * (   ((60*(INT(MIN(R164:R185))))+(100*(MIN(R164:R185)-(INT(MIN(R164:R185))))) )  /  ((60*(INT(R166)))+(100*((R166)-(INT(R166)))))    )</f>
        <v>93.187552565180823</v>
      </c>
      <c r="T166" s="66">
        <v>33.33</v>
      </c>
      <c r="U166" s="68">
        <f>100 * (   ((60*(INT(MIN(T164:T185))))+(100*(MIN(T164:T185)-(INT(MIN(T164:T185))))) )  /  ((60*(INT(T166)))+(100*((T166)-(INT(T166)))))    )</f>
        <v>100</v>
      </c>
      <c r="V166" s="68">
        <f>SUM(U166,Q166,S166,K166,M166)</f>
        <v>477.65789522697565</v>
      </c>
      <c r="W166" s="22"/>
      <c r="X166" s="15"/>
      <c r="Z166" s="13">
        <f>(SUM(E166,G166,I166,K166,M166,O166,Q166,S166,U166)*0.9)</f>
        <v>429.89210570427815</v>
      </c>
      <c r="AB166" s="11">
        <f>IF(C166="Vihor",1,0)*Z166</f>
        <v>0</v>
      </c>
      <c r="AC166" s="11">
        <f>IF(C166="Maksimir",1,0)*Z166</f>
        <v>0</v>
      </c>
      <c r="AD166" s="11">
        <f>IF(C166="Japetić",1,0)*Z166</f>
        <v>0</v>
      </c>
      <c r="AE166" s="11">
        <f>IF(C166="Bjelovar",1,0)*Z166</f>
        <v>0</v>
      </c>
      <c r="AF166" s="11">
        <f>IF(C166="Međimurje",1,0)*Z166</f>
        <v>0</v>
      </c>
      <c r="AG166" s="11">
        <f>IF(C166="Sova",1,0)*Z166</f>
        <v>0</v>
      </c>
      <c r="AH166" s="11">
        <f>IF(C166="Orion",1,0)*Z166</f>
        <v>0</v>
      </c>
      <c r="AI166" s="11">
        <f>IF(C166="Kapela",1,0)*Z166</f>
        <v>429.89210570427815</v>
      </c>
      <c r="AJ166" s="11">
        <f>IF(C166="Jelen",1,0)*Z166</f>
        <v>0</v>
      </c>
      <c r="AK166" s="11">
        <f>IF(C166="Varaždin",1,0)*Z166</f>
        <v>0</v>
      </c>
      <c r="AL166" s="11">
        <f>IF(C166="Ivan Merz",1,0)*Z166</f>
        <v>0</v>
      </c>
    </row>
    <row r="167" spans="1:38" x14ac:dyDescent="0.2">
      <c r="A167" s="105" t="s">
        <v>6</v>
      </c>
      <c r="B167" s="96" t="s">
        <v>34</v>
      </c>
      <c r="C167" s="65" t="s">
        <v>80</v>
      </c>
      <c r="D167" s="66">
        <v>104.39</v>
      </c>
      <c r="E167" s="67">
        <f>100 * (   ((60*(INT(MIN(D164:D185))))+(100*(MIN(D164:D185)-(INT(MIN(D164:D185))))) )  /  ((60*(INT(D167)))+(100*((D167)-(INT(D167)))))    )</f>
        <v>77.990125816212768</v>
      </c>
      <c r="F167" s="66">
        <v>35.31</v>
      </c>
      <c r="G167" s="68">
        <f>100 * (   ((60*(INT(MIN(F164:F185))))+(100*(MIN(F164:F185)-(INT(MIN(F164:F185))))) )  /  ((60*(INT(F167)))+(100*((F167)-(INT(F167)))))    )</f>
        <v>100</v>
      </c>
      <c r="H167" s="66"/>
      <c r="I167" s="68"/>
      <c r="J167" s="66">
        <v>39.270000000000003</v>
      </c>
      <c r="K167" s="67">
        <f>100 * (   ((60*(INT(MIN(J164:J185))))+(100*(MIN(J164:J185)-(INT(MIN(J164:J185))))) )  /  ((60*(INT(J167)))+(100*((J167)-(INT(J167)))))    )</f>
        <v>86.861005492184162</v>
      </c>
      <c r="L167" s="66"/>
      <c r="M167" s="68"/>
      <c r="N167" s="66">
        <v>33.340000000000003</v>
      </c>
      <c r="O167" s="68">
        <f>100 * (   ((60*(INT(MIN(N164:N185))))+(100*(MIN(N164:N185)-(INT(MIN(N164:N185))))) )  /  ((60*(INT(N167)))+(100*((N167)-(INT(N167)))))    )</f>
        <v>89.721946375372369</v>
      </c>
      <c r="P167" s="66">
        <v>49.14</v>
      </c>
      <c r="Q167" s="68">
        <f>100 * (   ((60*(INT(MIN(P164:P185))))+(100*(MIN(P164:P185)-(INT(MIN(P164:P185))))) )  /  ((60*(INT(P167)))+(100*((P167)-(INT(P167)))))    )</f>
        <v>82.295192958700071</v>
      </c>
      <c r="R167" s="66">
        <v>76.44</v>
      </c>
      <c r="S167" s="68">
        <f>100 * (   ((60*(INT(MIN(R164:R185))))+(100*(MIN(R164:R185)-(INT(MIN(R164:R185))))) )  /  ((60*(INT(R167)))+(100*((R167)-(INT(R167)))))    )</f>
        <v>96.264118158123367</v>
      </c>
      <c r="T167" s="66">
        <v>35.22</v>
      </c>
      <c r="U167" s="68">
        <f>100 * (   ((60*(INT(MIN(T164:T185))))+(100*(MIN(T164:T185)-(INT(MIN(T164:T185))))) )  /  ((60*(INT(T167)))+(100*((T167)-(INT(T167)))))    )</f>
        <v>94.863336475023559</v>
      </c>
      <c r="V167" s="68">
        <f>SUM(O167,G167,Q167,U167,S167)</f>
        <v>463.14459396721941</v>
      </c>
      <c r="W167" s="22"/>
      <c r="X167" s="15"/>
      <c r="Z167" s="13">
        <f t="shared" si="178"/>
        <v>565.1961527480546</v>
      </c>
      <c r="AB167" s="11">
        <f t="shared" si="179"/>
        <v>0</v>
      </c>
      <c r="AC167" s="11">
        <f t="shared" si="180"/>
        <v>565.1961527480546</v>
      </c>
      <c r="AD167" s="11">
        <f t="shared" si="181"/>
        <v>0</v>
      </c>
      <c r="AE167" s="11">
        <f t="shared" si="182"/>
        <v>0</v>
      </c>
      <c r="AF167" s="11">
        <f t="shared" si="183"/>
        <v>0</v>
      </c>
      <c r="AG167" s="11">
        <f t="shared" si="184"/>
        <v>0</v>
      </c>
      <c r="AH167" s="11">
        <f t="shared" si="185"/>
        <v>0</v>
      </c>
      <c r="AI167" s="11">
        <f t="shared" si="186"/>
        <v>0</v>
      </c>
      <c r="AJ167" s="11">
        <f t="shared" si="187"/>
        <v>0</v>
      </c>
      <c r="AK167" s="11">
        <f t="shared" si="188"/>
        <v>0</v>
      </c>
      <c r="AL167" s="11">
        <f t="shared" si="189"/>
        <v>0</v>
      </c>
    </row>
    <row r="168" spans="1:38" x14ac:dyDescent="0.2">
      <c r="A168" s="105" t="s">
        <v>7</v>
      </c>
      <c r="B168" s="96" t="s">
        <v>118</v>
      </c>
      <c r="C168" s="65" t="s">
        <v>81</v>
      </c>
      <c r="D168" s="66">
        <v>112.58</v>
      </c>
      <c r="E168" s="67">
        <f>100 * (   ((60*(INT(MIN(D164:D185))))+(100*(MIN(D164:D185)-(INT(MIN(D164:D185))))) )  /  ((60*(INT(D168)))+(100*((D168)-(INT(D168)))))    )</f>
        <v>72.248450870463259</v>
      </c>
      <c r="F168" s="66"/>
      <c r="G168" s="68"/>
      <c r="H168" s="66"/>
      <c r="I168" s="68"/>
      <c r="J168" s="66">
        <v>44.23</v>
      </c>
      <c r="K168" s="68">
        <f>100 * (   ((60*(INT(MIN(J164:J185))))+(100*(MIN(J164:J185)-(INT(MIN(J164:J185))))) )  /  ((60*(INT(J168)))+(100*((J168)-(INT(J168)))))    )</f>
        <v>77.206158467893346</v>
      </c>
      <c r="L168" s="66">
        <v>33.340000000000003</v>
      </c>
      <c r="M168" s="68">
        <f>100 * (   ((60*(INT(MIN(L164:L185))))+(100*(MIN(L164:L185)-(INT(MIN(L164:L185))))) )  /  ((60*(INT(L168)))+(100*((L168)-(INT(L168)))))    )</f>
        <v>92.353525322740794</v>
      </c>
      <c r="N168" s="66">
        <v>39.25</v>
      </c>
      <c r="O168" s="68">
        <f>100 * (   ((60*(INT(MIN(N164:N185))))+(100*(MIN(N164:N185)-(INT(MIN(N164:N185))))) )  /  ((60*(INT(N168)))+(100*((N168)-(INT(N168)))))    )</f>
        <v>76.405919661733606</v>
      </c>
      <c r="P168" s="66">
        <v>48.14</v>
      </c>
      <c r="Q168" s="68">
        <f>100 * (   ((60*(INT(MIN(P164:P185))))+(100*(MIN(P164:P185)-(INT(MIN(P164:P185))))) )  /  ((60*(INT(P168)))+(100*((P168)-(INT(P168)))))    )</f>
        <v>84.001382170006906</v>
      </c>
      <c r="R168" s="66">
        <v>110.29</v>
      </c>
      <c r="S168" s="67">
        <f>100 * (   ((60*(INT(MIN(R164:R185))))+(100*(MIN(R164:R185)-(INT(MIN(R164:R185))))) )  /  ((60*(INT(R168)))+(100*((R168)-(INT(R168)))))    )</f>
        <v>66.857746266405186</v>
      </c>
      <c r="T168" s="66">
        <v>41.06</v>
      </c>
      <c r="U168" s="68">
        <f>100 * (   ((60*(INT(MIN(T164:T185))))+(100*(MIN(T164:T185)-(INT(MIN(T164:T185))))) )  /  ((60*(INT(T168)))+(100*((T168)-(INT(T168)))))    )</f>
        <v>81.630170316301701</v>
      </c>
      <c r="V168" s="68">
        <f>SUM(U168,O168,Q168,K168,M168)</f>
        <v>411.59715593867634</v>
      </c>
      <c r="W168" s="16"/>
      <c r="X168" s="15"/>
      <c r="Z168" s="13">
        <f t="shared" si="178"/>
        <v>495.63301776799034</v>
      </c>
      <c r="AB168" s="11">
        <f t="shared" si="179"/>
        <v>0</v>
      </c>
      <c r="AC168" s="11">
        <f t="shared" si="180"/>
        <v>0</v>
      </c>
      <c r="AD168" s="11">
        <f t="shared" si="181"/>
        <v>495.63301776799034</v>
      </c>
      <c r="AE168" s="11">
        <f t="shared" si="182"/>
        <v>0</v>
      </c>
      <c r="AF168" s="11">
        <f t="shared" si="183"/>
        <v>0</v>
      </c>
      <c r="AG168" s="11">
        <f t="shared" si="184"/>
        <v>0</v>
      </c>
      <c r="AH168" s="11">
        <f t="shared" si="185"/>
        <v>0</v>
      </c>
      <c r="AI168" s="11">
        <f t="shared" si="186"/>
        <v>0</v>
      </c>
      <c r="AJ168" s="11">
        <f t="shared" si="187"/>
        <v>0</v>
      </c>
      <c r="AK168" s="11">
        <f t="shared" si="188"/>
        <v>0</v>
      </c>
      <c r="AL168" s="11">
        <f t="shared" si="189"/>
        <v>0</v>
      </c>
    </row>
    <row r="169" spans="1:38" x14ac:dyDescent="0.2">
      <c r="A169" s="105" t="s">
        <v>8</v>
      </c>
      <c r="B169" s="96" t="s">
        <v>196</v>
      </c>
      <c r="C169" s="65" t="s">
        <v>73</v>
      </c>
      <c r="D169" s="66">
        <v>116.1</v>
      </c>
      <c r="E169" s="67">
        <f>100 * (   ((60*(INT(MIN(D164:D185))))+(100*(MIN(D164:D185)-(INT(MIN(D164:D185))))) )  /  ((60*(INT(D169)))+(100*((D169)-(INT(D169)))))    )</f>
        <v>70.258249641319949</v>
      </c>
      <c r="F169" s="66">
        <v>45.22</v>
      </c>
      <c r="G169" s="68">
        <f>100 * (   ((60*(INT(MIN(F164:F185))))+(100*(MIN(F164:F185)-(INT(MIN(F164:F185))))) )  /  ((60*(INT(F169)))+(100*((F169)-(INT(F169)))))    )</f>
        <v>78.288023512123445</v>
      </c>
      <c r="H169" s="66">
        <v>49.2</v>
      </c>
      <c r="I169" s="68">
        <f>100 * (   ((60*(INT(MIN(H164:H185))))+(100*(MIN(H164:H185)-(INT(MIN(H164:H185))))) )  /  ((60*(INT(H169)))+(100*((H169)-(INT(H169)))))    )</f>
        <v>83.614864864864856</v>
      </c>
      <c r="J169" s="66">
        <v>46.46</v>
      </c>
      <c r="K169" s="68">
        <f>100 * (   ((60*(INT(MIN(J164:J185))))+(100*(MIN(J164:J185)-(INT(MIN(J164:J185))))) )  /  ((60*(INT(J169)))+(100*((J169)-(INT(J169)))))    )</f>
        <v>73.271560940841042</v>
      </c>
      <c r="L169" s="66"/>
      <c r="M169" s="68"/>
      <c r="N169" s="66">
        <v>37.58</v>
      </c>
      <c r="O169" s="68">
        <f>100 * (   ((60*(INT(MIN(N164:N185))))+(100*(MIN(N164:N185)-(INT(MIN(N164:N185))))) )  /  ((60*(INT(N169)))+(100*((N169)-(INT(N169)))))    )</f>
        <v>79.323968393327476</v>
      </c>
      <c r="P169" s="66">
        <v>51.47</v>
      </c>
      <c r="Q169" s="68">
        <f>100 * (   ((60*(INT(MIN(P164:P185))))+(100*(MIN(P164:P185)-(INT(MIN(P164:P185))))) )  /  ((60*(INT(P169)))+(100*((P169)-(INT(P169)))))    )</f>
        <v>78.242677824267787</v>
      </c>
      <c r="R169" s="66">
        <v>101.39</v>
      </c>
      <c r="S169" s="67">
        <f>100 * (   ((60*(INT(MIN(R164:R185))))+(100*(MIN(R164:R185)-(INT(MIN(R164:R185))))) )  /  ((60*(INT(R169)))+(100*((R169)-(INT(R169)))))    )</f>
        <v>72.66765043449746</v>
      </c>
      <c r="T169" s="66"/>
      <c r="U169" s="67"/>
      <c r="V169" s="68">
        <f>SUM(O169,G169,I169,K169,Q169)</f>
        <v>392.74109553542456</v>
      </c>
      <c r="W169" s="16"/>
      <c r="X169" s="15"/>
      <c r="Z169" s="13">
        <f t="shared" si="178"/>
        <v>482.10029605011778</v>
      </c>
      <c r="AB169" s="11">
        <f t="shared" si="179"/>
        <v>482.10029605011778</v>
      </c>
      <c r="AC169" s="11">
        <f t="shared" si="180"/>
        <v>0</v>
      </c>
      <c r="AD169" s="11">
        <f t="shared" si="181"/>
        <v>0</v>
      </c>
      <c r="AE169" s="11">
        <f t="shared" si="182"/>
        <v>0</v>
      </c>
      <c r="AF169" s="11">
        <f t="shared" si="183"/>
        <v>0</v>
      </c>
      <c r="AG169" s="11">
        <f t="shared" si="184"/>
        <v>0</v>
      </c>
      <c r="AH169" s="11">
        <f t="shared" si="185"/>
        <v>0</v>
      </c>
      <c r="AI169" s="11">
        <f t="shared" si="186"/>
        <v>0</v>
      </c>
      <c r="AJ169" s="11">
        <f t="shared" si="187"/>
        <v>0</v>
      </c>
      <c r="AK169" s="11">
        <f t="shared" si="188"/>
        <v>0</v>
      </c>
      <c r="AL169" s="11">
        <f t="shared" si="189"/>
        <v>0</v>
      </c>
    </row>
    <row r="170" spans="1:38" x14ac:dyDescent="0.2">
      <c r="A170" s="105" t="s">
        <v>9</v>
      </c>
      <c r="B170" s="96" t="s">
        <v>104</v>
      </c>
      <c r="C170" s="65" t="s">
        <v>84</v>
      </c>
      <c r="D170" s="66"/>
      <c r="E170" s="68"/>
      <c r="F170" s="66"/>
      <c r="G170" s="68"/>
      <c r="H170" s="66">
        <v>47.34</v>
      </c>
      <c r="I170" s="68">
        <f>100 * (   ((60*(INT(MIN(H164:H185))))+(100*(MIN(H164:H185)-(INT(MIN(H164:H185))))) )  /  ((60*(INT(H170)))+(100*((H170)-(INT(H170)))))    )</f>
        <v>86.720392431674824</v>
      </c>
      <c r="J170" s="66">
        <v>47.07</v>
      </c>
      <c r="K170" s="68">
        <f>100 * (   ((60*(INT(MIN(J164:J185))))+(100*(MIN(J164:J185)-(INT(MIN(J164:J185))))) )  /  ((60*(INT(J170)))+(100*((J170)-(INT(J170)))))    )</f>
        <v>72.727272727272705</v>
      </c>
      <c r="L170" s="66"/>
      <c r="M170" s="68"/>
      <c r="N170" s="66">
        <v>42.37</v>
      </c>
      <c r="O170" s="68">
        <f>100 * (   ((60*(INT(MIN(N164:N185))))+(100*(MIN(N164:N185)-(INT(MIN(N164:N185))))) )  /  ((60*(INT(N170)))+(100*((N170)-(INT(N170)))))    )</f>
        <v>70.668752444270638</v>
      </c>
      <c r="P170" s="66">
        <v>53.22</v>
      </c>
      <c r="Q170" s="68">
        <f>100 * (   ((60*(INT(MIN(P164:P185))))+(100*(MIN(P164:P185)-(INT(MIN(P164:P185))))) )  /  ((60*(INT(P170)))+(100*((P170)-(INT(P170)))))    )</f>
        <v>75.921299188007495</v>
      </c>
      <c r="R170" s="66">
        <v>89.21</v>
      </c>
      <c r="S170" s="68">
        <f>100 * (   ((60*(INT(MIN(R164:R185))))+(100*(MIN(R164:R185)-(INT(MIN(R164:R185))))) )  /  ((60*(INT(R170)))+(100*((R170)-(INT(R170)))))    )</f>
        <v>82.671143443387436</v>
      </c>
      <c r="T170" s="66"/>
      <c r="U170" s="68"/>
      <c r="V170" s="68">
        <f>SUM(Q170,S170,I170,K170,O170)</f>
        <v>388.7088602346131</v>
      </c>
      <c r="W170" s="22"/>
      <c r="X170" s="15"/>
      <c r="Z170" s="13">
        <f t="shared" si="178"/>
        <v>349.83797421115179</v>
      </c>
      <c r="AB170" s="11">
        <f t="shared" si="179"/>
        <v>0</v>
      </c>
      <c r="AC170" s="11">
        <f t="shared" si="180"/>
        <v>0</v>
      </c>
      <c r="AD170" s="11">
        <f t="shared" si="181"/>
        <v>0</v>
      </c>
      <c r="AE170" s="11">
        <f t="shared" si="182"/>
        <v>0</v>
      </c>
      <c r="AF170" s="11">
        <f t="shared" si="183"/>
        <v>0</v>
      </c>
      <c r="AG170" s="11">
        <f t="shared" si="184"/>
        <v>0</v>
      </c>
      <c r="AH170" s="11">
        <f t="shared" si="185"/>
        <v>0</v>
      </c>
      <c r="AI170" s="11">
        <f t="shared" si="186"/>
        <v>349.83797421115179</v>
      </c>
      <c r="AJ170" s="11">
        <f t="shared" si="187"/>
        <v>0</v>
      </c>
      <c r="AK170" s="11">
        <f t="shared" si="188"/>
        <v>0</v>
      </c>
      <c r="AL170" s="11">
        <f t="shared" si="189"/>
        <v>0</v>
      </c>
    </row>
    <row r="171" spans="1:38" x14ac:dyDescent="0.2">
      <c r="A171" s="105" t="s">
        <v>10</v>
      </c>
      <c r="B171" s="96" t="s">
        <v>197</v>
      </c>
      <c r="C171" s="65" t="s">
        <v>84</v>
      </c>
      <c r="D171" s="66">
        <v>119.07</v>
      </c>
      <c r="E171" s="68">
        <f>100 * (   ((60*(INT(MIN(D164:D185))))+(100*(MIN(D164:D185)-(INT(MIN(D164:D185))))) )  /  ((60*(INT(D171)))+(100*((D171)-(INT(D171)))))    )</f>
        <v>68.518259409542466</v>
      </c>
      <c r="F171" s="66">
        <v>58.01</v>
      </c>
      <c r="G171" s="67">
        <f>100 * (   ((60*(INT(MIN(F164:F185))))+(100*(MIN(F164:F185)-(INT(MIN(F164:F185))))) )  /  ((60*(INT(F171)))+(100*((F171)-(INT(F171)))))    )</f>
        <v>61.218040792875605</v>
      </c>
      <c r="H171" s="66">
        <v>67.150000000000006</v>
      </c>
      <c r="I171" s="67">
        <f>100 * (   ((60*(INT(MIN(H164:H185))))+(100*(MIN(H164:H185)-(INT(MIN(H164:H185))))) )  /  ((60*(INT(H171)))+(100*((H171)-(INT(H171)))))    )</f>
        <v>61.338289962825279</v>
      </c>
      <c r="J171" s="66">
        <v>44.07</v>
      </c>
      <c r="K171" s="68">
        <f>100 * (   ((60*(INT(MIN(J164:J185))))+(100*(MIN(J164:J185)-(INT(MIN(J164:J185))))) )  /  ((60*(INT(J171)))+(100*((J171)-(INT(J171)))))    )</f>
        <v>77.672837174159397</v>
      </c>
      <c r="L171" s="66" t="s">
        <v>88</v>
      </c>
      <c r="M171" s="70" t="s">
        <v>16</v>
      </c>
      <c r="N171" s="66">
        <v>39.520000000000003</v>
      </c>
      <c r="O171" s="68">
        <f>100 * (   ((60*(INT(MIN(N164:N185))))+(100*(MIN(N164:N185)-(INT(MIN(N164:N185))))) )  /  ((60*(INT(N171)))+(100*((N171)-(INT(N171)))))    )</f>
        <v>75.543478260869549</v>
      </c>
      <c r="P171" s="66">
        <v>47</v>
      </c>
      <c r="Q171" s="68">
        <f>100 * (   ((60*(INT(MIN(P164:P185))))+(100*(MIN(P164:P185)-(INT(MIN(P164:P185))))) )  /  ((60*(INT(P171)))+(100*((P171)-(INT(P171)))))    )</f>
        <v>86.20567375886526</v>
      </c>
      <c r="R171" s="66">
        <v>113.49</v>
      </c>
      <c r="S171" s="68">
        <f>100 * (   ((60*(INT(MIN(R164:R185))))+(100*(MIN(R164:R185)-(INT(MIN(R164:R185))))) )  /  ((60*(INT(R171)))+(100*((R171)-(INT(R171)))))    )</f>
        <v>64.899692487919182</v>
      </c>
      <c r="T171" s="66"/>
      <c r="U171" s="68"/>
      <c r="V171" s="68">
        <f>SUM(E171,O171,Q171,K171,S171)</f>
        <v>372.83994109135585</v>
      </c>
      <c r="W171" s="22"/>
      <c r="X171" s="15"/>
      <c r="Z171" s="13">
        <f t="shared" si="178"/>
        <v>445.85664466235107</v>
      </c>
      <c r="AB171" s="11">
        <f t="shared" si="179"/>
        <v>0</v>
      </c>
      <c r="AC171" s="11">
        <f t="shared" si="180"/>
        <v>0</v>
      </c>
      <c r="AD171" s="11">
        <f t="shared" si="181"/>
        <v>0</v>
      </c>
      <c r="AE171" s="11">
        <f t="shared" si="182"/>
        <v>0</v>
      </c>
      <c r="AF171" s="11">
        <f t="shared" si="183"/>
        <v>0</v>
      </c>
      <c r="AG171" s="11">
        <f t="shared" si="184"/>
        <v>0</v>
      </c>
      <c r="AH171" s="11">
        <f t="shared" si="185"/>
        <v>0</v>
      </c>
      <c r="AI171" s="11">
        <f t="shared" si="186"/>
        <v>445.85664466235107</v>
      </c>
      <c r="AJ171" s="11">
        <f t="shared" si="187"/>
        <v>0</v>
      </c>
      <c r="AK171" s="11">
        <f t="shared" si="188"/>
        <v>0</v>
      </c>
      <c r="AL171" s="11">
        <f t="shared" si="189"/>
        <v>0</v>
      </c>
    </row>
    <row r="172" spans="1:38" x14ac:dyDescent="0.2">
      <c r="A172" s="106" t="s">
        <v>11</v>
      </c>
      <c r="B172" s="96" t="s">
        <v>113</v>
      </c>
      <c r="C172" s="65" t="s">
        <v>84</v>
      </c>
      <c r="D172" s="66"/>
      <c r="E172" s="68"/>
      <c r="F172" s="66">
        <v>57.01</v>
      </c>
      <c r="G172" s="67">
        <f>100 * (   ((60*(INT(MIN(F164:F185))))+(100*(MIN(F164:F185)-(INT(MIN(F164:F185))))) )  /  ((60*(INT(F172)))+(100*((F172)-(INT(F172)))))    )</f>
        <v>62.291727565039466</v>
      </c>
      <c r="H172" s="66">
        <v>63.37</v>
      </c>
      <c r="I172" s="68">
        <f>100 * (   ((60*(INT(MIN(H164:H185))))+(100*(MIN(H164:H185)-(INT(MIN(H164:H185))))) )  /  ((60*(INT(H172)))+(100*((H172)-(INT(H172)))))    )</f>
        <v>64.84149855907782</v>
      </c>
      <c r="J172" s="66"/>
      <c r="K172" s="68"/>
      <c r="L172" s="66"/>
      <c r="M172" s="68"/>
      <c r="N172" s="66">
        <v>41.59</v>
      </c>
      <c r="O172" s="68">
        <f>100 * (   ((60*(INT(MIN(N164:N185))))+(100*(MIN(N164:N185)-(INT(MIN(N164:N185))))) )  /  ((60*(INT(N172)))+(100*((N172)-(INT(N172)))))    )</f>
        <v>71.734815402937656</v>
      </c>
      <c r="P172" s="66">
        <v>46.17</v>
      </c>
      <c r="Q172" s="68">
        <f>100 * (   ((60*(INT(MIN(P164:P185))))+(100*(MIN(P164:P185)-(INT(MIN(P164:P185))))) )  /  ((60*(INT(P172)))+(100*((P172)-(INT(P172)))))    )</f>
        <v>87.540511343176092</v>
      </c>
      <c r="R172" s="66">
        <v>112.04</v>
      </c>
      <c r="S172" s="68">
        <f>100 * (   ((60*(INT(MIN(R164:R185))))+(100*(MIN(R164:R185)-(INT(MIN(R164:R185))))) )  /  ((60*(INT(R172)))+(100*((R172)-(INT(R172)))))    )</f>
        <v>65.913146936347403</v>
      </c>
      <c r="T172" s="66">
        <v>45.39</v>
      </c>
      <c r="U172" s="68">
        <f>100 * (   ((60*(INT(MIN(T164:T185))))+(100*(MIN(T164:T185)-(INT(MIN(T164:T185))))) )  /  ((60*(INT(T172)))+(100*((T172)-(INT(T172)))))    )</f>
        <v>73.493975903614455</v>
      </c>
      <c r="V172" s="68">
        <f>SUM(O172,U172,I172,Q172,S172)</f>
        <v>363.52394814515344</v>
      </c>
      <c r="W172" s="22"/>
      <c r="X172" s="15"/>
      <c r="Z172" s="13">
        <f>(SUM(E172,G172,I172,K172,M172,O172,Q172,S172,U172)*0.9)</f>
        <v>383.2341081391736</v>
      </c>
      <c r="AB172" s="11">
        <f>IF(C172="Vihor",1,0)*Z172</f>
        <v>0</v>
      </c>
      <c r="AC172" s="11">
        <f>IF(C172="Maksimir",1,0)*Z172</f>
        <v>0</v>
      </c>
      <c r="AD172" s="11">
        <f>IF(C172="Japetić",1,0)*Z172</f>
        <v>0</v>
      </c>
      <c r="AE172" s="11">
        <f>IF(C172="Bjelovar",1,0)*Z172</f>
        <v>0</v>
      </c>
      <c r="AF172" s="11">
        <f>IF(C172="Međimurje",1,0)*Z172</f>
        <v>0</v>
      </c>
      <c r="AG172" s="11">
        <f>IF(C172="Sova",1,0)*Z172</f>
        <v>0</v>
      </c>
      <c r="AH172" s="11">
        <f>IF(C172="Orion",1,0)*Z172</f>
        <v>0</v>
      </c>
      <c r="AI172" s="11">
        <f>IF(C172="Kapela",1,0)*Z172</f>
        <v>383.2341081391736</v>
      </c>
      <c r="AJ172" s="11">
        <f>IF(C172="Jelen",1,0)*Z172</f>
        <v>0</v>
      </c>
      <c r="AK172" s="11">
        <f>IF(C172="Varaždin",1,0)*Z172</f>
        <v>0</v>
      </c>
      <c r="AL172" s="11">
        <f>IF(C172="Ivan Merz",1,0)*Z172</f>
        <v>0</v>
      </c>
    </row>
    <row r="173" spans="1:38" x14ac:dyDescent="0.2">
      <c r="A173" s="105" t="s">
        <v>12</v>
      </c>
      <c r="B173" s="96" t="s">
        <v>198</v>
      </c>
      <c r="C173" s="65" t="s">
        <v>84</v>
      </c>
      <c r="D173" s="66">
        <v>125.43</v>
      </c>
      <c r="E173" s="67">
        <f>100 * (   ((60*(INT(MIN(D164:D185))))+(100*(MIN(D164:D185)-(INT(MIN(D164:D185))))) )  /  ((60*(INT(D173)))+(100*((D173)-(INT(D173)))))    )</f>
        <v>64.921118918202296</v>
      </c>
      <c r="F173" s="66">
        <v>55.1</v>
      </c>
      <c r="G173" s="67">
        <f>100 * (   ((60*(INT(MIN(F164:F185))))+(100*(MIN(F164:F185)-(INT(MIN(F164:F185))))) )  /  ((60*(INT(F173)))+(100*((F173)-(INT(F173)))))    )</f>
        <v>64.380664652567972</v>
      </c>
      <c r="H173" s="66">
        <v>59.26</v>
      </c>
      <c r="I173" s="68">
        <f>100 * (   ((60*(INT(MIN(H164:H185))))+(100*(MIN(H164:H185)-(INT(MIN(H164:H185))))) )  /  ((60*(INT(H173)))+(100*((H173)-(INT(H173)))))    )</f>
        <v>69.405496354458776</v>
      </c>
      <c r="J173" s="66">
        <v>47.28</v>
      </c>
      <c r="K173" s="68">
        <f>100 * (   ((60*(INT(MIN(J164:J185))))+(100*(MIN(J164:J185)-(INT(MIN(J164:J185))))) )  /  ((60*(INT(J173)))+(100*((J173)-(INT(J173)))))    )</f>
        <v>72.191011235955045</v>
      </c>
      <c r="L173" s="66">
        <v>40.1</v>
      </c>
      <c r="M173" s="68">
        <f>100 * (   ((60*(INT(MIN(L164:L185))))+(100*(MIN(L164:L185)-(INT(MIN(L164:L185))))) )  /  ((60*(INT(L173)))+(100*((L173)-(INT(L173)))))    )</f>
        <v>77.178423236514533</v>
      </c>
      <c r="N173" s="66">
        <v>46.4</v>
      </c>
      <c r="O173" s="67">
        <f>100 * (   ((60*(INT(MIN(N164:N185))))+(100*(MIN(N164:N185)-(INT(MIN(N164:N185))))) )  /  ((60*(INT(N173)))+(100*((N173)-(INT(N173)))))    )</f>
        <v>64.535714285714292</v>
      </c>
      <c r="P173" s="66">
        <v>65.02</v>
      </c>
      <c r="Q173" s="67">
        <f>100 * (   ((60*(INT(MIN(P164:P185))))+(100*(MIN(P164:P185)-(INT(MIN(P164:P185))))) )  /  ((60*(INT(P173)))+(100*((P173)-(INT(P173)))))    )</f>
        <v>62.301383905689399</v>
      </c>
      <c r="R173" s="66">
        <v>104.02</v>
      </c>
      <c r="S173" s="68">
        <f>100 * (   ((60*(INT(MIN(R164:R185))))+(100*(MIN(R164:R185)-(INT(MIN(R164:R185))))) )  /  ((60*(INT(R173)))+(100*((R173)-(INT(R173)))))    )</f>
        <v>71.002883691124637</v>
      </c>
      <c r="T173" s="66">
        <v>49.48</v>
      </c>
      <c r="U173" s="68">
        <f>100 * (   ((60*(INT(MIN(T164:T185))))+(100*(MIN(T164:T185)-(INT(MIN(T164:T185))))) )  /  ((60*(INT(T173)))+(100*((T173)-(INT(T173)))))    )</f>
        <v>67.369477911646598</v>
      </c>
      <c r="V173" s="68">
        <f>SUM(U173,S173,I173,K173,M173)</f>
        <v>357.14729242969963</v>
      </c>
      <c r="W173" s="22"/>
      <c r="X173" s="15"/>
      <c r="Z173" s="13">
        <f t="shared" si="178"/>
        <v>551.9575567726863</v>
      </c>
      <c r="AB173" s="11">
        <f t="shared" si="179"/>
        <v>0</v>
      </c>
      <c r="AC173" s="11">
        <f t="shared" si="180"/>
        <v>0</v>
      </c>
      <c r="AD173" s="11">
        <f t="shared" si="181"/>
        <v>0</v>
      </c>
      <c r="AE173" s="11">
        <f t="shared" si="182"/>
        <v>0</v>
      </c>
      <c r="AF173" s="11">
        <f t="shared" si="183"/>
        <v>0</v>
      </c>
      <c r="AG173" s="11">
        <f t="shared" si="184"/>
        <v>0</v>
      </c>
      <c r="AH173" s="11">
        <f t="shared" si="185"/>
        <v>0</v>
      </c>
      <c r="AI173" s="11">
        <f t="shared" si="186"/>
        <v>551.9575567726863</v>
      </c>
      <c r="AJ173" s="11">
        <f t="shared" si="187"/>
        <v>0</v>
      </c>
      <c r="AK173" s="11">
        <f t="shared" si="188"/>
        <v>0</v>
      </c>
      <c r="AL173" s="11">
        <f t="shared" si="189"/>
        <v>0</v>
      </c>
    </row>
    <row r="174" spans="1:38" x14ac:dyDescent="0.2">
      <c r="A174" s="105" t="s">
        <v>13</v>
      </c>
      <c r="B174" s="96" t="s">
        <v>330</v>
      </c>
      <c r="C174" s="65" t="s">
        <v>81</v>
      </c>
      <c r="D174" s="66"/>
      <c r="E174" s="68"/>
      <c r="F174" s="66"/>
      <c r="G174" s="68"/>
      <c r="H174" s="66"/>
      <c r="I174" s="68"/>
      <c r="J174" s="66">
        <v>38.11</v>
      </c>
      <c r="K174" s="68">
        <f>100 * (   ((60*(INT(MIN(J164:J185))))+(100*(MIN(J164:J185)-(INT(MIN(J164:J185))))) )  /  ((60*(INT(J174)))+(100*((J174)-(INT(J174)))))    )</f>
        <v>89.742470536883431</v>
      </c>
      <c r="L174" s="66"/>
      <c r="M174" s="68"/>
      <c r="N174" s="66">
        <v>40.07</v>
      </c>
      <c r="O174" s="68">
        <f>100 * (   ((60*(INT(MIN(N164:N185))))+(100*(MIN(N164:N185)-(INT(MIN(N164:N185))))) )  /  ((60*(INT(N174)))+(100*((N174)-(INT(N174)))))    )</f>
        <v>75.072704611549639</v>
      </c>
      <c r="P174" s="66" t="s">
        <v>88</v>
      </c>
      <c r="Q174" s="70" t="s">
        <v>16</v>
      </c>
      <c r="R174" s="66">
        <v>84.41</v>
      </c>
      <c r="S174" s="68">
        <f>100 * (   ((60*(INT(MIN(R164:R185))))+(100*(MIN(R164:R185)-(INT(MIN(R164:R185))))) )  /  ((60*(INT(R174)))+(100*((R174)-(INT(R174)))))    )</f>
        <v>87.226923833890964</v>
      </c>
      <c r="T174" s="66">
        <v>34.450000000000003</v>
      </c>
      <c r="U174" s="68">
        <f>100 * (   ((60*(INT(MIN(T164:T185))))+(100*(MIN(T164:T185)-(INT(MIN(T164:T185))))) )  /  ((60*(INT(T174)))+(100*((T174)-(INT(T174)))))    )</f>
        <v>96.546762589928022</v>
      </c>
      <c r="V174" s="68">
        <f>SUM(E174,U174,O174,K174,S174)</f>
        <v>348.58886157225209</v>
      </c>
      <c r="W174" s="22"/>
      <c r="X174" s="15"/>
      <c r="Z174" s="13">
        <f>(SUM(E174,G174,I174,K174,M174,O174,Q174,S174,U174)*0.9)</f>
        <v>313.7299754150269</v>
      </c>
      <c r="AB174" s="11">
        <f>IF(C174="Vihor",1,0)*Z174</f>
        <v>0</v>
      </c>
      <c r="AC174" s="11">
        <f>IF(C174="Maksimir",1,0)*Z174</f>
        <v>0</v>
      </c>
      <c r="AD174" s="11">
        <f>IF(C174="Japetić",1,0)*Z174</f>
        <v>313.7299754150269</v>
      </c>
      <c r="AE174" s="11">
        <f>IF(C174="Bjelovar",1,0)*Z174</f>
        <v>0</v>
      </c>
      <c r="AF174" s="11">
        <f>IF(C174="Međimurje",1,0)*Z174</f>
        <v>0</v>
      </c>
      <c r="AG174" s="11">
        <f>IF(C174="Sova",1,0)*Z174</f>
        <v>0</v>
      </c>
      <c r="AH174" s="11">
        <f>IF(C174="Orion",1,0)*Z174</f>
        <v>0</v>
      </c>
      <c r="AI174" s="11">
        <f>IF(C174="Kapela",1,0)*Z174</f>
        <v>0</v>
      </c>
      <c r="AJ174" s="11">
        <f>IF(C174="Jelen",1,0)*Z174</f>
        <v>0</v>
      </c>
      <c r="AK174" s="11">
        <f>IF(C174="Varaždin",1,0)*Z174</f>
        <v>0</v>
      </c>
      <c r="AL174" s="11">
        <f>IF(C174="Ivan Merz",1,0)*Z174</f>
        <v>0</v>
      </c>
    </row>
    <row r="175" spans="1:38" x14ac:dyDescent="0.2">
      <c r="A175" s="105" t="s">
        <v>14</v>
      </c>
      <c r="B175" s="96" t="s">
        <v>300</v>
      </c>
      <c r="C175" s="65" t="s">
        <v>84</v>
      </c>
      <c r="D175" s="66"/>
      <c r="E175" s="68"/>
      <c r="F175" s="66">
        <v>54.33</v>
      </c>
      <c r="G175" s="68">
        <f>100 * (   ((60*(INT(MIN(F164:F185))))+(100*(MIN(F164:F185)-(INT(MIN(F164:F185))))) )  /  ((60*(INT(F175)))+(100*((F175)-(INT(F175)))))    )</f>
        <v>65.108463183623584</v>
      </c>
      <c r="H175" s="66">
        <v>67.16</v>
      </c>
      <c r="I175" s="67">
        <f>100 * (   ((60*(INT(MIN(H164:H185))))+(100*(MIN(H164:H185)-(INT(MIN(H164:H185))))) )  /  ((60*(INT(H175)))+(100*((H175)-(INT(H175)))))    )</f>
        <v>61.323092170465813</v>
      </c>
      <c r="J175" s="66">
        <v>58.02</v>
      </c>
      <c r="K175" s="67">
        <f>100 * (   ((60*(INT(MIN(J164:J185))))+(100*(MIN(J164:J185)-(INT(MIN(J164:J185))))) )  /  ((60*(INT(J175)))+(100*((J175)-(INT(J175)))))    )</f>
        <v>59.046524985640417</v>
      </c>
      <c r="L175" s="66">
        <v>48.43</v>
      </c>
      <c r="M175" s="68">
        <f>100 * (   ((60*(INT(MIN(L164:L185))))+(100*(MIN(L164:L185)-(INT(MIN(L164:L185))))) )  /  ((60*(INT(L175)))+(100*((L175)-(INT(L175)))))    )</f>
        <v>63.633253506671231</v>
      </c>
      <c r="N175" s="66">
        <v>47.04</v>
      </c>
      <c r="O175" s="68">
        <f>100 * (   ((60*(INT(MIN(N164:N185))))+(100*(MIN(N164:N185)-(INT(MIN(N164:N185))))) )  /  ((60*(INT(N175)))+(100*((N175)-(INT(N175)))))    )</f>
        <v>63.987252124645892</v>
      </c>
      <c r="P175" s="66" t="s">
        <v>88</v>
      </c>
      <c r="Q175" s="70" t="s">
        <v>16</v>
      </c>
      <c r="R175" s="66">
        <v>114.04</v>
      </c>
      <c r="S175" s="68">
        <f>100 * (   ((60*(INT(MIN(R164:R185))))+(100*(MIN(R164:R185)-(INT(MIN(R164:R185))))) )  /  ((60*(INT(R175)))+(100*((R175)-(INT(R175)))))    )</f>
        <v>64.757451782583274</v>
      </c>
      <c r="T175" s="66">
        <v>50.27</v>
      </c>
      <c r="U175" s="68">
        <f>100 * (   ((60*(INT(MIN(T164:T185))))+(100*(MIN(T164:T185)-(INT(MIN(T164:T185))))) )  /  ((60*(INT(T175)))+(100*((T175)-(INT(T175)))))    )</f>
        <v>66.501486620416244</v>
      </c>
      <c r="V175" s="68">
        <f>SUM(O175,G175,U175,S175,M175)</f>
        <v>323.98790721794018</v>
      </c>
      <c r="W175" s="22"/>
      <c r="X175" s="15"/>
      <c r="Z175" s="13">
        <f t="shared" si="178"/>
        <v>399.92177193664179</v>
      </c>
      <c r="AB175" s="11">
        <f t="shared" si="179"/>
        <v>0</v>
      </c>
      <c r="AC175" s="11">
        <f t="shared" si="180"/>
        <v>0</v>
      </c>
      <c r="AD175" s="11">
        <f t="shared" si="181"/>
        <v>0</v>
      </c>
      <c r="AE175" s="11">
        <f t="shared" si="182"/>
        <v>0</v>
      </c>
      <c r="AF175" s="11">
        <f t="shared" si="183"/>
        <v>0</v>
      </c>
      <c r="AG175" s="11">
        <f t="shared" si="184"/>
        <v>0</v>
      </c>
      <c r="AH175" s="11">
        <f t="shared" si="185"/>
        <v>0</v>
      </c>
      <c r="AI175" s="11">
        <f t="shared" si="186"/>
        <v>399.92177193664179</v>
      </c>
      <c r="AJ175" s="11">
        <f t="shared" si="187"/>
        <v>0</v>
      </c>
      <c r="AK175" s="11">
        <f t="shared" si="188"/>
        <v>0</v>
      </c>
      <c r="AL175" s="11">
        <f t="shared" si="189"/>
        <v>0</v>
      </c>
    </row>
    <row r="176" spans="1:38" x14ac:dyDescent="0.2">
      <c r="A176" s="105" t="s">
        <v>15</v>
      </c>
      <c r="B176" s="96" t="s">
        <v>301</v>
      </c>
      <c r="C176" s="65" t="s">
        <v>73</v>
      </c>
      <c r="D176" s="66"/>
      <c r="E176" s="68"/>
      <c r="F176" s="66">
        <v>69.14</v>
      </c>
      <c r="G176" s="68">
        <f>100 * (   ((60*(INT(MIN(F164:F185))))+(100*(MIN(F164:F185)-(INT(MIN(F164:F185))))) )  /  ((60*(INT(F176)))+(100*((F176)-(INT(F176)))))    )</f>
        <v>51.299951853635051</v>
      </c>
      <c r="H176" s="66">
        <v>76.459999999999994</v>
      </c>
      <c r="I176" s="68">
        <f>100 * (   ((60*(INT(MIN(H164:H185))))+(100*(MIN(H164:H185)-(INT(MIN(H164:H185))))) )  /  ((60*(INT(H176)))+(100*((H176)-(INT(H176)))))    )</f>
        <v>53.734259661311349</v>
      </c>
      <c r="J176" s="66"/>
      <c r="K176" s="68"/>
      <c r="L176" s="66">
        <v>49.42</v>
      </c>
      <c r="M176" s="68">
        <f>100 * (   ((60*(INT(MIN(L164:L185))))+(100*(MIN(L164:L185)-(INT(MIN(L164:L185))))) )  /  ((60*(INT(L176)))+(100*((L176)-(INT(L176)))))    )</f>
        <v>62.374245472837018</v>
      </c>
      <c r="N176" s="66">
        <v>60.49</v>
      </c>
      <c r="O176" s="68">
        <f>100 * (   ((60*(INT(MIN(N164:N185))))+(100*(MIN(N164:N185)-(INT(MIN(N164:N185))))) )  /  ((60*(INT(N176)))+(100*((N176)-(INT(N176)))))    )</f>
        <v>49.520416552480135</v>
      </c>
      <c r="P176" s="66">
        <v>60.56</v>
      </c>
      <c r="Q176" s="68">
        <f>100 * (   ((60*(INT(MIN(P164:P185))))+(100*(MIN(P164:P185)-(INT(MIN(P164:P185))))) )  /  ((60*(INT(P176)))+(100*((P176)-(INT(P176)))))    )</f>
        <v>66.493435448577671</v>
      </c>
      <c r="R176" s="66">
        <v>155.47999999999999</v>
      </c>
      <c r="S176" s="67">
        <f>100 * (   ((60*(INT(MIN(R164:R185))))+(100*(MIN(R164:R185)-(INT(MIN(R164:R185))))) )  /  ((60*(INT(R176)))+(100*((R176)-(INT(R176)))))    )</f>
        <v>47.411210954214816</v>
      </c>
      <c r="T176" s="66">
        <v>55.08</v>
      </c>
      <c r="U176" s="67">
        <f>100 * (   ((60*(INT(MIN(T164:T185))))+(100*(MIN(T164:T185)-(INT(MIN(T164:T185))))) )  /  ((60*(INT(T176)))+(100*((T176)-(INT(T176)))))    )</f>
        <v>60.852478839177749</v>
      </c>
      <c r="V176" s="68">
        <f>SUM(Q176,G176,I176,O176,M176)</f>
        <v>283.42230898884122</v>
      </c>
      <c r="W176" s="22"/>
      <c r="X176" s="15"/>
      <c r="Z176" s="13">
        <f t="shared" si="178"/>
        <v>352.51739890401046</v>
      </c>
      <c r="AB176" s="11">
        <f t="shared" si="179"/>
        <v>352.51739890401046</v>
      </c>
      <c r="AC176" s="11">
        <f t="shared" si="180"/>
        <v>0</v>
      </c>
      <c r="AD176" s="11">
        <f t="shared" si="181"/>
        <v>0</v>
      </c>
      <c r="AE176" s="11">
        <f t="shared" si="182"/>
        <v>0</v>
      </c>
      <c r="AF176" s="11">
        <f t="shared" si="183"/>
        <v>0</v>
      </c>
      <c r="AG176" s="11">
        <f t="shared" si="184"/>
        <v>0</v>
      </c>
      <c r="AH176" s="11">
        <f t="shared" si="185"/>
        <v>0</v>
      </c>
      <c r="AI176" s="11">
        <f t="shared" si="186"/>
        <v>0</v>
      </c>
      <c r="AJ176" s="11">
        <f t="shared" si="187"/>
        <v>0</v>
      </c>
      <c r="AK176" s="11">
        <f t="shared" si="188"/>
        <v>0</v>
      </c>
      <c r="AL176" s="11">
        <f t="shared" si="189"/>
        <v>0</v>
      </c>
    </row>
    <row r="177" spans="1:38" x14ac:dyDescent="0.2">
      <c r="A177" s="105" t="s">
        <v>44</v>
      </c>
      <c r="B177" s="96" t="s">
        <v>119</v>
      </c>
      <c r="C177" s="65" t="s">
        <v>84</v>
      </c>
      <c r="D177" s="66">
        <v>149.24</v>
      </c>
      <c r="E177" s="68">
        <f>100 * (   ((60*(INT(MIN(D164:D185))))+(100*(MIN(D164:D185)-(INT(MIN(D164:D185))))) )  /  ((60*(INT(D177)))+(100*((D177)-(INT(D177)))))    )</f>
        <v>54.629629629629626</v>
      </c>
      <c r="F177" s="66">
        <v>48.43</v>
      </c>
      <c r="G177" s="68">
        <f>100 * (   ((60*(INT(MIN(F164:F185))))+(100*(MIN(F164:F185)-(INT(MIN(F164:F185))))) )  /  ((60*(INT(F177)))+(100*((F177)-(INT(F177)))))    )</f>
        <v>72.904550119739994</v>
      </c>
      <c r="H177" s="66">
        <v>47.24</v>
      </c>
      <c r="I177" s="68">
        <f>100 * (   ((60*(INT(MIN(H164:H185))))+(100*(MIN(H164:H185)-(INT(MIN(H164:H185))))) )  /  ((60*(INT(H177)))+(100*((H177)-(INT(H177)))))    )</f>
        <v>87.025316455696199</v>
      </c>
      <c r="J177" s="66"/>
      <c r="K177" s="68"/>
      <c r="L177" s="66"/>
      <c r="M177" s="68"/>
      <c r="N177" s="66"/>
      <c r="O177" s="68"/>
      <c r="P177" s="66"/>
      <c r="Q177" s="68"/>
      <c r="R177" s="66"/>
      <c r="S177" s="68"/>
      <c r="T177" s="66"/>
      <c r="U177" s="68"/>
      <c r="V177" s="68">
        <f>SUM(E177,G177,I177,K177,M177)</f>
        <v>214.55949620506584</v>
      </c>
      <c r="W177" s="22"/>
      <c r="X177" s="15"/>
      <c r="Z177" s="13">
        <f t="shared" si="178"/>
        <v>193.10354658455927</v>
      </c>
      <c r="AB177" s="11">
        <f t="shared" si="179"/>
        <v>0</v>
      </c>
      <c r="AC177" s="11">
        <f t="shared" si="180"/>
        <v>0</v>
      </c>
      <c r="AD177" s="11">
        <f t="shared" si="181"/>
        <v>0</v>
      </c>
      <c r="AE177" s="11">
        <f t="shared" si="182"/>
        <v>0</v>
      </c>
      <c r="AF177" s="11">
        <f t="shared" si="183"/>
        <v>0</v>
      </c>
      <c r="AG177" s="11">
        <f t="shared" si="184"/>
        <v>0</v>
      </c>
      <c r="AH177" s="11">
        <f t="shared" si="185"/>
        <v>0</v>
      </c>
      <c r="AI177" s="11">
        <f t="shared" si="186"/>
        <v>193.10354658455927</v>
      </c>
      <c r="AJ177" s="11">
        <f t="shared" si="187"/>
        <v>0</v>
      </c>
      <c r="AK177" s="11">
        <f t="shared" si="188"/>
        <v>0</v>
      </c>
      <c r="AL177" s="11">
        <f t="shared" si="189"/>
        <v>0</v>
      </c>
    </row>
    <row r="178" spans="1:38" x14ac:dyDescent="0.2">
      <c r="A178" s="105" t="s">
        <v>45</v>
      </c>
      <c r="B178" s="96" t="s">
        <v>199</v>
      </c>
      <c r="C178" s="65" t="s">
        <v>81</v>
      </c>
      <c r="D178" s="66" t="s">
        <v>88</v>
      </c>
      <c r="E178" s="70" t="s">
        <v>16</v>
      </c>
      <c r="F178" s="66">
        <v>51.21</v>
      </c>
      <c r="G178" s="68">
        <f>100 * (   ((60*(INT(MIN(F164:F185))))+(100*(MIN(F164:F185)-(INT(MIN(F164:F185))))) )  /  ((60*(INT(F178)))+(100*((F178)-(INT(F178)))))    )</f>
        <v>69.165855241804607</v>
      </c>
      <c r="H178" s="66">
        <v>62.56</v>
      </c>
      <c r="I178" s="68">
        <f>100 * (   ((60*(INT(MIN(H164:H185))))+(100*(MIN(H164:H185)-(INT(MIN(H164:H185))))) )  /  ((60*(INT(H178)))+(100*((H178)-(INT(H178)))))    )</f>
        <v>65.545550847457619</v>
      </c>
      <c r="J178" s="66">
        <v>46.2</v>
      </c>
      <c r="K178" s="68">
        <f>100 * (   ((60*(INT(MIN(J164:J185))))+(100*(MIN(J164:J185)-(INT(MIN(J164:J185))))) )  /  ((60*(INT(J178)))+(100*((J178)-(INT(J178)))))    )</f>
        <v>73.956834532374074</v>
      </c>
      <c r="L178" s="66"/>
      <c r="M178" s="68"/>
      <c r="N178" s="66"/>
      <c r="O178" s="68"/>
      <c r="P178" s="66"/>
      <c r="Q178" s="68"/>
      <c r="R178" s="66"/>
      <c r="S178" s="68"/>
      <c r="T178" s="66"/>
      <c r="U178" s="68"/>
      <c r="V178" s="68">
        <f>SUM(E178,G178,I178,K178,M178)</f>
        <v>208.6682406216363</v>
      </c>
      <c r="W178" s="22"/>
      <c r="X178" s="15"/>
      <c r="Z178" s="13">
        <f t="shared" si="178"/>
        <v>187.80141655947267</v>
      </c>
      <c r="AB178" s="11">
        <f t="shared" si="179"/>
        <v>0</v>
      </c>
      <c r="AC178" s="11">
        <f t="shared" si="180"/>
        <v>0</v>
      </c>
      <c r="AD178" s="11">
        <f t="shared" si="181"/>
        <v>187.80141655947267</v>
      </c>
      <c r="AE178" s="11">
        <f t="shared" si="182"/>
        <v>0</v>
      </c>
      <c r="AF178" s="11">
        <f t="shared" si="183"/>
        <v>0</v>
      </c>
      <c r="AG178" s="11">
        <f t="shared" si="184"/>
        <v>0</v>
      </c>
      <c r="AH178" s="11">
        <f t="shared" si="185"/>
        <v>0</v>
      </c>
      <c r="AI178" s="11">
        <f t="shared" si="186"/>
        <v>0</v>
      </c>
      <c r="AJ178" s="11">
        <f t="shared" si="187"/>
        <v>0</v>
      </c>
      <c r="AK178" s="11">
        <f t="shared" si="188"/>
        <v>0</v>
      </c>
      <c r="AL178" s="11">
        <f t="shared" si="189"/>
        <v>0</v>
      </c>
    </row>
    <row r="179" spans="1:38" x14ac:dyDescent="0.2">
      <c r="A179" s="105" t="s">
        <v>46</v>
      </c>
      <c r="B179" s="96" t="s">
        <v>200</v>
      </c>
      <c r="C179" s="65" t="s">
        <v>156</v>
      </c>
      <c r="D179" s="66" t="s">
        <v>112</v>
      </c>
      <c r="E179" s="70" t="s">
        <v>16</v>
      </c>
      <c r="F179" s="66">
        <v>51.08</v>
      </c>
      <c r="G179" s="68">
        <f>100 * (   ((60*(INT(MIN(F164:F185))))+(100*(MIN(F164:F185)-(INT(MIN(F164:F185))))) )  /  ((60*(INT(F179)))+(100*((F179)-(INT(F179)))))    )</f>
        <v>69.458930899608859</v>
      </c>
      <c r="H179" s="66">
        <v>59.51</v>
      </c>
      <c r="I179" s="68">
        <f>100 * (   ((60*(INT(MIN(H164:H185))))+(100*(MIN(H164:H185)-(INT(MIN(H164:H185))))) )  /  ((60*(INT(H179)))+(100*((H179)-(INT(H179)))))    )</f>
        <v>68.922305764411036</v>
      </c>
      <c r="J179" s="66">
        <v>62.12</v>
      </c>
      <c r="K179" s="68">
        <f>100 * (   ((60*(INT(MIN(J164:J185))))+(100*(MIN(J164:J185)-(INT(MIN(J164:J185))))) )  /  ((60*(INT(J179)))+(100*((J179)-(INT(J179)))))    )</f>
        <v>55.091103965702025</v>
      </c>
      <c r="L179" s="66"/>
      <c r="M179" s="68"/>
      <c r="N179" s="66"/>
      <c r="O179" s="68"/>
      <c r="P179" s="66"/>
      <c r="Q179" s="68"/>
      <c r="R179" s="66"/>
      <c r="S179" s="68"/>
      <c r="T179" s="66"/>
      <c r="U179" s="68"/>
      <c r="V179" s="68">
        <f t="shared" ref="V179" si="190">SUM(E179,G179,I179,K179,M179)</f>
        <v>193.47234062972191</v>
      </c>
      <c r="W179" s="22"/>
      <c r="X179" s="15"/>
      <c r="Z179" s="13">
        <f t="shared" si="178"/>
        <v>174.12510656674974</v>
      </c>
      <c r="AB179" s="11">
        <f t="shared" si="179"/>
        <v>0</v>
      </c>
      <c r="AC179" s="11">
        <f t="shared" si="180"/>
        <v>0</v>
      </c>
      <c r="AD179" s="11">
        <f t="shared" si="181"/>
        <v>0</v>
      </c>
      <c r="AE179" s="11">
        <f t="shared" si="182"/>
        <v>0</v>
      </c>
      <c r="AF179" s="11">
        <f t="shared" si="183"/>
        <v>0</v>
      </c>
      <c r="AG179" s="11">
        <f t="shared" si="184"/>
        <v>0</v>
      </c>
      <c r="AH179" s="11">
        <f t="shared" si="185"/>
        <v>0</v>
      </c>
      <c r="AI179" s="11">
        <f t="shared" si="186"/>
        <v>0</v>
      </c>
      <c r="AJ179" s="11">
        <f t="shared" si="187"/>
        <v>174.12510656674974</v>
      </c>
      <c r="AK179" s="11">
        <f t="shared" si="188"/>
        <v>0</v>
      </c>
      <c r="AL179" s="11">
        <f t="shared" si="189"/>
        <v>0</v>
      </c>
    </row>
    <row r="180" spans="1:38" x14ac:dyDescent="0.2">
      <c r="A180" s="106" t="s">
        <v>47</v>
      </c>
      <c r="B180" s="96" t="s">
        <v>366</v>
      </c>
      <c r="C180" s="65" t="s">
        <v>84</v>
      </c>
      <c r="D180" s="66"/>
      <c r="E180" s="68"/>
      <c r="F180" s="66"/>
      <c r="G180" s="68"/>
      <c r="H180" s="66"/>
      <c r="I180" s="68"/>
      <c r="J180" s="66"/>
      <c r="K180" s="68"/>
      <c r="L180" s="66"/>
      <c r="M180" s="68"/>
      <c r="N180" s="66">
        <v>60.1</v>
      </c>
      <c r="O180" s="68">
        <f>100 * (   ((60*(INT(MIN(N164:N185))))+(100*(MIN(N164:N185)-(INT(MIN(N164:N185))))) )  /  ((60*(INT(N180)))+(100*((N180)-(INT(N180)))))    )</f>
        <v>50.05540166204986</v>
      </c>
      <c r="P180" s="66">
        <v>73.48</v>
      </c>
      <c r="Q180" s="68">
        <f>100 * (   ((60*(INT(MIN(P164:P185))))+(100*(MIN(P164:P185)-(INT(MIN(P164:P185))))) )  /  ((60*(INT(P180)))+(100*((P180)-(INT(P180)))))    )</f>
        <v>54.900632339656731</v>
      </c>
      <c r="R180" s="66">
        <v>132.56</v>
      </c>
      <c r="S180" s="68">
        <f>100 * (   ((60*(INT(MIN(R164:R185))))+(100*(MIN(R164:R185)-(INT(MIN(R164:R185))))) )  /  ((60*(INT(R180)))+(100*((R180)-(INT(R180)))))    )</f>
        <v>55.566700100300906</v>
      </c>
      <c r="T180" s="66"/>
      <c r="U180" s="68"/>
      <c r="V180" s="68">
        <f>SUM(Q180,G180,I180,O180,S180)</f>
        <v>160.52273410200752</v>
      </c>
      <c r="W180" s="22"/>
      <c r="X180" s="15"/>
      <c r="Z180" s="13">
        <f t="shared" si="178"/>
        <v>144.47046069180678</v>
      </c>
      <c r="AB180" s="11">
        <f t="shared" si="179"/>
        <v>0</v>
      </c>
      <c r="AC180" s="11">
        <f t="shared" si="180"/>
        <v>0</v>
      </c>
      <c r="AD180" s="11">
        <f t="shared" si="181"/>
        <v>0</v>
      </c>
      <c r="AE180" s="11">
        <f t="shared" si="182"/>
        <v>0</v>
      </c>
      <c r="AF180" s="11">
        <f t="shared" si="183"/>
        <v>0</v>
      </c>
      <c r="AG180" s="11">
        <f t="shared" si="184"/>
        <v>0</v>
      </c>
      <c r="AH180" s="11">
        <f t="shared" si="185"/>
        <v>0</v>
      </c>
      <c r="AI180" s="11">
        <f t="shared" si="186"/>
        <v>144.47046069180678</v>
      </c>
      <c r="AJ180" s="11">
        <f t="shared" si="187"/>
        <v>0</v>
      </c>
      <c r="AK180" s="11">
        <f t="shared" si="188"/>
        <v>0</v>
      </c>
      <c r="AL180" s="11">
        <f t="shared" si="189"/>
        <v>0</v>
      </c>
    </row>
    <row r="181" spans="1:38" x14ac:dyDescent="0.2">
      <c r="A181" s="106" t="s">
        <v>354</v>
      </c>
      <c r="B181" s="96" t="s">
        <v>343</v>
      </c>
      <c r="C181" s="65" t="s">
        <v>285</v>
      </c>
      <c r="D181" s="66"/>
      <c r="E181" s="68"/>
      <c r="F181" s="66"/>
      <c r="G181" s="68"/>
      <c r="H181" s="66"/>
      <c r="I181" s="68"/>
      <c r="J181" s="66"/>
      <c r="K181" s="68"/>
      <c r="L181" s="66">
        <v>35.49</v>
      </c>
      <c r="M181" s="68">
        <f>100 * (   ((60*(INT(MIN(L164:L185))))+(100*(MIN(L164:L185)-(INT(MIN(L164:L185))))) )  /  ((60*(INT(L181)))+(100*((L181)-(INT(L181)))))    )</f>
        <v>86.551884597487202</v>
      </c>
      <c r="N181" s="66"/>
      <c r="O181" s="68"/>
      <c r="P181" s="66"/>
      <c r="Q181" s="68"/>
      <c r="R181" s="66"/>
      <c r="S181" s="68"/>
      <c r="T181" s="66"/>
      <c r="U181" s="68"/>
      <c r="V181" s="68">
        <f>SUM(E181,G181,I181,K181,M181)</f>
        <v>86.551884597487202</v>
      </c>
      <c r="W181" s="22"/>
      <c r="X181" s="15"/>
      <c r="Z181" s="13">
        <f t="shared" si="178"/>
        <v>77.896696137738488</v>
      </c>
      <c r="AB181" s="11">
        <f t="shared" si="179"/>
        <v>0</v>
      </c>
      <c r="AC181" s="11">
        <f t="shared" si="180"/>
        <v>0</v>
      </c>
      <c r="AD181" s="11">
        <f t="shared" si="181"/>
        <v>0</v>
      </c>
      <c r="AE181" s="11">
        <f t="shared" si="182"/>
        <v>0</v>
      </c>
      <c r="AF181" s="11">
        <f t="shared" si="183"/>
        <v>0</v>
      </c>
      <c r="AG181" s="11">
        <f t="shared" si="184"/>
        <v>0</v>
      </c>
      <c r="AH181" s="11">
        <f t="shared" si="185"/>
        <v>0</v>
      </c>
      <c r="AI181" s="11">
        <f t="shared" si="186"/>
        <v>0</v>
      </c>
      <c r="AJ181" s="11">
        <f t="shared" si="187"/>
        <v>0</v>
      </c>
      <c r="AK181" s="11">
        <f t="shared" si="188"/>
        <v>77.896696137738488</v>
      </c>
      <c r="AL181" s="11">
        <f t="shared" si="189"/>
        <v>0</v>
      </c>
    </row>
    <row r="182" spans="1:38" x14ac:dyDescent="0.2">
      <c r="A182" s="105" t="s">
        <v>355</v>
      </c>
      <c r="B182" s="96" t="s">
        <v>372</v>
      </c>
      <c r="C182" s="65" t="s">
        <v>73</v>
      </c>
      <c r="D182" s="66"/>
      <c r="E182" s="68"/>
      <c r="F182" s="66"/>
      <c r="G182" s="68"/>
      <c r="H182" s="66"/>
      <c r="I182" s="68"/>
      <c r="J182" s="66"/>
      <c r="K182" s="68"/>
      <c r="L182" s="66"/>
      <c r="M182" s="68"/>
      <c r="N182" s="66"/>
      <c r="O182" s="68"/>
      <c r="P182" s="66">
        <v>51.34</v>
      </c>
      <c r="Q182" s="68">
        <f>100 * (   ((60*(INT(MIN(P164:P185))))+(100*(MIN(P164:P185)-(INT(MIN(P164:P185))))) )  /  ((60*(INT(P182)))+(100*((P182)-(INT(P182)))))    )</f>
        <v>78.571428571428555</v>
      </c>
      <c r="R182" s="66"/>
      <c r="S182" s="68"/>
      <c r="T182" s="66"/>
      <c r="U182" s="68"/>
      <c r="V182" s="68">
        <f>SUM(Q182,G182,I182,O182,M182)</f>
        <v>78.571428571428555</v>
      </c>
      <c r="W182" s="22"/>
      <c r="X182" s="15"/>
      <c r="Z182" s="13">
        <f t="shared" si="178"/>
        <v>70.714285714285708</v>
      </c>
      <c r="AB182" s="11">
        <f t="shared" si="179"/>
        <v>70.714285714285708</v>
      </c>
      <c r="AC182" s="11">
        <f t="shared" si="180"/>
        <v>0</v>
      </c>
      <c r="AD182" s="11">
        <f t="shared" si="181"/>
        <v>0</v>
      </c>
      <c r="AE182" s="11">
        <f t="shared" si="182"/>
        <v>0</v>
      </c>
      <c r="AF182" s="11">
        <f t="shared" si="183"/>
        <v>0</v>
      </c>
      <c r="AG182" s="11">
        <f t="shared" si="184"/>
        <v>0</v>
      </c>
      <c r="AH182" s="11">
        <f t="shared" si="185"/>
        <v>0</v>
      </c>
      <c r="AI182" s="11">
        <f t="shared" si="186"/>
        <v>0</v>
      </c>
      <c r="AJ182" s="11">
        <f t="shared" si="187"/>
        <v>0</v>
      </c>
      <c r="AK182" s="11">
        <f t="shared" si="188"/>
        <v>0</v>
      </c>
      <c r="AL182" s="11">
        <f t="shared" si="189"/>
        <v>0</v>
      </c>
    </row>
    <row r="183" spans="1:38" x14ac:dyDescent="0.2">
      <c r="A183" s="105" t="s">
        <v>356</v>
      </c>
      <c r="B183" s="96" t="s">
        <v>410</v>
      </c>
      <c r="C183" s="65" t="s">
        <v>80</v>
      </c>
      <c r="D183" s="66"/>
      <c r="E183" s="68"/>
      <c r="F183" s="66"/>
      <c r="G183" s="68"/>
      <c r="H183" s="66"/>
      <c r="I183" s="68"/>
      <c r="J183" s="66"/>
      <c r="K183" s="68"/>
      <c r="L183" s="66">
        <v>48.17</v>
      </c>
      <c r="M183" s="68">
        <f>100 * (   ((60*(INT(MIN(L164:L185))))+(100*(MIN(L164:L185)-(INT(MIN(L164:L185))))) )  /  ((60*(INT(L183)))+(100*((L183)-(INT(L183)))))    )</f>
        <v>64.204349326889883</v>
      </c>
      <c r="N183" s="66"/>
      <c r="O183" s="68"/>
      <c r="P183" s="66"/>
      <c r="Q183" s="68"/>
      <c r="R183" s="66"/>
      <c r="S183" s="68"/>
      <c r="T183" s="66"/>
      <c r="U183" s="68"/>
      <c r="V183" s="68">
        <f t="shared" ref="V183:V184" si="191">SUM(E183,G183,I183,K183,M183)</f>
        <v>64.204349326889883</v>
      </c>
      <c r="W183" s="16"/>
      <c r="X183" s="15"/>
      <c r="Z183" s="13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 spans="1:38" x14ac:dyDescent="0.2">
      <c r="A184" s="105" t="s">
        <v>357</v>
      </c>
      <c r="B184" s="96" t="s">
        <v>344</v>
      </c>
      <c r="C184" s="65" t="s">
        <v>81</v>
      </c>
      <c r="D184" s="66"/>
      <c r="E184" s="68"/>
      <c r="F184" s="66"/>
      <c r="G184" s="68"/>
      <c r="H184" s="66"/>
      <c r="I184" s="68"/>
      <c r="J184" s="66"/>
      <c r="K184" s="68"/>
      <c r="L184" s="66">
        <v>55.58</v>
      </c>
      <c r="M184" s="68">
        <f>100 * (   ((60*(INT(MIN(L164:L185))))+(100*(MIN(L164:L185)-(INT(MIN(L164:L185))))) )  /  ((60*(INT(L184)))+(100*((L184)-(INT(L184)))))    )</f>
        <v>55.390113162596791</v>
      </c>
      <c r="N184" s="66"/>
      <c r="O184" s="68"/>
      <c r="P184" s="66"/>
      <c r="Q184" s="68"/>
      <c r="R184" s="66"/>
      <c r="S184" s="68"/>
      <c r="T184" s="66"/>
      <c r="U184" s="68"/>
      <c r="V184" s="68">
        <f t="shared" si="191"/>
        <v>55.390113162596791</v>
      </c>
      <c r="W184" s="22"/>
      <c r="X184" s="15"/>
      <c r="Z184" s="13">
        <f t="shared" si="178"/>
        <v>49.851101846337116</v>
      </c>
      <c r="AB184" s="11">
        <f t="shared" si="179"/>
        <v>0</v>
      </c>
      <c r="AC184" s="11">
        <f t="shared" si="180"/>
        <v>0</v>
      </c>
      <c r="AD184" s="11">
        <f t="shared" si="181"/>
        <v>49.851101846337116</v>
      </c>
      <c r="AE184" s="11">
        <f t="shared" si="182"/>
        <v>0</v>
      </c>
      <c r="AF184" s="11">
        <f t="shared" si="183"/>
        <v>0</v>
      </c>
      <c r="AG184" s="11">
        <f t="shared" si="184"/>
        <v>0</v>
      </c>
      <c r="AH184" s="11">
        <f t="shared" si="185"/>
        <v>0</v>
      </c>
      <c r="AI184" s="11">
        <f t="shared" si="186"/>
        <v>0</v>
      </c>
      <c r="AJ184" s="11">
        <f t="shared" si="187"/>
        <v>0</v>
      </c>
      <c r="AK184" s="11">
        <f t="shared" si="188"/>
        <v>0</v>
      </c>
      <c r="AL184" s="11">
        <f t="shared" si="189"/>
        <v>0</v>
      </c>
    </row>
    <row r="185" spans="1:38" ht="13.5" thickBot="1" x14ac:dyDescent="0.25">
      <c r="A185" s="107" t="s">
        <v>89</v>
      </c>
      <c r="B185" s="98" t="s">
        <v>388</v>
      </c>
      <c r="C185" s="72" t="s">
        <v>285</v>
      </c>
      <c r="D185" s="73"/>
      <c r="E185" s="74"/>
      <c r="F185" s="73"/>
      <c r="G185" s="74"/>
      <c r="H185" s="73"/>
      <c r="I185" s="74"/>
      <c r="J185" s="73"/>
      <c r="K185" s="74"/>
      <c r="L185" s="73"/>
      <c r="M185" s="74"/>
      <c r="N185" s="73"/>
      <c r="O185" s="74"/>
      <c r="P185" s="73"/>
      <c r="Q185" s="74"/>
      <c r="R185" s="73">
        <v>156.26</v>
      </c>
      <c r="S185" s="74">
        <f>100 * (   ((60*(INT(MIN(R164:R185))))+(100*(MIN(R164:R185)-(INT(MIN(R164:R185))))) )  /  ((60*(INT(R185)))+(100*((R185)-(INT(R185)))))    )</f>
        <v>47.219262731728108</v>
      </c>
      <c r="T185" s="73"/>
      <c r="U185" s="74"/>
      <c r="V185" s="74">
        <f>SUM(S185,G185,I185,O185,M185)</f>
        <v>47.219262731728108</v>
      </c>
      <c r="W185" s="22"/>
      <c r="X185" s="15"/>
      <c r="Z185" s="13">
        <f t="shared" si="178"/>
        <v>42.497336458555296</v>
      </c>
      <c r="AB185" s="11">
        <f t="shared" si="179"/>
        <v>0</v>
      </c>
      <c r="AC185" s="11">
        <f t="shared" si="180"/>
        <v>0</v>
      </c>
      <c r="AD185" s="11">
        <f t="shared" si="181"/>
        <v>0</v>
      </c>
      <c r="AE185" s="11">
        <f t="shared" si="182"/>
        <v>0</v>
      </c>
      <c r="AF185" s="11">
        <f t="shared" si="183"/>
        <v>0</v>
      </c>
      <c r="AG185" s="11">
        <f t="shared" si="184"/>
        <v>0</v>
      </c>
      <c r="AH185" s="11">
        <f t="shared" si="185"/>
        <v>0</v>
      </c>
      <c r="AI185" s="11">
        <f t="shared" si="186"/>
        <v>0</v>
      </c>
      <c r="AJ185" s="11">
        <f t="shared" si="187"/>
        <v>0</v>
      </c>
      <c r="AK185" s="11">
        <f t="shared" si="188"/>
        <v>42.497336458555296</v>
      </c>
      <c r="AL185" s="11">
        <f t="shared" si="189"/>
        <v>0</v>
      </c>
    </row>
    <row r="186" spans="1:38" ht="13.5" thickBot="1" x14ac:dyDescent="0.25">
      <c r="A186" s="3"/>
      <c r="R186" s="2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 spans="1:38" ht="13.5" customHeight="1" x14ac:dyDescent="0.25">
      <c r="A187" s="387"/>
      <c r="B187" s="390" t="s">
        <v>25</v>
      </c>
      <c r="C187" s="393" t="s">
        <v>2</v>
      </c>
      <c r="D187" s="380" t="s">
        <v>95</v>
      </c>
      <c r="E187" s="380"/>
      <c r="F187" s="380" t="s">
        <v>145</v>
      </c>
      <c r="G187" s="380"/>
      <c r="H187" s="380" t="s">
        <v>133</v>
      </c>
      <c r="I187" s="380"/>
      <c r="J187" s="380" t="s">
        <v>135</v>
      </c>
      <c r="K187" s="380"/>
      <c r="L187" s="380" t="s">
        <v>136</v>
      </c>
      <c r="M187" s="381"/>
      <c r="N187" s="380" t="s">
        <v>149</v>
      </c>
      <c r="O187" s="380"/>
      <c r="P187" s="380" t="s">
        <v>20</v>
      </c>
      <c r="Q187" s="380"/>
      <c r="R187" s="380" t="s">
        <v>153</v>
      </c>
      <c r="S187" s="381"/>
      <c r="T187" s="380" t="s">
        <v>381</v>
      </c>
      <c r="U187" s="381"/>
      <c r="V187" s="384" t="s">
        <v>93</v>
      </c>
      <c r="W187" s="397"/>
      <c r="X187" s="397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 spans="1:38" ht="13.5" x14ac:dyDescent="0.25">
      <c r="A188" s="388"/>
      <c r="B188" s="391"/>
      <c r="C188" s="394"/>
      <c r="D188" s="379" t="s">
        <v>144</v>
      </c>
      <c r="E188" s="379"/>
      <c r="F188" s="379" t="s">
        <v>146</v>
      </c>
      <c r="G188" s="379"/>
      <c r="H188" s="379" t="s">
        <v>146</v>
      </c>
      <c r="I188" s="379"/>
      <c r="J188" s="379" t="s">
        <v>147</v>
      </c>
      <c r="K188" s="379"/>
      <c r="L188" s="379" t="s">
        <v>148</v>
      </c>
      <c r="M188" s="379"/>
      <c r="N188" s="379" t="s">
        <v>151</v>
      </c>
      <c r="O188" s="379"/>
      <c r="P188" s="379" t="s">
        <v>152</v>
      </c>
      <c r="Q188" s="379"/>
      <c r="R188" s="379" t="s">
        <v>91</v>
      </c>
      <c r="S188" s="379"/>
      <c r="T188" s="379" t="s">
        <v>382</v>
      </c>
      <c r="U188" s="379"/>
      <c r="V188" s="385"/>
      <c r="W188" s="397"/>
      <c r="X188" s="397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 spans="1:38" ht="13.5" customHeight="1" thickBot="1" x14ac:dyDescent="0.25">
      <c r="A189" s="389"/>
      <c r="B189" s="392"/>
      <c r="C189" s="395"/>
      <c r="D189" s="31" t="s">
        <v>0</v>
      </c>
      <c r="E189" s="32" t="s">
        <v>1</v>
      </c>
      <c r="F189" s="31" t="s">
        <v>0</v>
      </c>
      <c r="G189" s="32" t="s">
        <v>1</v>
      </c>
      <c r="H189" s="31" t="s">
        <v>0</v>
      </c>
      <c r="I189" s="32" t="s">
        <v>1</v>
      </c>
      <c r="J189" s="31" t="s">
        <v>0</v>
      </c>
      <c r="K189" s="32" t="s">
        <v>1</v>
      </c>
      <c r="L189" s="31" t="s">
        <v>0</v>
      </c>
      <c r="M189" s="32" t="s">
        <v>1</v>
      </c>
      <c r="N189" s="31" t="s">
        <v>0</v>
      </c>
      <c r="O189" s="32" t="s">
        <v>1</v>
      </c>
      <c r="P189" s="31" t="s">
        <v>0</v>
      </c>
      <c r="Q189" s="32" t="s">
        <v>1</v>
      </c>
      <c r="R189" s="31" t="s">
        <v>0</v>
      </c>
      <c r="S189" s="32" t="s">
        <v>1</v>
      </c>
      <c r="T189" s="31" t="s">
        <v>0</v>
      </c>
      <c r="U189" s="32" t="s">
        <v>1</v>
      </c>
      <c r="V189" s="386"/>
      <c r="W189" s="18"/>
      <c r="X189" s="19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 spans="1:38" x14ac:dyDescent="0.2">
      <c r="A190" s="108" t="s">
        <v>3</v>
      </c>
      <c r="B190" s="48" t="s">
        <v>42</v>
      </c>
      <c r="C190" s="60" t="s">
        <v>73</v>
      </c>
      <c r="D190" s="61">
        <v>42.12</v>
      </c>
      <c r="E190" s="62">
        <f>100 * (   ((60*(INT(MIN(D190:D218))))+(100*(MIN(D190:D218)-(INT(MIN(D190:D218))))) )  /  ((60*(INT(D190)))+(100*((D190)-(INT(D190)))))    )</f>
        <v>100</v>
      </c>
      <c r="F190" s="61">
        <v>29.1</v>
      </c>
      <c r="G190" s="62">
        <f>100 * (   ((60*(INT(MIN(F190:F218))))+(100*(MIN(F190:F218)-(INT(MIN(F190:F218))))) )  /  ((60*(INT(F190)))+(100*((F190)-(INT(F190)))))    )</f>
        <v>100</v>
      </c>
      <c r="H190" s="61">
        <v>28.05</v>
      </c>
      <c r="I190" s="62">
        <f>100 * (   ((60*(INT(MIN(H190:H218))))+(100*(MIN(H190:H218)-(INT(MIN(H190:H218))))) )  /  ((60*(INT(H190)))+(100*((H190)-(INT(H190)))))    )</f>
        <v>100</v>
      </c>
      <c r="J190" s="61">
        <v>28.48</v>
      </c>
      <c r="K190" s="63">
        <f>100 * (   ((60*(INT(MIN(J190:J218))))+(100*(MIN(J190:J218)-(INT(MIN(J190:J218))))) )  /  ((60*(INT(J190)))+(100*((J190)-(INT(J190)))))    )</f>
        <v>98.784722222222214</v>
      </c>
      <c r="L190" s="61">
        <v>28.49</v>
      </c>
      <c r="M190" s="62">
        <f>100 * (   ((60*(INT(MIN(L190:L218))))+(100*(MIN(L190:L218)-(INT(MIN(L190:L218))))) )  /  ((60*(INT(L190)))+(100*((L190)-(INT(L190)))))    )</f>
        <v>100</v>
      </c>
      <c r="N190" s="61">
        <v>31.39</v>
      </c>
      <c r="O190" s="62">
        <f>100 * (   ((60*(INT(MIN(N190:N218))))+(100*(MIN(N190:N218)-(INT(MIN(N190:N218))))) )  /  ((60*(INT(N190)))+(100*((N190)-(INT(N190)))))    )</f>
        <v>88.362295945234322</v>
      </c>
      <c r="P190" s="61"/>
      <c r="Q190" s="62"/>
      <c r="R190" s="61">
        <v>55.47</v>
      </c>
      <c r="S190" s="62">
        <f>100 * (   ((60*(INT(MIN(R190:R218))))+(100*(MIN(R190:R218)-(INT(MIN(R190:R218))))) )  /  ((60*(INT(R190)))+(100*((R190)-(INT(R190)))))    )</f>
        <v>100</v>
      </c>
      <c r="T190" s="61">
        <v>27.15</v>
      </c>
      <c r="U190" s="63">
        <f>100 * (   ((60*(INT(MIN(T190:T218))))+(100*(MIN(T190:T218)-(INT(MIN(T190:T218))))) )  /  ((60*(INT(T190)))+(100*((T190)-(INT(T190)))))    )</f>
        <v>100</v>
      </c>
      <c r="V190" s="62">
        <f>SUM(E190,G190,I190,S190,M190)</f>
        <v>500</v>
      </c>
      <c r="W190" s="16"/>
      <c r="X190" s="15"/>
      <c r="Z190" s="13">
        <f t="shared" ref="Z190:Z218" si="192">(SUM(E190,G190,I190,K190,M190,O190,Q190,S190,U190)*0.8)</f>
        <v>629.71761453396527</v>
      </c>
      <c r="AB190" s="11">
        <f t="shared" ref="AB190:AB207" si="193">IF(C190="Vihor",1,0)*Z190</f>
        <v>629.71761453396527</v>
      </c>
      <c r="AC190" s="11">
        <f t="shared" ref="AC190:AC207" si="194">IF(C190="Maksimir",1,0)*Z190</f>
        <v>0</v>
      </c>
      <c r="AD190" s="11">
        <f t="shared" ref="AD190:AD207" si="195">IF(C190="Japetić",1,0)*Z190</f>
        <v>0</v>
      </c>
      <c r="AE190" s="11">
        <f t="shared" ref="AE190:AE207" si="196">IF(C190="Bjelovar",1,0)*Z190</f>
        <v>0</v>
      </c>
      <c r="AF190" s="11">
        <f t="shared" ref="AF190:AF207" si="197">IF(C190="Međimurje",1,0)*Z190</f>
        <v>0</v>
      </c>
      <c r="AG190" s="11">
        <f t="shared" ref="AG190:AG207" si="198">IF(C190="Sova",1,0)*Z190</f>
        <v>0</v>
      </c>
      <c r="AH190" s="11">
        <f t="shared" ref="AH190:AH207" si="199">IF(C190="Orion",1,0)*Z190</f>
        <v>0</v>
      </c>
      <c r="AI190" s="11">
        <f t="shared" ref="AI190:AI207" si="200">IF(C190="Kapela",1,0)*Z190</f>
        <v>0</v>
      </c>
      <c r="AJ190" s="11">
        <f t="shared" ref="AJ190:AJ207" si="201">IF(C190="Jelen",1,0)*Z190</f>
        <v>0</v>
      </c>
      <c r="AK190" s="11">
        <f t="shared" ref="AK190:AK207" si="202">IF(C190="Varaždin",1,0)*Z190</f>
        <v>0</v>
      </c>
      <c r="AL190" s="11">
        <f t="shared" ref="AL190:AL207" si="203">IF(C190="Ivan Merz",1,0)*Z190</f>
        <v>0</v>
      </c>
    </row>
    <row r="191" spans="1:38" x14ac:dyDescent="0.2">
      <c r="A191" s="105" t="s">
        <v>4</v>
      </c>
      <c r="B191" s="96" t="s">
        <v>31</v>
      </c>
      <c r="C191" s="65" t="s">
        <v>82</v>
      </c>
      <c r="D191" s="66">
        <v>50.42</v>
      </c>
      <c r="E191" s="67">
        <f>100 * (   ((60*(INT(MIN(D190:D218))))+(100*(MIN(D190:D218)-(INT(MIN(D190:D218))))) )  /  ((60*(INT(D191)))+(100*((D191)-(INT(D191)))))    )</f>
        <v>83.234714003944759</v>
      </c>
      <c r="F191" s="66">
        <v>35.24</v>
      </c>
      <c r="G191" s="67">
        <f>100 * (   ((60*(INT(MIN(F190:F218))))+(100*(MIN(F190:F218)-(INT(MIN(F190:F218))))) )  /  ((60*(INT(F191)))+(100*((F191)-(INT(F191)))))    )</f>
        <v>82.391713747645966</v>
      </c>
      <c r="H191" s="66">
        <v>46.5</v>
      </c>
      <c r="I191" s="67">
        <f>100 * (   ((60*(INT(MIN(H190:H218))))+(100*(MIN(H190:H218)-(INT(MIN(H190:H218))))) )  /  ((60*(INT(H191)))+(100*((H191)-(INT(H191)))))    )</f>
        <v>59.964412811387902</v>
      </c>
      <c r="J191" s="66">
        <v>30.2</v>
      </c>
      <c r="K191" s="68">
        <f>100 * (   ((60*(INT(MIN(J190:J218))))+(100*(MIN(J190:J218)-(INT(MIN(J190:J218))))) )  /  ((60*(INT(J191)))+(100*((J191)-(INT(J191)))))    )</f>
        <v>93.791208791208788</v>
      </c>
      <c r="L191" s="66">
        <v>30.53</v>
      </c>
      <c r="M191" s="68">
        <f>100 * (   ((60*(INT(MIN(L190:L218))))+(100*(MIN(L190:L218)-(INT(MIN(L190:L218))))) )  /  ((60*(INT(L191)))+(100*((L191)-(INT(L191)))))    )</f>
        <v>93.308148947652441</v>
      </c>
      <c r="N191" s="66">
        <v>27.58</v>
      </c>
      <c r="O191" s="68">
        <f>100 * (   ((60*(INT(MIN(N190:N218))))+(100*(MIN(N190:N218)-(INT(MIN(N190:N218))))) )  /  ((60*(INT(N191)))+(100*((N191)-(INT(N191)))))    )</f>
        <v>100</v>
      </c>
      <c r="P191" s="66">
        <v>44.53</v>
      </c>
      <c r="Q191" s="68">
        <f>100 * (   ((60*(INT(MIN(P190:P218))))+(100*(MIN(P190:P218)-(INT(MIN(P190:P218))))) )  /  ((60*(INT(P191)))+(100*((P191)-(INT(P191)))))    )</f>
        <v>92.164871890085408</v>
      </c>
      <c r="R191" s="66">
        <v>60.15</v>
      </c>
      <c r="S191" s="68">
        <f>100 * (   ((60*(INT(MIN(R190:R218))))+(100*(MIN(R190:R218)-(INT(MIN(R190:R218))))) )  /  ((60*(INT(R191)))+(100*((R191)-(INT(R191)))))    )</f>
        <v>92.586445366528352</v>
      </c>
      <c r="T191" s="66">
        <v>38.01</v>
      </c>
      <c r="U191" s="67">
        <f>100 * (   ((60*(INT(MIN(T190:T218))))+(100*(MIN(T190:T218)-(INT(MIN(T190:T218))))) )  /  ((60*(INT(T191)))+(100*((T191)-(INT(T191)))))    )</f>
        <v>71.679088119245932</v>
      </c>
      <c r="V191" s="68">
        <f>SUM(S191,O191,Q191,K191,M191)</f>
        <v>471.850674995475</v>
      </c>
      <c r="W191" s="16"/>
      <c r="X191" s="15"/>
      <c r="Z191" s="13">
        <f t="shared" si="192"/>
        <v>615.29648294215974</v>
      </c>
      <c r="AB191" s="11">
        <f t="shared" ref="AB191:AB205" si="204">IF(C191="Vihor",1,0)*Z191</f>
        <v>0</v>
      </c>
      <c r="AC191" s="11">
        <f t="shared" ref="AC191:AC205" si="205">IF(C191="Maksimir",1,0)*Z191</f>
        <v>0</v>
      </c>
      <c r="AD191" s="11">
        <f t="shared" ref="AD191:AD205" si="206">IF(C191="Japetić",1,0)*Z191</f>
        <v>0</v>
      </c>
      <c r="AE191" s="11">
        <f t="shared" ref="AE191:AE205" si="207">IF(C191="Bjelovar",1,0)*Z191</f>
        <v>615.29648294215974</v>
      </c>
      <c r="AF191" s="11">
        <f t="shared" ref="AF191:AF205" si="208">IF(C191="Međimurje",1,0)*Z191</f>
        <v>0</v>
      </c>
      <c r="AG191" s="11">
        <f t="shared" ref="AG191:AG205" si="209">IF(C191="Sova",1,0)*Z191</f>
        <v>0</v>
      </c>
      <c r="AH191" s="11">
        <f t="shared" ref="AH191:AH205" si="210">IF(C191="Orion",1,0)*Z191</f>
        <v>0</v>
      </c>
      <c r="AI191" s="11">
        <f t="shared" ref="AI191:AI205" si="211">IF(C191="Kapela",1,0)*Z191</f>
        <v>0</v>
      </c>
      <c r="AJ191" s="11">
        <f t="shared" ref="AJ191:AJ205" si="212">IF(C191="Jelen",1,0)*Z191</f>
        <v>0</v>
      </c>
      <c r="AK191" s="11">
        <f t="shared" ref="AK191:AK205" si="213">IF(C191="Varaždin",1,0)*Z191</f>
        <v>0</v>
      </c>
      <c r="AL191" s="11">
        <f t="shared" ref="AL191:AL205" si="214">IF(C191="Ivan Merz",1,0)*Z191</f>
        <v>0</v>
      </c>
    </row>
    <row r="192" spans="1:38" x14ac:dyDescent="0.2">
      <c r="A192" s="105" t="s">
        <v>5</v>
      </c>
      <c r="B192" s="96" t="s">
        <v>30</v>
      </c>
      <c r="C192" s="65" t="s">
        <v>80</v>
      </c>
      <c r="D192" s="66">
        <v>60.29</v>
      </c>
      <c r="E192" s="67">
        <f>100 * (   ((60*(INT(MIN(D190:D218))))+(100*(MIN(D190:D218)-(INT(MIN(D190:D218))))) )  /  ((60*(INT(D192)))+(100*((D192)-(INT(D192)))))    )</f>
        <v>69.771286855883147</v>
      </c>
      <c r="F192" s="66">
        <v>32.39</v>
      </c>
      <c r="G192" s="68">
        <f>100 * (   ((60*(INT(MIN(F190:F218))))+(100*(MIN(F190:F218)-(INT(MIN(F190:F218))))) )  /  ((60*(INT(F192)))+(100*((F192)-(INT(F192)))))    )</f>
        <v>89.33129147524248</v>
      </c>
      <c r="H192" s="66" t="s">
        <v>88</v>
      </c>
      <c r="I192" s="122" t="s">
        <v>16</v>
      </c>
      <c r="J192" s="66">
        <v>28.27</v>
      </c>
      <c r="K192" s="68">
        <f>100 * (   ((60*(INT(MIN(J190:J218))))+(100*(MIN(J190:J218)-(INT(MIN(J190:J218))))) )  /  ((60*(INT(J192)))+(100*((J192)-(INT(J192)))))    )</f>
        <v>100</v>
      </c>
      <c r="L192" s="66">
        <v>29.37</v>
      </c>
      <c r="M192" s="68">
        <f>100 * (   ((60*(INT(MIN(L190:L218))))+(100*(MIN(L190:L218)-(INT(MIN(L190:L218))))) )  /  ((60*(INT(L192)))+(100*((L192)-(INT(L192)))))    )</f>
        <v>97.298818232976913</v>
      </c>
      <c r="N192" s="66">
        <v>32.32</v>
      </c>
      <c r="O192" s="68">
        <f>100 * (   ((60*(INT(MIN(N190:N218))))+(100*(MIN(N190:N218)-(INT(MIN(N190:N218))))) )  /  ((60*(INT(N192)))+(100*((N192)-(INT(N192)))))    )</f>
        <v>85.963114754098342</v>
      </c>
      <c r="P192" s="66">
        <v>42.57</v>
      </c>
      <c r="Q192" s="68">
        <f>100 * (   ((60*(INT(MIN(P190:P218))))+(100*(MIN(P190:P218)-(INT(MIN(P190:P218))))) )  /  ((60*(INT(P192)))+(100*((P192)-(INT(P192)))))    )</f>
        <v>96.313542879317041</v>
      </c>
      <c r="R192" s="66">
        <v>88.21</v>
      </c>
      <c r="S192" s="67">
        <f>100 * (   ((60*(INT(MIN(R190:R218))))+(100*(MIN(R190:R218)-(INT(MIN(R190:R218))))) )  /  ((60*(INT(R192)))+(100*((R192)-(INT(R192)))))    )</f>
        <v>63.139030371628003</v>
      </c>
      <c r="T192" s="66">
        <v>34.119999999999997</v>
      </c>
      <c r="U192" s="67">
        <f>100 * (   ((60*(INT(MIN(T190:T218))))+(100*(MIN(T190:T218)-(INT(MIN(T190:T218))))) )  /  ((60*(INT(T192)))+(100*((T192)-(INT(T192)))))    )</f>
        <v>79.67836257309942</v>
      </c>
      <c r="V192" s="68">
        <f>SUM(O192,G192,Q192,K192,M192)</f>
        <v>468.9067673416348</v>
      </c>
      <c r="W192" s="16"/>
      <c r="X192" s="15"/>
      <c r="Z192" s="13">
        <f t="shared" si="192"/>
        <v>545.19635771379637</v>
      </c>
      <c r="AB192" s="11">
        <f t="shared" si="204"/>
        <v>0</v>
      </c>
      <c r="AC192" s="11">
        <f t="shared" si="205"/>
        <v>545.19635771379637</v>
      </c>
      <c r="AD192" s="11">
        <f t="shared" si="206"/>
        <v>0</v>
      </c>
      <c r="AE192" s="11">
        <f t="shared" si="207"/>
        <v>0</v>
      </c>
      <c r="AF192" s="11">
        <f t="shared" si="208"/>
        <v>0</v>
      </c>
      <c r="AG192" s="11">
        <f t="shared" si="209"/>
        <v>0</v>
      </c>
      <c r="AH192" s="11">
        <f t="shared" si="210"/>
        <v>0</v>
      </c>
      <c r="AI192" s="11">
        <f t="shared" si="211"/>
        <v>0</v>
      </c>
      <c r="AJ192" s="11">
        <f t="shared" si="212"/>
        <v>0</v>
      </c>
      <c r="AK192" s="11">
        <f t="shared" si="213"/>
        <v>0</v>
      </c>
      <c r="AL192" s="11">
        <f t="shared" si="214"/>
        <v>0</v>
      </c>
    </row>
    <row r="193" spans="1:38" x14ac:dyDescent="0.2">
      <c r="A193" s="105" t="s">
        <v>6</v>
      </c>
      <c r="B193" s="96" t="s">
        <v>203</v>
      </c>
      <c r="C193" s="65" t="s">
        <v>73</v>
      </c>
      <c r="D193" s="66">
        <v>62.01</v>
      </c>
      <c r="E193" s="67">
        <f>100 * (   ((60*(INT(MIN(D190:D218))))+(100*(MIN(D190:D218)-(INT(MIN(D190:D218))))) )  /  ((60*(INT(D193)))+(100*((D193)-(INT(D193)))))    )</f>
        <v>68.046224133297486</v>
      </c>
      <c r="F193" s="66">
        <v>34.479999999999997</v>
      </c>
      <c r="G193" s="68">
        <f>100 * (   ((60*(INT(MIN(F190:F218))))+(100*(MIN(F190:F218)-(INT(MIN(F190:F218))))) )  /  ((60*(INT(F193)))+(100*((F193)-(INT(F193)))))    )</f>
        <v>83.812260536398497</v>
      </c>
      <c r="H193" s="66">
        <v>33.51</v>
      </c>
      <c r="I193" s="67">
        <f>100 * (   ((60*(INT(MIN(H190:H218))))+(100*(MIN(H190:H218)-(INT(MIN(H190:H218))))) )  /  ((60*(INT(H193)))+(100*((H193)-(INT(H193)))))    )</f>
        <v>82.964057114721825</v>
      </c>
      <c r="J193" s="66">
        <v>28.58</v>
      </c>
      <c r="K193" s="68">
        <f>100 * (   ((60*(INT(MIN(J190:J218))))+(100*(MIN(J190:J218)-(INT(MIN(J190:J218))))) )  /  ((60*(INT(J193)))+(100*((J193)-(INT(J193)))))    )</f>
        <v>98.21634062140393</v>
      </c>
      <c r="L193" s="66">
        <v>29.29</v>
      </c>
      <c r="M193" s="68">
        <f>100 * (   ((60*(INT(MIN(L190:L218))))+(100*(MIN(L190:L218)-(INT(MIN(L190:L218))))) )  /  ((60*(INT(L193)))+(100*((L193)-(INT(L193)))))    )</f>
        <v>97.738835500282633</v>
      </c>
      <c r="N193" s="66">
        <v>37.44</v>
      </c>
      <c r="O193" s="67">
        <f>100 * (   ((60*(INT(MIN(N190:N218))))+(100*(MIN(N190:N218)-(INT(MIN(N190:N218))))) )  /  ((60*(INT(N193)))+(100*((N193)-(INT(N193)))))    )</f>
        <v>74.116607773851584</v>
      </c>
      <c r="P193" s="66">
        <v>46.22</v>
      </c>
      <c r="Q193" s="68">
        <f>100 * (   ((60*(INT(MIN(P190:P218))))+(100*(MIN(P190:P218)-(INT(MIN(P190:P218))))) )  /  ((60*(INT(P193)))+(100*((P193)-(INT(P193)))))    )</f>
        <v>89.216391085549958</v>
      </c>
      <c r="R193" s="66">
        <v>64.03</v>
      </c>
      <c r="S193" s="68">
        <f>100 * (   ((60*(INT(MIN(R190:R218))))+(100*(MIN(R190:R218)-(INT(MIN(R190:R218))))) )  /  ((60*(INT(R193)))+(100*((R193)-(INT(R193)))))    )</f>
        <v>87.093416601613328</v>
      </c>
      <c r="T193" s="66">
        <v>35.450000000000003</v>
      </c>
      <c r="U193" s="67">
        <f>100 * (   ((60*(INT(MIN(T190:T218))))+(100*(MIN(T190:T218)-(INT(MIN(T190:T218))))) )  /  ((60*(INT(T193)))+(100*((T193)-(INT(T193)))))    )</f>
        <v>76.223776223776198</v>
      </c>
      <c r="V193" s="68">
        <f>SUM(Q193,S193,G193,K193,M193)</f>
        <v>456.07724434524829</v>
      </c>
      <c r="W193" s="16"/>
      <c r="X193" s="15"/>
      <c r="Z193" s="13">
        <f t="shared" si="192"/>
        <v>605.94232767271637</v>
      </c>
      <c r="AB193" s="11">
        <f t="shared" si="204"/>
        <v>605.94232767271637</v>
      </c>
      <c r="AC193" s="11">
        <f t="shared" si="205"/>
        <v>0</v>
      </c>
      <c r="AD193" s="11">
        <f t="shared" si="206"/>
        <v>0</v>
      </c>
      <c r="AE193" s="11">
        <f t="shared" si="207"/>
        <v>0</v>
      </c>
      <c r="AF193" s="11">
        <f t="shared" si="208"/>
        <v>0</v>
      </c>
      <c r="AG193" s="11">
        <f t="shared" si="209"/>
        <v>0</v>
      </c>
      <c r="AH193" s="11">
        <f t="shared" si="210"/>
        <v>0</v>
      </c>
      <c r="AI193" s="11">
        <f t="shared" si="211"/>
        <v>0</v>
      </c>
      <c r="AJ193" s="11">
        <f t="shared" si="212"/>
        <v>0</v>
      </c>
      <c r="AK193" s="11">
        <f t="shared" si="213"/>
        <v>0</v>
      </c>
      <c r="AL193" s="11">
        <f t="shared" si="214"/>
        <v>0</v>
      </c>
    </row>
    <row r="194" spans="1:38" x14ac:dyDescent="0.2">
      <c r="A194" s="105" t="s">
        <v>7</v>
      </c>
      <c r="B194" s="96" t="s">
        <v>129</v>
      </c>
      <c r="C194" s="65" t="s">
        <v>84</v>
      </c>
      <c r="D194" s="66">
        <v>49.41</v>
      </c>
      <c r="E194" s="68">
        <f>100 * (   ((60*(INT(MIN(D190:D218))))+(100*(MIN(D190:D218)-(INT(MIN(D190:D218))))) )  /  ((60*(INT(D194)))+(100*((D194)-(INT(D194)))))    )</f>
        <v>84.937940288493792</v>
      </c>
      <c r="F194" s="66">
        <v>29.54</v>
      </c>
      <c r="G194" s="68">
        <f>100 * (   ((60*(INT(MIN(F190:F218))))+(100*(MIN(F190:F218)-(INT(MIN(F190:F218))))) )  /  ((60*(INT(F194)))+(100*((F194)-(INT(F194)))))    )</f>
        <v>97.547380156075832</v>
      </c>
      <c r="H194" s="66">
        <v>41.08</v>
      </c>
      <c r="I194" s="67">
        <f>100 * (   ((60*(INT(MIN(H190:H218))))+(100*(MIN(H190:H218)-(INT(MIN(H190:H218))))) )  /  ((60*(INT(H194)))+(100*((H194)-(INT(H194)))))    )</f>
        <v>68.273905996758515</v>
      </c>
      <c r="J194" s="66">
        <v>32.11</v>
      </c>
      <c r="K194" s="68">
        <f>100 * (   ((60*(INT(MIN(J190:J218))))+(100*(MIN(J190:J218)-(INT(MIN(J190:J218))))) )  /  ((60*(INT(J194)))+(100*((J194)-(INT(J194)))))    )</f>
        <v>88.399792853443813</v>
      </c>
      <c r="L194" s="66"/>
      <c r="M194" s="68"/>
      <c r="N194" s="66">
        <v>39.51</v>
      </c>
      <c r="O194" s="67">
        <f>100 * (   ((60*(INT(MIN(N190:N218))))+(100*(MIN(N190:N218)-(INT(MIN(N190:N218))))) )  /  ((60*(INT(N194)))+(100*((N194)-(INT(N194)))))    )</f>
        <v>70.179841070681718</v>
      </c>
      <c r="P194" s="66">
        <v>42.11</v>
      </c>
      <c r="Q194" s="68">
        <f>100 * (   ((60*(INT(MIN(P190:P218))))+(100*(MIN(P190:P218)-(INT(MIN(P190:P218))))) )  /  ((60*(INT(P194)))+(100*((P194)-(INT(P194)))))    )</f>
        <v>98.064006321612013</v>
      </c>
      <c r="R194" s="66">
        <v>83.54</v>
      </c>
      <c r="S194" s="67">
        <f>100 * (   ((60*(INT(MIN(R190:R218))))+(100*(MIN(R190:R218)-(INT(MIN(R190:R218))))) )  /  ((60*(INT(R194)))+(100*((R194)-(INT(R194)))))    )</f>
        <v>66.48788239968215</v>
      </c>
      <c r="T194" s="66">
        <v>34.409999999999997</v>
      </c>
      <c r="U194" s="68">
        <f>100 * (   ((60*(INT(MIN(T190:T218))))+(100*(MIN(T190:T218)-(INT(MIN(T190:T218))))) )  /  ((60*(INT(T194)))+(100*((T194)-(INT(T194)))))    )</f>
        <v>78.567996155694388</v>
      </c>
      <c r="V194" s="68">
        <f>SUM(E194,G194,Q194,K194,U194)</f>
        <v>447.51711577531984</v>
      </c>
      <c r="W194" s="16"/>
      <c r="X194" s="15"/>
      <c r="Z194" s="13">
        <f t="shared" si="192"/>
        <v>521.96699619395383</v>
      </c>
      <c r="AB194" s="11">
        <f t="shared" si="204"/>
        <v>0</v>
      </c>
      <c r="AC194" s="11">
        <f t="shared" si="205"/>
        <v>0</v>
      </c>
      <c r="AD194" s="11">
        <f t="shared" si="206"/>
        <v>0</v>
      </c>
      <c r="AE194" s="11">
        <f t="shared" si="207"/>
        <v>0</v>
      </c>
      <c r="AF194" s="11">
        <f t="shared" si="208"/>
        <v>0</v>
      </c>
      <c r="AG194" s="11">
        <f t="shared" si="209"/>
        <v>0</v>
      </c>
      <c r="AH194" s="11">
        <f t="shared" si="210"/>
        <v>0</v>
      </c>
      <c r="AI194" s="11">
        <f t="shared" si="211"/>
        <v>521.96699619395383</v>
      </c>
      <c r="AJ194" s="11">
        <f t="shared" si="212"/>
        <v>0</v>
      </c>
      <c r="AK194" s="11">
        <f t="shared" si="213"/>
        <v>0</v>
      </c>
      <c r="AL194" s="11">
        <f t="shared" si="214"/>
        <v>0</v>
      </c>
    </row>
    <row r="195" spans="1:38" x14ac:dyDescent="0.2">
      <c r="A195" s="105" t="s">
        <v>8</v>
      </c>
      <c r="B195" s="96" t="s">
        <v>287</v>
      </c>
      <c r="C195" s="65" t="s">
        <v>84</v>
      </c>
      <c r="D195" s="66">
        <v>58.43</v>
      </c>
      <c r="E195" s="68">
        <f>100 * (   ((60*(INT(MIN(D190:D218))))+(100*(MIN(D190:D218)-(INT(MIN(D190:D218))))) )  /  ((60*(INT(D195)))+(100*((D195)-(INT(D195)))))    )</f>
        <v>71.870564859494735</v>
      </c>
      <c r="F195" s="66">
        <v>33.549999999999997</v>
      </c>
      <c r="G195" s="68">
        <f>100 * (   ((60*(INT(MIN(F190:F218))))+(100*(MIN(F190:F218)-(INT(MIN(F190:F218))))) )  /  ((60*(INT(F195)))+(100*((F195)-(INT(F195)))))    )</f>
        <v>85.995085995086015</v>
      </c>
      <c r="H195" s="66">
        <v>40.01</v>
      </c>
      <c r="I195" s="67">
        <f>100 * (   ((60*(INT(MIN(H190:H218))))+(100*(MIN(H190:H218)-(INT(MIN(H190:H218))))) )  /  ((60*(INT(H195)))+(100*((H195)-(INT(H195)))))    )</f>
        <v>70.17909204498126</v>
      </c>
      <c r="J195" s="66">
        <v>37.46</v>
      </c>
      <c r="K195" s="68">
        <f>100 * (   ((60*(INT(MIN(J190:J218))))+(100*(MIN(J190:J218)-(INT(MIN(J190:J218))))) )  /  ((60*(INT(J195)))+(100*((J195)-(INT(J195)))))    )</f>
        <v>75.330979699911737</v>
      </c>
      <c r="L195" s="66"/>
      <c r="M195" s="68"/>
      <c r="N195" s="66">
        <v>39.340000000000003</v>
      </c>
      <c r="O195" s="67">
        <f>100 * (   ((60*(INT(MIN(N190:N218))))+(100*(MIN(N190:N218)-(INT(MIN(N190:N218))))) )  /  ((60*(INT(N195)))+(100*((N195)-(INT(N195)))))    )</f>
        <v>70.682392586352123</v>
      </c>
      <c r="P195" s="66">
        <v>41.22</v>
      </c>
      <c r="Q195" s="68">
        <f>100 * (   ((60*(INT(MIN(P190:P218))))+(100*(MIN(P190:P218)-(INT(MIN(P190:P218))))) )  /  ((60*(INT(P195)))+(100*((P195)-(INT(P195)))))    )</f>
        <v>100</v>
      </c>
      <c r="R195" s="66">
        <v>87.01</v>
      </c>
      <c r="S195" s="67">
        <f>100 * (   ((60*(INT(MIN(R190:R218))))+(100*(MIN(R190:R218)-(INT(MIN(R190:R218))))) )  /  ((60*(INT(R195)))+(100*((R195)-(INT(R195)))))    )</f>
        <v>64.106493009002094</v>
      </c>
      <c r="T195" s="66">
        <v>36.549999999999997</v>
      </c>
      <c r="U195" s="68">
        <f>100 * (   ((60*(INT(MIN(T190:T218))))+(100*(MIN(T190:T218)-(INT(MIN(T190:T218))))) )  /  ((60*(INT(T195)))+(100*((T195)-(INT(T195)))))    )</f>
        <v>73.814898419864562</v>
      </c>
      <c r="V195" s="68">
        <f>SUM(E195,G195,U195,K195,Q195)</f>
        <v>407.01152897435702</v>
      </c>
      <c r="W195" s="16"/>
      <c r="X195" s="15"/>
      <c r="Z195" s="13">
        <f>(SUM(E195,G195,I195,K195,M195,O195,Q195,S195,U195)*0.8)</f>
        <v>489.583605291754</v>
      </c>
      <c r="AB195" s="11">
        <f>IF(C195="Vihor",1,0)*Z195</f>
        <v>0</v>
      </c>
      <c r="AC195" s="11">
        <f>IF(C195="Maksimir",1,0)*Z195</f>
        <v>0</v>
      </c>
      <c r="AD195" s="11">
        <f>IF(C195="Japetić",1,0)*Z195</f>
        <v>0</v>
      </c>
      <c r="AE195" s="11">
        <f>IF(C195="Bjelovar",1,0)*Z195</f>
        <v>0</v>
      </c>
      <c r="AF195" s="11">
        <f>IF(C195="Međimurje",1,0)*Z195</f>
        <v>0</v>
      </c>
      <c r="AG195" s="11">
        <f>IF(C195="Sova",1,0)*Z195</f>
        <v>0</v>
      </c>
      <c r="AH195" s="11">
        <f>IF(C195="Orion",1,0)*Z195</f>
        <v>0</v>
      </c>
      <c r="AI195" s="11">
        <f>IF(C195="Kapela",1,0)*Z195</f>
        <v>489.583605291754</v>
      </c>
      <c r="AJ195" s="11">
        <f>IF(C195="Jelen",1,0)*Z195</f>
        <v>0</v>
      </c>
      <c r="AK195" s="11">
        <f>IF(C195="Varaždin",1,0)*Z195</f>
        <v>0</v>
      </c>
      <c r="AL195" s="11">
        <f>IF(C195="Ivan Merz",1,0)*Z195</f>
        <v>0</v>
      </c>
    </row>
    <row r="196" spans="1:38" x14ac:dyDescent="0.2">
      <c r="A196" s="105" t="s">
        <v>9</v>
      </c>
      <c r="B196" s="96" t="s">
        <v>32</v>
      </c>
      <c r="C196" s="65" t="s">
        <v>80</v>
      </c>
      <c r="D196" s="66">
        <v>75.400000000000006</v>
      </c>
      <c r="E196" s="67">
        <f>100 * (   ((60*(INT(MIN(D190:D218))))+(100*(MIN(D190:D218)-(INT(MIN(D190:D218))))) )  /  ((60*(INT(D196)))+(100*((D196)-(INT(D196)))))    )</f>
        <v>55.77092511013214</v>
      </c>
      <c r="F196" s="66">
        <v>35.07</v>
      </c>
      <c r="G196" s="68">
        <f>100 * (   ((60*(INT(MIN(F190:F218))))+(100*(MIN(F190:F218)-(INT(MIN(F190:F218))))) )  /  ((60*(INT(F196)))+(100*((F196)-(INT(F196)))))    )</f>
        <v>83.05647840531563</v>
      </c>
      <c r="H196" s="66">
        <v>34.18</v>
      </c>
      <c r="I196" s="68">
        <f>100 * (   ((60*(INT(MIN(H190:H218))))+(100*(MIN(H190:H218)-(INT(MIN(H190:H218))))) )  /  ((60*(INT(H196)))+(100*((H196)-(INT(H196)))))    )</f>
        <v>81.875607385811463</v>
      </c>
      <c r="J196" s="66">
        <v>31.08</v>
      </c>
      <c r="K196" s="68">
        <f>100 * (   ((60*(INT(MIN(J190:J218))))+(100*(MIN(J190:J218)-(INT(MIN(J190:J218))))) )  /  ((60*(INT(J196)))+(100*((J196)-(INT(J196)))))    )</f>
        <v>91.381156316916503</v>
      </c>
      <c r="L196" s="66">
        <v>38.159999999999997</v>
      </c>
      <c r="M196" s="68">
        <f>100 * (   ((60*(INT(MIN(L190:L218))))+(100*(MIN(L190:L218)-(INT(MIN(L190:L218))))) )  /  ((60*(INT(L196)))+(100*((L196)-(INT(L196)))))    )</f>
        <v>75.304878048780495</v>
      </c>
      <c r="N196" s="66">
        <v>37.42</v>
      </c>
      <c r="O196" s="68">
        <f>100 * (   ((60*(INT(MIN(N190:N218))))+(100*(MIN(N190:N218)-(INT(MIN(N190:N218))))) )  /  ((60*(INT(N196)))+(100*((N196)-(INT(N196)))))    )</f>
        <v>74.182139699381068</v>
      </c>
      <c r="P196" s="66">
        <v>61.08</v>
      </c>
      <c r="Q196" s="67">
        <f>100 * (   ((60*(INT(MIN(P190:P218))))+(100*(MIN(P190:P218)-(INT(MIN(P190:P218))))) )  /  ((60*(INT(P196)))+(100*((P196)-(INT(P196)))))    )</f>
        <v>67.666303162486358</v>
      </c>
      <c r="R196" s="66"/>
      <c r="S196" s="68"/>
      <c r="T196" s="66"/>
      <c r="U196" s="68"/>
      <c r="V196" s="68">
        <f>SUM(O196,G196,I196,K196,M196)</f>
        <v>405.80025985620517</v>
      </c>
      <c r="W196" s="16"/>
      <c r="X196" s="15"/>
      <c r="Z196" s="13">
        <f t="shared" si="192"/>
        <v>423.38999050305893</v>
      </c>
      <c r="AB196" s="11">
        <f t="shared" si="204"/>
        <v>0</v>
      </c>
      <c r="AC196" s="11">
        <f t="shared" si="205"/>
        <v>423.38999050305893</v>
      </c>
      <c r="AD196" s="11">
        <f t="shared" si="206"/>
        <v>0</v>
      </c>
      <c r="AE196" s="11">
        <f t="shared" si="207"/>
        <v>0</v>
      </c>
      <c r="AF196" s="11">
        <f t="shared" si="208"/>
        <v>0</v>
      </c>
      <c r="AG196" s="11">
        <f t="shared" si="209"/>
        <v>0</v>
      </c>
      <c r="AH196" s="11">
        <f t="shared" si="210"/>
        <v>0</v>
      </c>
      <c r="AI196" s="11">
        <f t="shared" si="211"/>
        <v>0</v>
      </c>
      <c r="AJ196" s="11">
        <f t="shared" si="212"/>
        <v>0</v>
      </c>
      <c r="AK196" s="11">
        <f t="shared" si="213"/>
        <v>0</v>
      </c>
      <c r="AL196" s="11">
        <f t="shared" si="214"/>
        <v>0</v>
      </c>
    </row>
    <row r="197" spans="1:38" x14ac:dyDescent="0.2">
      <c r="A197" s="105" t="s">
        <v>10</v>
      </c>
      <c r="B197" s="96" t="s">
        <v>33</v>
      </c>
      <c r="C197" s="65" t="s">
        <v>97</v>
      </c>
      <c r="D197" s="66"/>
      <c r="E197" s="68"/>
      <c r="F197" s="66">
        <v>45.44</v>
      </c>
      <c r="G197" s="68">
        <f>100 * (   ((60*(INT(MIN(F190:F218))))+(100*(MIN(F190:F218)-(INT(MIN(F190:F218))))) )  /  ((60*(INT(F197)))+(100*((F197)-(INT(F197)))))    )</f>
        <v>63.775510204081641</v>
      </c>
      <c r="H197" s="66">
        <v>33.49</v>
      </c>
      <c r="I197" s="68">
        <f>100 * (   ((60*(INT(MIN(H190:H218))))+(100*(MIN(H190:H218)-(INT(MIN(H190:H218))))) )  /  ((60*(INT(H197)))+(100*((H197)-(INT(H197)))))    )</f>
        <v>83.04583538689009</v>
      </c>
      <c r="J197" s="66">
        <v>32.26</v>
      </c>
      <c r="K197" s="68">
        <f>100 * (   ((60*(INT(MIN(J190:J218))))+(100*(MIN(J190:J218)-(INT(MIN(J190:J218))))) )  /  ((60*(INT(J197)))+(100*((J197)-(INT(J197)))))    )</f>
        <v>87.718396711202473</v>
      </c>
      <c r="L197" s="66"/>
      <c r="M197" s="68"/>
      <c r="N197" s="66"/>
      <c r="O197" s="68"/>
      <c r="P197" s="66">
        <v>62.59</v>
      </c>
      <c r="Q197" s="68">
        <f>100 * (   ((60*(INT(MIN(P190:P218))))+(100*(MIN(P190:P218)-(INT(MIN(P190:P218))))) )  /  ((60*(INT(P197)))+(100*((P197)-(INT(P197)))))    )</f>
        <v>65.678750992326002</v>
      </c>
      <c r="R197" s="66">
        <v>61.41</v>
      </c>
      <c r="S197" s="68">
        <f>100 * (   ((60*(INT(MIN(R190:R218))))+(100*(MIN(R190:R218)-(INT(MIN(R190:R218))))) )  /  ((60*(INT(R197)))+(100*((R197)-(INT(R197)))))    )</f>
        <v>90.435017562820875</v>
      </c>
      <c r="T197" s="66"/>
      <c r="U197" s="68"/>
      <c r="V197" s="68">
        <f>SUM(S197,G197,I197,K197,Q197)</f>
        <v>390.65351085732112</v>
      </c>
      <c r="W197" s="16"/>
      <c r="X197" s="15"/>
      <c r="Z197" s="13">
        <f t="shared" si="192"/>
        <v>312.52280868585689</v>
      </c>
      <c r="AB197" s="11">
        <f t="shared" si="204"/>
        <v>0</v>
      </c>
      <c r="AC197" s="11">
        <f t="shared" si="205"/>
        <v>0</v>
      </c>
      <c r="AD197" s="11">
        <f t="shared" si="206"/>
        <v>0</v>
      </c>
      <c r="AE197" s="11">
        <f t="shared" si="207"/>
        <v>0</v>
      </c>
      <c r="AF197" s="11">
        <f t="shared" si="208"/>
        <v>0</v>
      </c>
      <c r="AG197" s="11">
        <f t="shared" si="209"/>
        <v>0</v>
      </c>
      <c r="AH197" s="11">
        <f t="shared" si="210"/>
        <v>312.52280868585689</v>
      </c>
      <c r="AI197" s="11">
        <f t="shared" si="211"/>
        <v>0</v>
      </c>
      <c r="AJ197" s="11">
        <f t="shared" si="212"/>
        <v>0</v>
      </c>
      <c r="AK197" s="11">
        <f t="shared" si="213"/>
        <v>0</v>
      </c>
      <c r="AL197" s="11">
        <f t="shared" si="214"/>
        <v>0</v>
      </c>
    </row>
    <row r="198" spans="1:38" x14ac:dyDescent="0.2">
      <c r="A198" s="105" t="s">
        <v>11</v>
      </c>
      <c r="B198" s="96" t="s">
        <v>205</v>
      </c>
      <c r="C198" s="65" t="s">
        <v>84</v>
      </c>
      <c r="D198" s="66">
        <v>67.319999999999993</v>
      </c>
      <c r="E198" s="68">
        <f>100 * (   ((60*(INT(MIN(D190:D218))))+(100*(MIN(D190:D218)-(INT(MIN(D190:D218))))) )  /  ((60*(INT(D198)))+(100*((D198)-(INT(D198)))))    )</f>
        <v>62.487660414610069</v>
      </c>
      <c r="F198" s="66">
        <v>38.020000000000003</v>
      </c>
      <c r="G198" s="68">
        <f>100 * (   ((60*(INT(MIN(F190:F218))))+(100*(MIN(F190:F218)-(INT(MIN(F190:F218))))) )  /  ((60*(INT(F198)))+(100*((F198)-(INT(F198)))))    )</f>
        <v>76.687116564417167</v>
      </c>
      <c r="H198" s="66">
        <v>38.15</v>
      </c>
      <c r="I198" s="68">
        <f>100 * (   ((60*(INT(MIN(H190:H218))))+(100*(MIN(H190:H218)-(INT(MIN(H190:H218))))) )  /  ((60*(INT(H198)))+(100*((H198)-(INT(H198)))))    )</f>
        <v>73.420479302832248</v>
      </c>
      <c r="J198" s="66">
        <v>32.47</v>
      </c>
      <c r="K198" s="68">
        <f>100 * (   ((60*(INT(MIN(J190:J218))))+(100*(MIN(J190:J218)-(INT(MIN(J190:J218))))) )  /  ((60*(INT(J198)))+(100*((J198)-(INT(J198)))))    )</f>
        <v>86.781901372648704</v>
      </c>
      <c r="L198" s="66"/>
      <c r="M198" s="68"/>
      <c r="N198" s="66"/>
      <c r="O198" s="68"/>
      <c r="P198" s="66"/>
      <c r="Q198" s="68"/>
      <c r="R198" s="66"/>
      <c r="S198" s="68"/>
      <c r="T198" s="66">
        <v>38.5</v>
      </c>
      <c r="U198" s="68">
        <f>100 * (   ((60*(INT(MIN(T190:T218))))+(100*(MIN(T190:T218)-(INT(MIN(T190:T218))))) )  /  ((60*(INT(T198)))+(100*((T198)-(INT(T198)))))    )</f>
        <v>70.17167381974248</v>
      </c>
      <c r="V198" s="68">
        <f>SUM(E198,G198,I198,K198,U198)</f>
        <v>369.54883147425062</v>
      </c>
      <c r="W198" s="16"/>
      <c r="X198" s="15"/>
      <c r="Z198" s="13">
        <f>(SUM(E198,G198,I198,K198,M198,O198,Q198,S198,U198)*0.8)</f>
        <v>295.63906517940052</v>
      </c>
      <c r="AB198" s="11">
        <f>IF(C198="Vihor",1,0)*Z198</f>
        <v>0</v>
      </c>
      <c r="AC198" s="11">
        <f>IF(C198="Maksimir",1,0)*Z198</f>
        <v>0</v>
      </c>
      <c r="AD198" s="11">
        <f>IF(C198="Japetić",1,0)*Z198</f>
        <v>0</v>
      </c>
      <c r="AE198" s="11">
        <f>IF(C198="Bjelovar",1,0)*Z198</f>
        <v>0</v>
      </c>
      <c r="AF198" s="11">
        <f>IF(C198="Međimurje",1,0)*Z198</f>
        <v>0</v>
      </c>
      <c r="AG198" s="11">
        <f>IF(C198="Sova",1,0)*Z198</f>
        <v>0</v>
      </c>
      <c r="AH198" s="11">
        <f>IF(C198="Orion",1,0)*Z198</f>
        <v>0</v>
      </c>
      <c r="AI198" s="11">
        <f>IF(C198="Kapela",1,0)*Z198</f>
        <v>295.63906517940052</v>
      </c>
      <c r="AJ198" s="11">
        <f>IF(C198="Jelen",1,0)*Z198</f>
        <v>0</v>
      </c>
      <c r="AK198" s="11">
        <f>IF(C198="Varaždin",1,0)*Z198</f>
        <v>0</v>
      </c>
      <c r="AL198" s="11">
        <f>IF(C198="Ivan Merz",1,0)*Z198</f>
        <v>0</v>
      </c>
    </row>
    <row r="199" spans="1:38" x14ac:dyDescent="0.2">
      <c r="A199" s="105" t="s">
        <v>12</v>
      </c>
      <c r="B199" s="96" t="s">
        <v>302</v>
      </c>
      <c r="C199" s="65" t="s">
        <v>84</v>
      </c>
      <c r="D199" s="66"/>
      <c r="E199" s="68"/>
      <c r="F199" s="66">
        <v>46.33</v>
      </c>
      <c r="G199" s="68">
        <f>100 * (   ((60*(INT(MIN(F190:F218))))+(100*(MIN(F190:F218)-(INT(MIN(F190:F218))))) )  /  ((60*(INT(F199)))+(100*((F199)-(INT(F199)))))    )</f>
        <v>62.656641604010034</v>
      </c>
      <c r="H199" s="66">
        <v>43.28</v>
      </c>
      <c r="I199" s="68">
        <f>100 * (   ((60*(INT(MIN(H190:H218))))+(100*(MIN(H190:H218)-(INT(MIN(H190:H218))))) )  /  ((60*(INT(H199)))+(100*((H199)-(INT(H199)))))    )</f>
        <v>64.608895705521476</v>
      </c>
      <c r="J199" s="66">
        <v>31.21</v>
      </c>
      <c r="K199" s="68">
        <f>100 * (   ((60*(INT(MIN(J190:J218))))+(100*(MIN(J190:J218)-(INT(MIN(J190:J218))))) )  /  ((60*(INT(J199)))+(100*((J199)-(INT(J199)))))    )</f>
        <v>90.749601275917072</v>
      </c>
      <c r="L199" s="66"/>
      <c r="M199" s="68"/>
      <c r="N199" s="66">
        <v>36</v>
      </c>
      <c r="O199" s="68">
        <f>100 * (   ((60*(INT(MIN(N190:N218))))+(100*(MIN(N190:N218)-(INT(MIN(N190:N218))))) )  /  ((60*(INT(N199)))+(100*((N199)-(INT(N199)))))    )</f>
        <v>77.685185185185176</v>
      </c>
      <c r="P199" s="66">
        <v>57.52</v>
      </c>
      <c r="Q199" s="68">
        <f>100 * (   ((60*(INT(MIN(P190:P218))))+(100*(MIN(P190:P218)-(INT(MIN(P190:P218))))) )  /  ((60*(INT(P199)))+(100*((P199)-(INT(P199)))))    )</f>
        <v>71.486175115207359</v>
      </c>
      <c r="R199" s="66"/>
      <c r="S199" s="68"/>
      <c r="T199" s="66">
        <v>49.47</v>
      </c>
      <c r="U199" s="67">
        <f>100 * (   ((60*(INT(MIN(T190:T218))))+(100*(MIN(T190:T218)-(INT(MIN(T190:T218))))) )  /  ((60*(INT(T199)))+(100*((T199)-(INT(T199)))))    )</f>
        <v>54.737194509541339</v>
      </c>
      <c r="V199" s="68">
        <f>SUM(O199,G199,I199,K199,Q199)</f>
        <v>367.1864988858411</v>
      </c>
      <c r="W199" s="16"/>
      <c r="X199" s="15"/>
      <c r="Z199" s="13">
        <f t="shared" si="192"/>
        <v>337.53895471630597</v>
      </c>
      <c r="AB199" s="11">
        <f t="shared" si="204"/>
        <v>0</v>
      </c>
      <c r="AC199" s="11">
        <f t="shared" si="205"/>
        <v>0</v>
      </c>
      <c r="AD199" s="11">
        <f t="shared" si="206"/>
        <v>0</v>
      </c>
      <c r="AE199" s="11">
        <f t="shared" si="207"/>
        <v>0</v>
      </c>
      <c r="AF199" s="11">
        <f t="shared" si="208"/>
        <v>0</v>
      </c>
      <c r="AG199" s="11">
        <f t="shared" si="209"/>
        <v>0</v>
      </c>
      <c r="AH199" s="11">
        <f t="shared" si="210"/>
        <v>0</v>
      </c>
      <c r="AI199" s="11">
        <f t="shared" si="211"/>
        <v>337.53895471630597</v>
      </c>
      <c r="AJ199" s="11">
        <f t="shared" si="212"/>
        <v>0</v>
      </c>
      <c r="AK199" s="11">
        <f t="shared" si="213"/>
        <v>0</v>
      </c>
      <c r="AL199" s="11">
        <f t="shared" si="214"/>
        <v>0</v>
      </c>
    </row>
    <row r="200" spans="1:38" x14ac:dyDescent="0.2">
      <c r="A200" s="105" t="s">
        <v>13</v>
      </c>
      <c r="B200" s="96" t="s">
        <v>206</v>
      </c>
      <c r="C200" s="65" t="s">
        <v>80</v>
      </c>
      <c r="D200" s="66">
        <v>70.44</v>
      </c>
      <c r="E200" s="67">
        <f>100 * (   ((60*(INT(MIN(D190:D218))))+(100*(MIN(D190:D218)-(INT(MIN(D190:D218))))) )  /  ((60*(INT(D200)))+(100*((D200)-(INT(D200)))))    )</f>
        <v>59.660697455230903</v>
      </c>
      <c r="F200" s="66">
        <v>39.54</v>
      </c>
      <c r="G200" s="68">
        <f>100 * (   ((60*(INT(MIN(F190:F218))))+(100*(MIN(F190:F218)-(INT(MIN(F190:F218))))) )  /  ((60*(INT(F200)))+(100*((F200)-(INT(F200)))))    )</f>
        <v>73.09941520467838</v>
      </c>
      <c r="H200" s="66">
        <v>38.14</v>
      </c>
      <c r="I200" s="68">
        <f>100 * (   ((60*(INT(MIN(H190:H218))))+(100*(MIN(H190:H218)-(INT(MIN(H190:H218))))) )  /  ((60*(INT(H200)))+(100*((H200)-(INT(H200)))))    )</f>
        <v>73.452484742807329</v>
      </c>
      <c r="J200" s="66">
        <v>35.26</v>
      </c>
      <c r="K200" s="68">
        <f>100 * (   ((60*(INT(MIN(J190:J218))))+(100*(MIN(J190:J218)-(INT(MIN(J190:J218))))) )  /  ((60*(INT(J200)))+(100*((J200)-(INT(J200)))))    )</f>
        <v>80.291627469426146</v>
      </c>
      <c r="L200" s="66"/>
      <c r="M200" s="68"/>
      <c r="N200" s="66">
        <v>45.28</v>
      </c>
      <c r="O200" s="67">
        <f>100 * (   ((60*(INT(MIN(N190:N218))))+(100*(MIN(N190:N218)-(INT(MIN(N190:N218))))) )  /  ((60*(INT(N200)))+(100*((N200)-(INT(N200)))))    )</f>
        <v>61.510263929618759</v>
      </c>
      <c r="P200" s="66">
        <v>60.38</v>
      </c>
      <c r="Q200" s="68">
        <f>100 * (   ((60*(INT(MIN(P190:P218))))+(100*(MIN(P190:P218)-(INT(MIN(P190:P218))))) )  /  ((60*(INT(P200)))+(100*((P200)-(INT(P200)))))    )</f>
        <v>68.224299065420553</v>
      </c>
      <c r="R200" s="66">
        <v>98.36</v>
      </c>
      <c r="S200" s="67">
        <f>100 * (   ((60*(INT(MIN(R190:R218))))+(100*(MIN(R190:R218)-(INT(MIN(R190:R218))))) )  /  ((60*(INT(R200)))+(100*((R200)-(INT(R200)))))    )</f>
        <v>56.575388776200128</v>
      </c>
      <c r="T200" s="66">
        <v>41.45</v>
      </c>
      <c r="U200" s="68">
        <f>100 * (   ((60*(INT(MIN(T190:T218))))+(100*(MIN(T190:T218)-(INT(MIN(T190:T218))))) )  /  ((60*(INT(T200)))+(100*((T200)-(INT(T200)))))    )</f>
        <v>65.269461077844298</v>
      </c>
      <c r="V200" s="68">
        <f>SUM(Q200,G200,I200,K200,U200)</f>
        <v>360.33728756017672</v>
      </c>
      <c r="W200" s="16"/>
      <c r="X200" s="15"/>
      <c r="Z200" s="13">
        <f>(SUM(E200,G200,I200,K200,M200,O200,Q200,S200,U200)*0.8)</f>
        <v>430.46691017698123</v>
      </c>
      <c r="AB200" s="11">
        <f>IF(C200="Vihor",1,0)*Z200</f>
        <v>0</v>
      </c>
      <c r="AC200" s="11">
        <f>IF(C200="Maksimir",1,0)*Z200</f>
        <v>430.46691017698123</v>
      </c>
      <c r="AD200" s="11">
        <f>IF(C200="Japetić",1,0)*Z200</f>
        <v>0</v>
      </c>
      <c r="AE200" s="11">
        <f>IF(C200="Bjelovar",1,0)*Z200</f>
        <v>0</v>
      </c>
      <c r="AF200" s="11">
        <f>IF(C200="Međimurje",1,0)*Z200</f>
        <v>0</v>
      </c>
      <c r="AG200" s="11">
        <f>IF(C200="Sova",1,0)*Z200</f>
        <v>0</v>
      </c>
      <c r="AH200" s="11">
        <f>IF(C200="Orion",1,0)*Z200</f>
        <v>0</v>
      </c>
      <c r="AI200" s="11">
        <f>IF(C200="Kapela",1,0)*Z200</f>
        <v>0</v>
      </c>
      <c r="AJ200" s="11">
        <f>IF(C200="Jelen",1,0)*Z200</f>
        <v>0</v>
      </c>
      <c r="AK200" s="11">
        <f>IF(C200="Varaždin",1,0)*Z200</f>
        <v>0</v>
      </c>
      <c r="AL200" s="11">
        <f>IF(C200="Ivan Merz",1,0)*Z200</f>
        <v>0</v>
      </c>
    </row>
    <row r="201" spans="1:38" x14ac:dyDescent="0.2">
      <c r="A201" s="105" t="s">
        <v>14</v>
      </c>
      <c r="B201" s="96" t="s">
        <v>213</v>
      </c>
      <c r="C201" s="65" t="s">
        <v>84</v>
      </c>
      <c r="D201" s="66">
        <v>124.3</v>
      </c>
      <c r="E201" s="67">
        <f>100 * (   ((60*(INT(MIN(D190:D218))))+(100*(MIN(D190:D218)-(INT(MIN(D190:D218))))) )  /  ((60*(INT(D201)))+(100*((D201)-(INT(D201)))))    )</f>
        <v>33.895582329317264</v>
      </c>
      <c r="F201" s="66">
        <v>40</v>
      </c>
      <c r="G201" s="68">
        <f>100 * (   ((60*(INT(MIN(F190:F218))))+(100*(MIN(F190:F218)-(INT(MIN(F190:F218))))) )  /  ((60*(INT(F201)))+(100*((F201)-(INT(F201)))))    )</f>
        <v>72.916666666666671</v>
      </c>
      <c r="H201" s="66"/>
      <c r="I201" s="68"/>
      <c r="J201" s="66">
        <v>42.29</v>
      </c>
      <c r="K201" s="68">
        <f>100 * (   ((60*(INT(MIN(J190:J218))))+(100*(MIN(J190:J218)-(INT(MIN(J190:J218))))) )  /  ((60*(INT(J201)))+(100*((J201)-(INT(J201)))))    )</f>
        <v>66.967438211063154</v>
      </c>
      <c r="L201" s="66"/>
      <c r="M201" s="68"/>
      <c r="N201" s="66">
        <v>55.54</v>
      </c>
      <c r="O201" s="67">
        <f>100 * (   ((60*(INT(MIN(N190:N218))))+(100*(MIN(N190:N218)-(INT(MIN(N190:N218))))) )  /  ((60*(INT(N201)))+(100*((N201)-(INT(N201)))))    )</f>
        <v>50.029815146094215</v>
      </c>
      <c r="P201" s="66">
        <v>44.23</v>
      </c>
      <c r="Q201" s="68">
        <f>100 * (   ((60*(INT(MIN(P190:P218))))+(100*(MIN(P190:P218)-(INT(MIN(P190:P218))))) )  /  ((60*(INT(P201)))+(100*((P201)-(INT(P201)))))    )</f>
        <v>93.203154337213689</v>
      </c>
      <c r="R201" s="66">
        <v>95.03</v>
      </c>
      <c r="S201" s="68">
        <f>100 * (   ((60*(INT(MIN(R190:R218))))+(100*(MIN(R190:R218)-(INT(MIN(R190:R218))))) )  /  ((60*(INT(R201)))+(100*((R201)-(INT(R201)))))    )</f>
        <v>58.688409608977729</v>
      </c>
      <c r="T201" s="66">
        <v>39.479999999999997</v>
      </c>
      <c r="U201" s="68">
        <f>100 * (   ((60*(INT(MIN(T190:T218))))+(100*(MIN(T190:T218)-(INT(MIN(T190:T218))))) )  /  ((60*(INT(T201)))+(100*((T201)-(INT(T201)))))    )</f>
        <v>68.467336683417088</v>
      </c>
      <c r="V201" s="68">
        <f>SUM(Q201,G201,U201,K201,S201)</f>
        <v>360.24300550733835</v>
      </c>
      <c r="W201" s="16"/>
      <c r="X201" s="15"/>
      <c r="Z201" s="13">
        <f>(SUM(E201,G201,I201,K201,M201,O201,Q201,S201,U201)*0.8)</f>
        <v>355.33472238619993</v>
      </c>
      <c r="AB201" s="11">
        <f>IF(C201="Vihor",1,0)*Z201</f>
        <v>0</v>
      </c>
      <c r="AC201" s="11">
        <f>IF(C201="Maksimir",1,0)*Z201</f>
        <v>0</v>
      </c>
      <c r="AD201" s="11">
        <f>IF(C201="Japetić",1,0)*Z201</f>
        <v>0</v>
      </c>
      <c r="AE201" s="11">
        <f>IF(C201="Bjelovar",1,0)*Z201</f>
        <v>0</v>
      </c>
      <c r="AF201" s="11">
        <f>IF(C201="Međimurje",1,0)*Z201</f>
        <v>0</v>
      </c>
      <c r="AG201" s="11">
        <f>IF(C201="Sova",1,0)*Z201</f>
        <v>0</v>
      </c>
      <c r="AH201" s="11">
        <f>IF(C201="Orion",1,0)*Z201</f>
        <v>0</v>
      </c>
      <c r="AI201" s="11">
        <f>IF(C201="Kapela",1,0)*Z201</f>
        <v>355.33472238619993</v>
      </c>
      <c r="AJ201" s="11">
        <f>IF(C201="Jelen",1,0)*Z201</f>
        <v>0</v>
      </c>
      <c r="AK201" s="11">
        <f>IF(C201="Varaždin",1,0)*Z201</f>
        <v>0</v>
      </c>
      <c r="AL201" s="11">
        <f>IF(C201="Ivan Merz",1,0)*Z201</f>
        <v>0</v>
      </c>
    </row>
    <row r="202" spans="1:38" x14ac:dyDescent="0.2">
      <c r="A202" s="106" t="s">
        <v>15</v>
      </c>
      <c r="B202" s="96" t="s">
        <v>202</v>
      </c>
      <c r="C202" s="65" t="s">
        <v>156</v>
      </c>
      <c r="D202" s="66">
        <v>56.32</v>
      </c>
      <c r="E202" s="68">
        <f>100 * (   ((60*(INT(MIN(D190:D218))))+(100*(MIN(D190:D218)-(INT(MIN(D190:D218))))) )  /  ((60*(INT(D202)))+(100*((D202)-(INT(D202)))))    )</f>
        <v>74.646226415094333</v>
      </c>
      <c r="F202" s="66">
        <v>53.06</v>
      </c>
      <c r="G202" s="68">
        <f>100 * (   ((60*(INT(MIN(F190:F218))))+(100*(MIN(F190:F218)-(INT(MIN(F190:F218))))) )  /  ((60*(INT(F202)))+(100*((F202)-(INT(F202)))))    )</f>
        <v>54.927809165097308</v>
      </c>
      <c r="H202" s="66">
        <v>49.31</v>
      </c>
      <c r="I202" s="68">
        <f>100 * (   ((60*(INT(MIN(H190:H218))))+(100*(MIN(H190:H218)-(INT(MIN(H190:H218))))) )  /  ((60*(INT(H202)))+(100*((H202)-(INT(H202)))))    )</f>
        <v>56.714910804442951</v>
      </c>
      <c r="J202" s="66">
        <v>31.06</v>
      </c>
      <c r="K202" s="68">
        <f>100 * (   ((60*(INT(MIN(J190:J218))))+(100*(MIN(J190:J218)-(INT(MIN(J190:J218))))) )  /  ((60*(INT(J202)))+(100*((J202)-(INT(J202)))))    )</f>
        <v>91.479099678456606</v>
      </c>
      <c r="L202" s="66"/>
      <c r="M202" s="68"/>
      <c r="N202" s="66"/>
      <c r="O202" s="68"/>
      <c r="P202" s="66">
        <v>50.22</v>
      </c>
      <c r="Q202" s="68">
        <f>100 * (   ((60*(INT(MIN(P190:P218))))+(100*(MIN(P190:P218)-(INT(MIN(P190:P218))))) )  /  ((60*(INT(P202)))+(100*((P202)-(INT(P202)))))    )</f>
        <v>82.131039046988747</v>
      </c>
      <c r="R202" s="66"/>
      <c r="S202" s="68"/>
      <c r="T202" s="66"/>
      <c r="U202" s="68"/>
      <c r="V202" s="68">
        <f>SUM(E202,G202,I202,K202,Q202)</f>
        <v>359.89908511007997</v>
      </c>
      <c r="W202" s="16"/>
      <c r="X202" s="15"/>
      <c r="Z202" s="13">
        <f t="shared" si="192"/>
        <v>287.91926808806397</v>
      </c>
      <c r="AB202" s="11">
        <f t="shared" si="204"/>
        <v>0</v>
      </c>
      <c r="AC202" s="11">
        <f t="shared" si="205"/>
        <v>0</v>
      </c>
      <c r="AD202" s="11">
        <f t="shared" si="206"/>
        <v>0</v>
      </c>
      <c r="AE202" s="11">
        <f t="shared" si="207"/>
        <v>0</v>
      </c>
      <c r="AF202" s="11">
        <f t="shared" si="208"/>
        <v>0</v>
      </c>
      <c r="AG202" s="11">
        <f t="shared" si="209"/>
        <v>0</v>
      </c>
      <c r="AH202" s="11">
        <f t="shared" si="210"/>
        <v>0</v>
      </c>
      <c r="AI202" s="11">
        <f t="shared" si="211"/>
        <v>0</v>
      </c>
      <c r="AJ202" s="11">
        <f t="shared" si="212"/>
        <v>287.91926808806397</v>
      </c>
      <c r="AK202" s="11">
        <f t="shared" si="213"/>
        <v>0</v>
      </c>
      <c r="AL202" s="11">
        <f t="shared" si="214"/>
        <v>0</v>
      </c>
    </row>
    <row r="203" spans="1:38" x14ac:dyDescent="0.2">
      <c r="A203" s="105" t="s">
        <v>44</v>
      </c>
      <c r="B203" s="96" t="s">
        <v>211</v>
      </c>
      <c r="C203" s="65" t="s">
        <v>73</v>
      </c>
      <c r="D203" s="66">
        <v>91.48</v>
      </c>
      <c r="E203" s="67">
        <f>100 * (   ((60*(INT(MIN(D190:D218))))+(100*(MIN(D190:D218)-(INT(MIN(D190:D218))))) )  /  ((60*(INT(D203)))+(100*((D203)-(INT(D203)))))    )</f>
        <v>45.96949891067537</v>
      </c>
      <c r="F203" s="66">
        <v>49.07</v>
      </c>
      <c r="G203" s="68">
        <f>100 * (   ((60*(INT(MIN(F190:F218))))+(100*(MIN(F190:F218)-(INT(MIN(F190:F218))))) )  /  ((60*(INT(F203)))+(100*((F203)-(INT(F203)))))    )</f>
        <v>59.382422802850364</v>
      </c>
      <c r="H203" s="66"/>
      <c r="I203" s="68"/>
      <c r="J203" s="66">
        <v>45.57</v>
      </c>
      <c r="K203" s="68">
        <f>100 * (   ((60*(INT(MIN(J190:J218))))+(100*(MIN(J190:J218)-(INT(MIN(J190:J218))))) )  /  ((60*(INT(J203)))+(100*((J203)-(INT(J203)))))    )</f>
        <v>61.915125136017416</v>
      </c>
      <c r="L203" s="66"/>
      <c r="M203" s="68"/>
      <c r="N203" s="66">
        <v>43.4</v>
      </c>
      <c r="O203" s="68">
        <f>100 * (   ((60*(INT(MIN(N190:N218))))+(100*(MIN(N190:N218)-(INT(MIN(N190:N218))))) )  /  ((60*(INT(N203)))+(100*((N203)-(INT(N203)))))    )</f>
        <v>64.045801526717554</v>
      </c>
      <c r="P203" s="66">
        <v>59.17</v>
      </c>
      <c r="Q203" s="68">
        <f>100 * (   ((60*(INT(MIN(P190:P218))))+(100*(MIN(P190:P218)-(INT(MIN(P190:P218))))) )  /  ((60*(INT(P203)))+(100*((P203)-(INT(P203)))))    )</f>
        <v>69.77790272701715</v>
      </c>
      <c r="R203" s="66">
        <v>87.21</v>
      </c>
      <c r="S203" s="68">
        <f>100 * (   ((60*(INT(MIN(R190:R218))))+(100*(MIN(R190:R218)-(INT(MIN(R190:R218))))) )  /  ((60*(INT(R203)))+(100*((R203)-(INT(R203)))))    )</f>
        <v>63.861858423964904</v>
      </c>
      <c r="T203" s="66">
        <v>46.2</v>
      </c>
      <c r="U203" s="67">
        <f>100 * (   ((60*(INT(MIN(T190:T218))))+(100*(MIN(T190:T218)-(INT(MIN(T190:T218))))) )  /  ((60*(INT(T203)))+(100*((T203)-(INT(T203)))))    )</f>
        <v>58.812949640287748</v>
      </c>
      <c r="V203" s="68">
        <f>SUM(S203,G203,Q203,K203,O203)</f>
        <v>318.98311061656739</v>
      </c>
      <c r="W203" s="16"/>
      <c r="X203" s="15"/>
      <c r="Z203" s="13">
        <f t="shared" si="192"/>
        <v>339.01244733402444</v>
      </c>
      <c r="AB203" s="11">
        <f t="shared" si="204"/>
        <v>339.01244733402444</v>
      </c>
      <c r="AC203" s="11">
        <f t="shared" si="205"/>
        <v>0</v>
      </c>
      <c r="AD203" s="11">
        <f t="shared" si="206"/>
        <v>0</v>
      </c>
      <c r="AE203" s="11">
        <f t="shared" si="207"/>
        <v>0</v>
      </c>
      <c r="AF203" s="11">
        <f t="shared" si="208"/>
        <v>0</v>
      </c>
      <c r="AG203" s="11">
        <f t="shared" si="209"/>
        <v>0</v>
      </c>
      <c r="AH203" s="11">
        <f t="shared" si="210"/>
        <v>0</v>
      </c>
      <c r="AI203" s="11">
        <f t="shared" si="211"/>
        <v>0</v>
      </c>
      <c r="AJ203" s="11">
        <f t="shared" si="212"/>
        <v>0</v>
      </c>
      <c r="AK203" s="11">
        <f t="shared" si="213"/>
        <v>0</v>
      </c>
      <c r="AL203" s="11">
        <f t="shared" si="214"/>
        <v>0</v>
      </c>
    </row>
    <row r="204" spans="1:38" x14ac:dyDescent="0.2">
      <c r="A204" s="105" t="s">
        <v>45</v>
      </c>
      <c r="B204" s="96" t="s">
        <v>207</v>
      </c>
      <c r="C204" s="65" t="s">
        <v>84</v>
      </c>
      <c r="D204" s="66">
        <v>73.59</v>
      </c>
      <c r="E204" s="68">
        <f>100 * (   ((60*(INT(MIN(D190:D218))))+(100*(MIN(D190:D218)-(INT(MIN(D190:D218))))) )  /  ((60*(INT(D204)))+(100*((D204)-(INT(D204)))))    )</f>
        <v>57.039873845460676</v>
      </c>
      <c r="F204" s="66">
        <v>65.2</v>
      </c>
      <c r="G204" s="67">
        <f>100 * (   ((60*(INT(MIN(F190:F218))))+(100*(MIN(F190:F218)-(INT(MIN(F190:F218))))) )  /  ((60*(INT(F204)))+(100*((F204)-(INT(F204)))))    )</f>
        <v>44.642857142857146</v>
      </c>
      <c r="H204" s="66">
        <v>79.12</v>
      </c>
      <c r="I204" s="67">
        <f>100 * (   ((60*(INT(MIN(H190:H218))))+(100*(MIN(H190:H218)-(INT(MIN(H190:H218))))) )  /  ((60*(INT(H204)))+(100*((H204)-(INT(H204)))))    )</f>
        <v>35.458754208754208</v>
      </c>
      <c r="J204" s="66">
        <v>50.34</v>
      </c>
      <c r="K204" s="68">
        <f>100 * (   ((60*(INT(MIN(J190:J218))))+(100*(MIN(J190:J218)-(INT(MIN(J190:J218))))) )  /  ((60*(INT(J204)))+(100*((J204)-(INT(J204)))))    )</f>
        <v>56.2623599208965</v>
      </c>
      <c r="L204" s="66">
        <v>51.41</v>
      </c>
      <c r="M204" s="67">
        <f>100 * (   ((60*(INT(MIN(L190:L218))))+(100*(MIN(L190:L218)-(INT(MIN(L190:L218))))) )  /  ((60*(INT(L204)))+(100*((L204)-(INT(L204)))))    )</f>
        <v>55.756207674943568</v>
      </c>
      <c r="N204" s="66">
        <v>44.59</v>
      </c>
      <c r="O204" s="68">
        <f>100 * (   ((60*(INT(MIN(N190:N218))))+(100*(MIN(N190:N218)-(INT(MIN(N190:N218))))) )  /  ((60*(INT(N204)))+(100*((N204)-(INT(N204)))))    )</f>
        <v>62.171174509077417</v>
      </c>
      <c r="P204" s="66">
        <v>54.4</v>
      </c>
      <c r="Q204" s="68">
        <f>100 * (   ((60*(INT(MIN(P190:P218))))+(100*(MIN(P190:P218)-(INT(MIN(P190:P218))))) )  /  ((60*(INT(P204)))+(100*((P204)-(INT(P204)))))    )</f>
        <v>75.670731707317074</v>
      </c>
      <c r="R204" s="66">
        <v>96.08</v>
      </c>
      <c r="S204" s="68">
        <f>100 * (   ((60*(INT(MIN(R190:R218))))+(100*(MIN(R190:R218)-(INT(MIN(R190:R218))))) )  /  ((60*(INT(R204)))+(100*((R204)-(INT(R204)))))    )</f>
        <v>58.027045769764221</v>
      </c>
      <c r="T204" s="66">
        <v>50.33</v>
      </c>
      <c r="U204" s="67">
        <f>100 * (   ((60*(INT(MIN(T190:T218))))+(100*(MIN(T190:T218)-(INT(MIN(T190:T218))))) )  /  ((60*(INT(T204)))+(100*((T204)-(INT(T204)))))    )</f>
        <v>53.907022749752706</v>
      </c>
      <c r="V204" s="68">
        <f>SUM(E204,O204,Q204,K204,S204)</f>
        <v>309.1711857525159</v>
      </c>
      <c r="W204" s="16"/>
      <c r="X204" s="15"/>
      <c r="Z204" s="13">
        <f t="shared" si="192"/>
        <v>399.14882202305887</v>
      </c>
      <c r="AB204" s="11">
        <f t="shared" si="204"/>
        <v>0</v>
      </c>
      <c r="AC204" s="11">
        <f t="shared" si="205"/>
        <v>0</v>
      </c>
      <c r="AD204" s="11">
        <f t="shared" si="206"/>
        <v>0</v>
      </c>
      <c r="AE204" s="11">
        <f t="shared" si="207"/>
        <v>0</v>
      </c>
      <c r="AF204" s="11">
        <f t="shared" si="208"/>
        <v>0</v>
      </c>
      <c r="AG204" s="11">
        <f t="shared" si="209"/>
        <v>0</v>
      </c>
      <c r="AH204" s="11">
        <f t="shared" si="210"/>
        <v>0</v>
      </c>
      <c r="AI204" s="11">
        <f t="shared" si="211"/>
        <v>399.14882202305887</v>
      </c>
      <c r="AJ204" s="11">
        <f t="shared" si="212"/>
        <v>0</v>
      </c>
      <c r="AK204" s="11">
        <f t="shared" si="213"/>
        <v>0</v>
      </c>
      <c r="AL204" s="11">
        <f t="shared" si="214"/>
        <v>0</v>
      </c>
    </row>
    <row r="205" spans="1:38" x14ac:dyDescent="0.2">
      <c r="A205" s="105" t="s">
        <v>46</v>
      </c>
      <c r="B205" s="96" t="s">
        <v>208</v>
      </c>
      <c r="C205" s="65" t="s">
        <v>84</v>
      </c>
      <c r="D205" s="66">
        <v>81.44</v>
      </c>
      <c r="E205" s="67">
        <f>100 * (   ((60*(INT(MIN(D190:D218))))+(100*(MIN(D190:D218)-(INT(MIN(D190:D218))))) )  /  ((60*(INT(D205)))+(100*((D205)-(INT(D205)))))    )</f>
        <v>51.631321370309948</v>
      </c>
      <c r="F205" s="66">
        <v>45.08</v>
      </c>
      <c r="G205" s="68">
        <f>100 * (   ((60*(INT(MIN(F190:F218))))+(100*(MIN(F190:F218)-(INT(MIN(F190:F218))))) )  /  ((60*(INT(F205)))+(100*((F205)-(INT(F205)))))    )</f>
        <v>64.623338257016258</v>
      </c>
      <c r="H205" s="66"/>
      <c r="I205" s="68"/>
      <c r="J205" s="66" t="s">
        <v>88</v>
      </c>
      <c r="K205" s="70" t="s">
        <v>16</v>
      </c>
      <c r="L205" s="66">
        <v>39.590000000000003</v>
      </c>
      <c r="M205" s="68">
        <f>100 * (   ((60*(INT(MIN(L190:L218))))+(100*(MIN(L190:L218)-(INT(MIN(L190:L218))))) )  /  ((60*(INT(L205)))+(100*((L205)-(INT(L205)))))    )</f>
        <v>72.071696540225076</v>
      </c>
      <c r="N205" s="66">
        <v>45.33</v>
      </c>
      <c r="O205" s="68">
        <f>100 * (   ((60*(INT(MIN(N190:N218))))+(100*(MIN(N190:N218)-(INT(MIN(N190:N218))))) )  /  ((60*(INT(N205)))+(100*((N205)-(INT(N205)))))    )</f>
        <v>61.397731430662276</v>
      </c>
      <c r="P205" s="66">
        <v>87.48</v>
      </c>
      <c r="Q205" s="67">
        <f>100 * (   ((60*(INT(MIN(P190:P218))))+(100*(MIN(P190:P218)-(INT(MIN(P190:P218))))) )  /  ((60*(INT(P205)))+(100*((P205)-(INT(P205)))))    )</f>
        <v>47.114654517843583</v>
      </c>
      <c r="R205" s="66">
        <v>105.47</v>
      </c>
      <c r="S205" s="68">
        <f>100 * (   ((60*(INT(MIN(R190:R218))))+(100*(MIN(R190:R218)-(INT(MIN(R190:R218))))) )  /  ((60*(INT(R205)))+(100*((R205)-(INT(R205)))))    )</f>
        <v>52.733574917283754</v>
      </c>
      <c r="T205" s="66">
        <v>47.31</v>
      </c>
      <c r="U205" s="68">
        <f>100 * (   ((60*(INT(MIN(T190:T218))))+(100*(MIN(T190:T218)-(INT(MIN(T190:T218))))) )  /  ((60*(INT(T205)))+(100*((T205)-(INT(T205)))))    )</f>
        <v>57.34829884251139</v>
      </c>
      <c r="V205" s="68">
        <f>SUM(U205,G205,O205,S205,M205)</f>
        <v>308.17463998769875</v>
      </c>
      <c r="W205" s="16"/>
      <c r="X205" s="15"/>
      <c r="Z205" s="13">
        <f t="shared" si="192"/>
        <v>325.53649270068189</v>
      </c>
      <c r="AB205" s="11">
        <f t="shared" si="204"/>
        <v>0</v>
      </c>
      <c r="AC205" s="11">
        <f t="shared" si="205"/>
        <v>0</v>
      </c>
      <c r="AD205" s="11">
        <f t="shared" si="206"/>
        <v>0</v>
      </c>
      <c r="AE205" s="11">
        <f t="shared" si="207"/>
        <v>0</v>
      </c>
      <c r="AF205" s="11">
        <f t="shared" si="208"/>
        <v>0</v>
      </c>
      <c r="AG205" s="11">
        <f t="shared" si="209"/>
        <v>0</v>
      </c>
      <c r="AH205" s="11">
        <f t="shared" si="210"/>
        <v>0</v>
      </c>
      <c r="AI205" s="11">
        <f t="shared" si="211"/>
        <v>325.53649270068189</v>
      </c>
      <c r="AJ205" s="11">
        <f t="shared" si="212"/>
        <v>0</v>
      </c>
      <c r="AK205" s="11">
        <f t="shared" si="213"/>
        <v>0</v>
      </c>
      <c r="AL205" s="11">
        <f t="shared" si="214"/>
        <v>0</v>
      </c>
    </row>
    <row r="206" spans="1:38" x14ac:dyDescent="0.2">
      <c r="A206" s="105" t="s">
        <v>47</v>
      </c>
      <c r="B206" s="96" t="s">
        <v>51</v>
      </c>
      <c r="C206" s="65" t="s">
        <v>82</v>
      </c>
      <c r="D206" s="66"/>
      <c r="E206" s="68"/>
      <c r="F206" s="66"/>
      <c r="G206" s="68"/>
      <c r="H206" s="66"/>
      <c r="I206" s="68"/>
      <c r="J206" s="66">
        <v>38.130000000000003</v>
      </c>
      <c r="K206" s="68">
        <f>100 * (   ((60*(INT(MIN(J190:J218))))+(100*(MIN(J190:J218)-(INT(MIN(J190:J218))))) )  /  ((60*(INT(J206)))+(100*((J206)-(INT(J206)))))    )</f>
        <v>74.443959877889213</v>
      </c>
      <c r="L206" s="66"/>
      <c r="M206" s="68"/>
      <c r="N206" s="66">
        <v>40.270000000000003</v>
      </c>
      <c r="O206" s="68">
        <f>100 * (   ((60*(INT(MIN(N190:N218))))+(100*(MIN(N190:N218)-(INT(MIN(N190:N218))))) )  /  ((60*(INT(N206)))+(100*((N206)-(INT(N206)))))    )</f>
        <v>69.138854552946</v>
      </c>
      <c r="P206" s="66">
        <v>56.04</v>
      </c>
      <c r="Q206" s="68">
        <f>100 * (   ((60*(INT(MIN(P190:P218))))+(100*(MIN(P190:P218)-(INT(MIN(P190:P218))))) )  /  ((60*(INT(P206)))+(100*((P206)-(INT(P206)))))    )</f>
        <v>73.781212841854938</v>
      </c>
      <c r="R206" s="66"/>
      <c r="S206" s="68"/>
      <c r="T206" s="66">
        <v>44.13</v>
      </c>
      <c r="U206" s="68">
        <f>100 * (   ((60*(INT(MIN(T190:T218))))+(100*(MIN(T190:T218)-(INT(MIN(T190:T218))))) )  /  ((60*(INT(T206)))+(100*((T206)-(INT(T206)))))    )</f>
        <v>61.628345269506198</v>
      </c>
      <c r="V206" s="68">
        <f>SUM(E206,O206,Q206,K206,U206)</f>
        <v>278.99237254219634</v>
      </c>
      <c r="W206" s="16"/>
      <c r="X206" s="15"/>
      <c r="Z206" s="13">
        <f>(SUM(E206,G206,I206,K206,M206,O206,Q206,S206,U206)*0.8)</f>
        <v>223.19389803375708</v>
      </c>
      <c r="AB206" s="11">
        <f>IF(C206="Vihor",1,0)*Z206</f>
        <v>0</v>
      </c>
      <c r="AC206" s="11">
        <f>IF(C206="Maksimir",1,0)*Z206</f>
        <v>0</v>
      </c>
      <c r="AD206" s="11">
        <f>IF(C206="Japetić",1,0)*Z206</f>
        <v>0</v>
      </c>
      <c r="AE206" s="11">
        <f>IF(C206="Bjelovar",1,0)*Z206</f>
        <v>223.19389803375708</v>
      </c>
      <c r="AF206" s="11">
        <f>IF(C206="Međimurje",1,0)*Z206</f>
        <v>0</v>
      </c>
      <c r="AG206" s="11">
        <f>IF(C206="Sova",1,0)*Z206</f>
        <v>0</v>
      </c>
      <c r="AH206" s="11">
        <f>IF(C206="Orion",1,0)*Z206</f>
        <v>0</v>
      </c>
      <c r="AI206" s="11">
        <f>IF(C206="Kapela",1,0)*Z206</f>
        <v>0</v>
      </c>
      <c r="AJ206" s="11">
        <f>IF(C206="Jelen",1,0)*Z206</f>
        <v>0</v>
      </c>
      <c r="AK206" s="11">
        <f>IF(C206="Varaždin",1,0)*Z206</f>
        <v>0</v>
      </c>
      <c r="AL206" s="11">
        <f>IF(C206="Ivan Merz",1,0)*Z206</f>
        <v>0</v>
      </c>
    </row>
    <row r="207" spans="1:38" x14ac:dyDescent="0.2">
      <c r="A207" s="106" t="s">
        <v>48</v>
      </c>
      <c r="B207" s="96" t="s">
        <v>201</v>
      </c>
      <c r="C207" s="65" t="s">
        <v>83</v>
      </c>
      <c r="D207" s="66">
        <v>52.45</v>
      </c>
      <c r="E207" s="68">
        <f>100 * (   ((60*(INT(MIN(D190:D218))))+(100*(MIN(D190:D218)-(INT(MIN(D190:D218))))) )  /  ((60*(INT(D207)))+(100*((D207)-(INT(D207)))))    )</f>
        <v>79.999999999999972</v>
      </c>
      <c r="F207" s="66">
        <v>33.549999999999997</v>
      </c>
      <c r="G207" s="68">
        <f>100 * (   ((60*(INT(MIN(F190:F218))))+(100*(MIN(F190:F218)-(INT(MIN(F190:F218))))) )  /  ((60*(INT(F207)))+(100*((F207)-(INT(F207)))))    )</f>
        <v>85.995085995086015</v>
      </c>
      <c r="H207" s="66"/>
      <c r="I207" s="67"/>
      <c r="J207" s="66"/>
      <c r="K207" s="67"/>
      <c r="L207" s="66"/>
      <c r="M207" s="67"/>
      <c r="N207" s="66">
        <v>32.299999999999997</v>
      </c>
      <c r="O207" s="68">
        <f>100 * (   ((60*(INT(MIN(N190:N218))))+(100*(MIN(N190:N218)-(INT(MIN(N190:N218))))) )  /  ((60*(INT(N207)))+(100*((N207)-(INT(N207)))))    )</f>
        <v>86.051282051282058</v>
      </c>
      <c r="P207" s="66"/>
      <c r="Q207" s="67"/>
      <c r="R207" s="66"/>
      <c r="S207" s="67"/>
      <c r="T207" s="66"/>
      <c r="U207" s="67"/>
      <c r="V207" s="68">
        <f>SUM(E207,G207,I207,K207,O207)</f>
        <v>252.04636804636806</v>
      </c>
      <c r="W207" s="16"/>
      <c r="X207" s="15"/>
      <c r="Z207" s="13">
        <f t="shared" si="192"/>
        <v>201.63709443709445</v>
      </c>
      <c r="AB207" s="11">
        <f t="shared" si="193"/>
        <v>0</v>
      </c>
      <c r="AC207" s="11">
        <f t="shared" si="194"/>
        <v>0</v>
      </c>
      <c r="AD207" s="11">
        <f t="shared" si="195"/>
        <v>0</v>
      </c>
      <c r="AE207" s="11">
        <f t="shared" si="196"/>
        <v>0</v>
      </c>
      <c r="AF207" s="11">
        <f t="shared" si="197"/>
        <v>201.63709443709445</v>
      </c>
      <c r="AG207" s="11">
        <f t="shared" si="198"/>
        <v>0</v>
      </c>
      <c r="AH207" s="11">
        <f t="shared" si="199"/>
        <v>0</v>
      </c>
      <c r="AI207" s="11">
        <f t="shared" si="200"/>
        <v>0</v>
      </c>
      <c r="AJ207" s="11">
        <f t="shared" si="201"/>
        <v>0</v>
      </c>
      <c r="AK207" s="11">
        <f t="shared" si="202"/>
        <v>0</v>
      </c>
      <c r="AL207" s="11">
        <f t="shared" si="203"/>
        <v>0</v>
      </c>
    </row>
    <row r="208" spans="1:38" x14ac:dyDescent="0.2">
      <c r="A208" s="106" t="s">
        <v>354</v>
      </c>
      <c r="B208" s="96" t="s">
        <v>210</v>
      </c>
      <c r="C208" s="65" t="s">
        <v>156</v>
      </c>
      <c r="D208" s="66">
        <v>82.2</v>
      </c>
      <c r="E208" s="68">
        <f>100 * (   ((60*(INT(MIN(D190:D218))))+(100*(MIN(D190:D218)-(INT(MIN(D190:D218))))) )  /  ((60*(INT(D208)))+(100*((D208)-(INT(D208)))))    )</f>
        <v>51.25506072874493</v>
      </c>
      <c r="F208" s="66">
        <v>79.28</v>
      </c>
      <c r="G208" s="68">
        <f>100 * (   ((60*(INT(MIN(F190:F218))))+(100*(MIN(F190:F218)-(INT(MIN(F190:F218))))) )  /  ((60*(INT(F208)))+(100*((F208)-(INT(F208)))))    )</f>
        <v>36.70302013422819</v>
      </c>
      <c r="H208" s="66">
        <v>76.06</v>
      </c>
      <c r="I208" s="68">
        <f>100 * (   ((60*(INT(MIN(H190:H218))))+(100*(MIN(H190:H218)-(INT(MIN(H190:H218))))) )  /  ((60*(INT(H208)))+(100*((H208)-(INT(H208)))))    )</f>
        <v>36.903197547087167</v>
      </c>
      <c r="J208" s="66"/>
      <c r="K208" s="68"/>
      <c r="L208" s="66"/>
      <c r="M208" s="68"/>
      <c r="N208" s="66">
        <v>78.349999999999994</v>
      </c>
      <c r="O208" s="68">
        <f>100 * (   ((60*(INT(MIN(N190:N218))))+(100*(MIN(N190:N218)-(INT(MIN(N190:N218))))) )  /  ((60*(INT(N208)))+(100*((N208)-(INT(N208)))))    )</f>
        <v>35.588547189819728</v>
      </c>
      <c r="P208" s="66"/>
      <c r="Q208" s="68"/>
      <c r="R208" s="66"/>
      <c r="S208" s="68"/>
      <c r="T208" s="66"/>
      <c r="U208" s="68"/>
      <c r="V208" s="68">
        <f>SUM(E208,G208,I208,K208,O208)</f>
        <v>160.44982559988003</v>
      </c>
      <c r="W208" s="16"/>
      <c r="X208" s="15"/>
      <c r="Z208" s="13">
        <f t="shared" si="192"/>
        <v>128.35986047990403</v>
      </c>
      <c r="AB208" s="11">
        <f t="shared" ref="AB208:AB218" si="215">IF(C208="Vihor",1,0)*Z208</f>
        <v>0</v>
      </c>
      <c r="AC208" s="11">
        <f t="shared" ref="AC208:AC218" si="216">IF(C208="Maksimir",1,0)*Z208</f>
        <v>0</v>
      </c>
      <c r="AD208" s="11">
        <f t="shared" ref="AD208:AD218" si="217">IF(C208="Japetić",1,0)*Z208</f>
        <v>0</v>
      </c>
      <c r="AE208" s="11">
        <f t="shared" ref="AE208:AE218" si="218">IF(C208="Bjelovar",1,0)*Z208</f>
        <v>0</v>
      </c>
      <c r="AF208" s="11">
        <f t="shared" ref="AF208:AF218" si="219">IF(C208="Međimurje",1,0)*Z208</f>
        <v>0</v>
      </c>
      <c r="AG208" s="11">
        <f t="shared" ref="AG208:AG218" si="220">IF(C208="Sova",1,0)*Z208</f>
        <v>0</v>
      </c>
      <c r="AH208" s="11">
        <f t="shared" ref="AH208:AH218" si="221">IF(C208="Orion",1,0)*Z208</f>
        <v>0</v>
      </c>
      <c r="AI208" s="11">
        <f t="shared" ref="AI208:AI218" si="222">IF(C208="Kapela",1,0)*Z208</f>
        <v>0</v>
      </c>
      <c r="AJ208" s="11">
        <f t="shared" ref="AJ208:AJ218" si="223">IF(C208="Jelen",1,0)*Z208</f>
        <v>128.35986047990403</v>
      </c>
      <c r="AK208" s="11">
        <f t="shared" ref="AK208:AK218" si="224">IF(C208="Varaždin",1,0)*Z208</f>
        <v>0</v>
      </c>
      <c r="AL208" s="11">
        <f t="shared" ref="AL208:AL218" si="225">IF(C208="Ivan Merz",1,0)*Z208</f>
        <v>0</v>
      </c>
    </row>
    <row r="209" spans="1:38" x14ac:dyDescent="0.2">
      <c r="A209" s="105" t="s">
        <v>355</v>
      </c>
      <c r="B209" s="96" t="s">
        <v>346</v>
      </c>
      <c r="C209" s="65" t="s">
        <v>84</v>
      </c>
      <c r="D209" s="66"/>
      <c r="E209" s="68"/>
      <c r="F209" s="66"/>
      <c r="G209" s="68"/>
      <c r="H209" s="66"/>
      <c r="I209" s="68"/>
      <c r="J209" s="66"/>
      <c r="K209" s="68"/>
      <c r="L209" s="66">
        <v>84.31</v>
      </c>
      <c r="M209" s="68">
        <f>100 * (   ((60*(INT(MIN(L190:L218))))+(100*(MIN(L190:L218)-(INT(MIN(L190:L218))))) )  /  ((60*(INT(L209)))+(100*((L209)-(INT(L209)))))    )</f>
        <v>34.095839084993095</v>
      </c>
      <c r="N209" s="66">
        <v>65.05</v>
      </c>
      <c r="O209" s="68">
        <f>100 * (   ((60*(INT(MIN(N190:N218))))+(100*(MIN(N190:N218)-(INT(MIN(N190:N218))))) )  /  ((60*(INT(N209)))+(100*((N209)-(INT(N209)))))    )</f>
        <v>42.97055057618438</v>
      </c>
      <c r="P209" s="66"/>
      <c r="Q209" s="68"/>
      <c r="R209" s="66">
        <v>168.12</v>
      </c>
      <c r="S209" s="68">
        <f>100 * (   ((60*(INT(MIN(R190:R218))))+(100*(MIN(R190:R218)-(INT(MIN(R190:R218))))) )  /  ((60*(INT(R209)))+(100*((R209)-(INT(R209)))))    )</f>
        <v>33.164883075703528</v>
      </c>
      <c r="T209" s="66">
        <v>72.25</v>
      </c>
      <c r="U209" s="68">
        <f>100 * (   ((60*(INT(MIN(T190:T218))))+(100*(MIN(T190:T218)-(INT(MIN(T190:T218))))) )  /  ((60*(INT(T209)))+(100*((T209)-(INT(T209)))))    )</f>
        <v>37.629459148446486</v>
      </c>
      <c r="V209" s="68">
        <f>SUM(E209,U209,S209,O209,M209)</f>
        <v>147.86073188532748</v>
      </c>
      <c r="W209" s="16"/>
      <c r="X209" s="15"/>
      <c r="Z209" s="13">
        <f>(SUM(E209,G209,I209,K209,M209,O209,Q209,S209,U209)*0.8)</f>
        <v>118.28858550826199</v>
      </c>
      <c r="AB209" s="11">
        <f>IF(C209="Vihor",1,0)*Z209</f>
        <v>0</v>
      </c>
      <c r="AC209" s="11">
        <f>IF(C209="Maksimir",1,0)*Z209</f>
        <v>0</v>
      </c>
      <c r="AD209" s="11">
        <f>IF(C209="Japetić",1,0)*Z209</f>
        <v>0</v>
      </c>
      <c r="AE209" s="11">
        <f>IF(C209="Bjelovar",1,0)*Z209</f>
        <v>0</v>
      </c>
      <c r="AF209" s="11">
        <f>IF(C209="Međimurje",1,0)*Z209</f>
        <v>0</v>
      </c>
      <c r="AG209" s="11">
        <f>IF(C209="Sova",1,0)*Z209</f>
        <v>0</v>
      </c>
      <c r="AH209" s="11">
        <f>IF(C209="Orion",1,0)*Z209</f>
        <v>0</v>
      </c>
      <c r="AI209" s="11">
        <f>IF(C209="Kapela",1,0)*Z209</f>
        <v>118.28858550826199</v>
      </c>
      <c r="AJ209" s="11">
        <f>IF(C209="Jelen",1,0)*Z209</f>
        <v>0</v>
      </c>
      <c r="AK209" s="11">
        <f>IF(C209="Varaždin",1,0)*Z209</f>
        <v>0</v>
      </c>
      <c r="AL209" s="11">
        <f>IF(C209="Ivan Merz",1,0)*Z209</f>
        <v>0</v>
      </c>
    </row>
    <row r="210" spans="1:38" x14ac:dyDescent="0.2">
      <c r="A210" s="105" t="s">
        <v>356</v>
      </c>
      <c r="B210" s="96" t="s">
        <v>209</v>
      </c>
      <c r="C210" s="65" t="s">
        <v>82</v>
      </c>
      <c r="D210" s="66">
        <v>82.04</v>
      </c>
      <c r="E210" s="68">
        <f>100 * (   ((60*(INT(MIN(D190:D218))))+(100*(MIN(D190:D218)-(INT(MIN(D190:D218))))) )  /  ((60*(INT(D210)))+(100*((D210)-(INT(D210)))))    )</f>
        <v>51.421608448415903</v>
      </c>
      <c r="F210" s="66"/>
      <c r="G210" s="68"/>
      <c r="H210" s="66"/>
      <c r="I210" s="68"/>
      <c r="J210" s="66"/>
      <c r="K210" s="68"/>
      <c r="L210" s="66"/>
      <c r="M210" s="68"/>
      <c r="N210" s="66">
        <v>87.4</v>
      </c>
      <c r="O210" s="68">
        <f>100 * (   ((60*(INT(MIN(N190:N218))))+(100*(MIN(N190:N218)-(INT(MIN(N190:N218))))) )  /  ((60*(INT(N210)))+(100*((N210)-(INT(N210)))))    )</f>
        <v>31.901140684410635</v>
      </c>
      <c r="P210" s="66"/>
      <c r="Q210" s="68"/>
      <c r="R210" s="66"/>
      <c r="S210" s="68"/>
      <c r="T210" s="66">
        <v>42.21</v>
      </c>
      <c r="U210" s="68">
        <f>100 * (   ((60*(INT(MIN(T190:T218))))+(100*(MIN(T190:T218)-(INT(MIN(T190:T218))))) )  /  ((60*(INT(T210)))+(100*((T210)-(INT(T210)))))    )</f>
        <v>64.344746162927962</v>
      </c>
      <c r="V210" s="68">
        <f>SUM(E210,G210,I210,U210,O210)</f>
        <v>147.66749529575452</v>
      </c>
      <c r="W210" s="16"/>
      <c r="X210" s="15"/>
      <c r="Z210" s="13">
        <f>(SUM(E210,G210,I210,K210,M210,O210,Q210,S210,U210)*0.8)</f>
        <v>118.13399623660362</v>
      </c>
      <c r="AB210" s="11">
        <f>IF(C210="Vihor",1,0)*Z210</f>
        <v>0</v>
      </c>
      <c r="AC210" s="11">
        <f>IF(C210="Maksimir",1,0)*Z210</f>
        <v>0</v>
      </c>
      <c r="AD210" s="11">
        <f>IF(C210="Japetić",1,0)*Z210</f>
        <v>0</v>
      </c>
      <c r="AE210" s="11">
        <f>IF(C210="Bjelovar",1,0)*Z210</f>
        <v>118.13399623660362</v>
      </c>
      <c r="AF210" s="11">
        <f>IF(C210="Međimurje",1,0)*Z210</f>
        <v>0</v>
      </c>
      <c r="AG210" s="11">
        <f>IF(C210="Sova",1,0)*Z210</f>
        <v>0</v>
      </c>
      <c r="AH210" s="11">
        <f>IF(C210="Orion",1,0)*Z210</f>
        <v>0</v>
      </c>
      <c r="AI210" s="11">
        <f>IF(C210="Kapela",1,0)*Z210</f>
        <v>0</v>
      </c>
      <c r="AJ210" s="11">
        <f>IF(C210="Jelen",1,0)*Z210</f>
        <v>0</v>
      </c>
      <c r="AK210" s="11">
        <f>IF(C210="Varaždin",1,0)*Z210</f>
        <v>0</v>
      </c>
      <c r="AL210" s="11">
        <f>IF(C210="Ivan Merz",1,0)*Z210</f>
        <v>0</v>
      </c>
    </row>
    <row r="211" spans="1:38" x14ac:dyDescent="0.2">
      <c r="A211" s="105" t="s">
        <v>357</v>
      </c>
      <c r="B211" s="96" t="s">
        <v>303</v>
      </c>
      <c r="C211" s="65" t="s">
        <v>126</v>
      </c>
      <c r="D211" s="66"/>
      <c r="E211" s="68"/>
      <c r="F211" s="66">
        <v>64.239999999999995</v>
      </c>
      <c r="G211" s="68">
        <f>100 * (   ((60*(INT(MIN(F190:F218))))+(100*(MIN(F190:F218)-(INT(MIN(F190:F218))))) )  /  ((60*(INT(F211)))+(100*((F211)-(INT(F211)))))    )</f>
        <v>45.28985507246378</v>
      </c>
      <c r="H211" s="66">
        <v>79.16</v>
      </c>
      <c r="I211" s="68">
        <f>100 * (   ((60*(INT(MIN(H190:H218))))+(100*(MIN(H190:H218)-(INT(MIN(H190:H218))))) )  /  ((60*(INT(H211)))+(100*((H211)-(INT(H211)))))    )</f>
        <v>35.428931875525656</v>
      </c>
      <c r="J211" s="66"/>
      <c r="K211" s="68"/>
      <c r="L211" s="66"/>
      <c r="M211" s="68"/>
      <c r="N211" s="66"/>
      <c r="O211" s="68"/>
      <c r="P211" s="66"/>
      <c r="Q211" s="68"/>
      <c r="R211" s="66"/>
      <c r="S211" s="68"/>
      <c r="T211" s="66">
        <v>49.08</v>
      </c>
      <c r="U211" s="68">
        <f>100 * (   ((60*(INT(MIN(T190:T218))))+(100*(MIN(T190:T218)-(INT(MIN(T190:T218))))) )  /  ((60*(INT(T211)))+(100*((T211)-(INT(T211)))))    )</f>
        <v>55.461329715061048</v>
      </c>
      <c r="V211" s="68">
        <f>SUM(E211,G211,I211,U211,M211)</f>
        <v>136.18011666305048</v>
      </c>
      <c r="W211" s="16"/>
      <c r="X211" s="15"/>
      <c r="Z211" s="13">
        <f>(SUM(E211,G211,I211,K211,M211,O211,Q211,S211,U211)*0.8)</f>
        <v>108.9440933304404</v>
      </c>
      <c r="AB211" s="11">
        <f>IF(C211="Vihor",1,0)*Z211</f>
        <v>0</v>
      </c>
      <c r="AC211" s="11">
        <f>IF(C211="Maksimir",1,0)*Z211</f>
        <v>0</v>
      </c>
      <c r="AD211" s="11">
        <f>IF(C211="Japetić",1,0)*Z211</f>
        <v>0</v>
      </c>
      <c r="AE211" s="11">
        <f>IF(C211="Bjelovar",1,0)*Z211</f>
        <v>0</v>
      </c>
      <c r="AF211" s="11">
        <f>IF(C211="Međimurje",1,0)*Z211</f>
        <v>0</v>
      </c>
      <c r="AG211" s="11">
        <f>IF(C211="Sova",1,0)*Z211</f>
        <v>0</v>
      </c>
      <c r="AH211" s="11">
        <f>IF(C211="Orion",1,0)*Z211</f>
        <v>0</v>
      </c>
      <c r="AI211" s="11">
        <f>IF(C211="Kapela",1,0)*Z211</f>
        <v>0</v>
      </c>
      <c r="AJ211" s="11">
        <f>IF(C211="Jelen",1,0)*Z211</f>
        <v>0</v>
      </c>
      <c r="AK211" s="11">
        <f>IF(C211="Varaždin",1,0)*Z211</f>
        <v>0</v>
      </c>
      <c r="AL211" s="11">
        <f>IF(C211="Ivan Merz",1,0)*Z211</f>
        <v>108.9440933304404</v>
      </c>
    </row>
    <row r="212" spans="1:38" x14ac:dyDescent="0.2">
      <c r="A212" s="105" t="s">
        <v>89</v>
      </c>
      <c r="B212" s="96" t="s">
        <v>212</v>
      </c>
      <c r="C212" s="65" t="s">
        <v>80</v>
      </c>
      <c r="D212" s="66">
        <v>104.45</v>
      </c>
      <c r="E212" s="68">
        <f>100 * (   ((60*(INT(MIN(D190:D218))))+(100*(MIN(D190:D218)-(INT(MIN(D190:D218))))) )  /  ((60*(INT(D212)))+(100*((D212)-(INT(D212)))))    )</f>
        <v>40.286396181384241</v>
      </c>
      <c r="F212" s="66"/>
      <c r="G212" s="68"/>
      <c r="H212" s="66">
        <v>86.38</v>
      </c>
      <c r="I212" s="68">
        <f>100 * (   ((60*(INT(MIN(H190:H218))))+(100*(MIN(H190:H218)-(INT(MIN(H190:H218))))) )  /  ((60*(INT(H212)))+(100*((H212)-(INT(H212)))))    )</f>
        <v>32.416313966910351</v>
      </c>
      <c r="J212" s="66">
        <v>56.41</v>
      </c>
      <c r="K212" s="68">
        <f>100 * (   ((60*(INT(MIN(J190:J218))))+(100*(MIN(J190:J218)-(INT(MIN(J190:J218))))) )  /  ((60*(INT(J212)))+(100*((J212)-(INT(J212)))))    )</f>
        <v>50.191120258747432</v>
      </c>
      <c r="L212" s="66"/>
      <c r="M212" s="68"/>
      <c r="N212" s="66"/>
      <c r="O212" s="68"/>
      <c r="P212" s="66" t="s">
        <v>88</v>
      </c>
      <c r="Q212" s="70" t="s">
        <v>16</v>
      </c>
      <c r="R212" s="66"/>
      <c r="S212" s="68"/>
      <c r="T212" s="66"/>
      <c r="U212" s="68"/>
      <c r="V212" s="68">
        <f>SUM(E212,G212,I212,K212,M212)</f>
        <v>122.89383040704202</v>
      </c>
      <c r="W212" s="16"/>
      <c r="X212" s="15"/>
      <c r="Z212" s="13">
        <f>(SUM(E212,G212,I212,K212,M212,O212,Q212,S212,U212)*0.8)</f>
        <v>98.315064325633614</v>
      </c>
      <c r="AB212" s="11">
        <f>IF(C212="Vihor",1,0)*Z212</f>
        <v>0</v>
      </c>
      <c r="AC212" s="11">
        <f>IF(C212="Maksimir",1,0)*Z212</f>
        <v>98.315064325633614</v>
      </c>
      <c r="AD212" s="11">
        <f>IF(C212="Japetić",1,0)*Z212</f>
        <v>0</v>
      </c>
      <c r="AE212" s="11">
        <f>IF(C212="Bjelovar",1,0)*Z212</f>
        <v>0</v>
      </c>
      <c r="AF212" s="11">
        <f>IF(C212="Međimurje",1,0)*Z212</f>
        <v>0</v>
      </c>
      <c r="AG212" s="11">
        <f>IF(C212="Sova",1,0)*Z212</f>
        <v>0</v>
      </c>
      <c r="AH212" s="11">
        <f>IF(C212="Orion",1,0)*Z212</f>
        <v>0</v>
      </c>
      <c r="AI212" s="11">
        <f>IF(C212="Kapela",1,0)*Z212</f>
        <v>0</v>
      </c>
      <c r="AJ212" s="11">
        <f>IF(C212="Jelen",1,0)*Z212</f>
        <v>0</v>
      </c>
      <c r="AK212" s="11">
        <f>IF(C212="Varaždin",1,0)*Z212</f>
        <v>0</v>
      </c>
      <c r="AL212" s="11">
        <f>IF(C212="Ivan Merz",1,0)*Z212</f>
        <v>0</v>
      </c>
    </row>
    <row r="213" spans="1:38" x14ac:dyDescent="0.2">
      <c r="A213" s="105" t="s">
        <v>90</v>
      </c>
      <c r="B213" s="96" t="s">
        <v>204</v>
      </c>
      <c r="C213" s="65" t="s">
        <v>73</v>
      </c>
      <c r="D213" s="66">
        <v>66.55</v>
      </c>
      <c r="E213" s="68">
        <f>100 * (   ((60*(INT(MIN(D190:D218))))+(100*(MIN(D190:D218)-(INT(MIN(D190:D218))))) )  /  ((60*(INT(D213)))+(100*((D213)-(INT(D213)))))    )</f>
        <v>63.063511830635107</v>
      </c>
      <c r="F213" s="66"/>
      <c r="G213" s="68"/>
      <c r="H213" s="66"/>
      <c r="I213" s="68"/>
      <c r="J213" s="66"/>
      <c r="K213" s="68"/>
      <c r="L213" s="66"/>
      <c r="M213" s="68"/>
      <c r="N213" s="66"/>
      <c r="O213" s="68"/>
      <c r="P213" s="66">
        <v>96.06</v>
      </c>
      <c r="Q213" s="68">
        <f>100 * (   ((60*(INT(MIN(P190:P218))))+(100*(MIN(P190:P218)-(INT(MIN(P190:P218))))) )  /  ((60*(INT(P213)))+(100*((P213)-(INT(P213)))))    )</f>
        <v>43.045438779049597</v>
      </c>
      <c r="R213" s="66"/>
      <c r="S213" s="68"/>
      <c r="T213" s="66"/>
      <c r="U213" s="68"/>
      <c r="V213" s="68">
        <f>SUM(E213,Q213,I213,K213,M213)</f>
        <v>106.10895060968471</v>
      </c>
      <c r="W213" s="16"/>
      <c r="X213" s="15"/>
      <c r="Z213" s="13">
        <f t="shared" si="192"/>
        <v>84.887160487747778</v>
      </c>
      <c r="AB213" s="11">
        <f t="shared" si="215"/>
        <v>84.887160487747778</v>
      </c>
      <c r="AC213" s="11">
        <f t="shared" si="216"/>
        <v>0</v>
      </c>
      <c r="AD213" s="11">
        <f t="shared" si="217"/>
        <v>0</v>
      </c>
      <c r="AE213" s="11">
        <f t="shared" si="218"/>
        <v>0</v>
      </c>
      <c r="AF213" s="11">
        <f t="shared" si="219"/>
        <v>0</v>
      </c>
      <c r="AG213" s="11">
        <f t="shared" si="220"/>
        <v>0</v>
      </c>
      <c r="AH213" s="11">
        <f t="shared" si="221"/>
        <v>0</v>
      </c>
      <c r="AI213" s="11">
        <f t="shared" si="222"/>
        <v>0</v>
      </c>
      <c r="AJ213" s="11">
        <f t="shared" si="223"/>
        <v>0</v>
      </c>
      <c r="AK213" s="11">
        <f t="shared" si="224"/>
        <v>0</v>
      </c>
      <c r="AL213" s="11">
        <f t="shared" si="225"/>
        <v>0</v>
      </c>
    </row>
    <row r="214" spans="1:38" x14ac:dyDescent="0.2">
      <c r="A214" s="105" t="s">
        <v>358</v>
      </c>
      <c r="B214" s="96" t="s">
        <v>43</v>
      </c>
      <c r="C214" s="65" t="s">
        <v>83</v>
      </c>
      <c r="D214" s="66"/>
      <c r="E214" s="68"/>
      <c r="F214" s="66">
        <v>37.25</v>
      </c>
      <c r="G214" s="68">
        <f>100 * (   ((60*(INT(MIN(F190:F218))))+(100*(MIN(F190:F218)-(INT(MIN(F190:F218))))) )  /  ((60*(INT(F214)))+(100*((F214)-(INT(F214)))))    )</f>
        <v>77.9510022271715</v>
      </c>
      <c r="H214" s="66"/>
      <c r="I214" s="68"/>
      <c r="J214" s="66"/>
      <c r="K214" s="68"/>
      <c r="L214" s="66"/>
      <c r="M214" s="68"/>
      <c r="N214" s="66"/>
      <c r="O214" s="68"/>
      <c r="P214" s="66"/>
      <c r="Q214" s="68"/>
      <c r="R214" s="66"/>
      <c r="S214" s="68"/>
      <c r="T214" s="66"/>
      <c r="U214" s="68"/>
      <c r="V214" s="68">
        <f t="shared" ref="V214:V215" si="226">SUM(E214,G214,I214,K214,M214)</f>
        <v>77.9510022271715</v>
      </c>
      <c r="W214" s="16"/>
      <c r="X214" s="15"/>
      <c r="Z214" s="13">
        <f t="shared" si="192"/>
        <v>62.360801781737202</v>
      </c>
      <c r="AB214" s="11">
        <f t="shared" si="215"/>
        <v>0</v>
      </c>
      <c r="AC214" s="11">
        <f t="shared" si="216"/>
        <v>0</v>
      </c>
      <c r="AD214" s="11">
        <f t="shared" si="217"/>
        <v>0</v>
      </c>
      <c r="AE214" s="11">
        <f t="shared" si="218"/>
        <v>0</v>
      </c>
      <c r="AF214" s="11">
        <f t="shared" si="219"/>
        <v>62.360801781737202</v>
      </c>
      <c r="AG214" s="11">
        <f t="shared" si="220"/>
        <v>0</v>
      </c>
      <c r="AH214" s="11">
        <f t="shared" si="221"/>
        <v>0</v>
      </c>
      <c r="AI214" s="11">
        <f t="shared" si="222"/>
        <v>0</v>
      </c>
      <c r="AJ214" s="11">
        <f t="shared" si="223"/>
        <v>0</v>
      </c>
      <c r="AK214" s="11">
        <f t="shared" si="224"/>
        <v>0</v>
      </c>
      <c r="AL214" s="11">
        <f t="shared" si="225"/>
        <v>0</v>
      </c>
    </row>
    <row r="215" spans="1:38" x14ac:dyDescent="0.2">
      <c r="A215" s="105" t="s">
        <v>359</v>
      </c>
      <c r="B215" s="96" t="s">
        <v>345</v>
      </c>
      <c r="C215" s="65" t="s">
        <v>285</v>
      </c>
      <c r="D215" s="66"/>
      <c r="E215" s="68"/>
      <c r="F215" s="66"/>
      <c r="G215" s="68"/>
      <c r="H215" s="66"/>
      <c r="I215" s="68"/>
      <c r="J215" s="66"/>
      <c r="K215" s="68"/>
      <c r="L215" s="66">
        <v>37.090000000000003</v>
      </c>
      <c r="M215" s="68">
        <f>100 * (   ((60*(INT(MIN(L190:L218))))+(100*(MIN(L190:L218)-(INT(MIN(L190:L218))))) )  /  ((60*(INT(L215)))+(100*((L215)-(INT(L215)))))    )</f>
        <v>77.568416330192889</v>
      </c>
      <c r="N215" s="66"/>
      <c r="O215" s="68"/>
      <c r="P215" s="66"/>
      <c r="Q215" s="68"/>
      <c r="R215" s="66"/>
      <c r="S215" s="68"/>
      <c r="T215" s="66"/>
      <c r="U215" s="68"/>
      <c r="V215" s="68">
        <f t="shared" si="226"/>
        <v>77.568416330192889</v>
      </c>
      <c r="W215" s="16"/>
      <c r="X215" s="15"/>
      <c r="Z215" s="13">
        <f t="shared" si="192"/>
        <v>62.054733064154313</v>
      </c>
      <c r="AB215" s="11">
        <f t="shared" si="215"/>
        <v>0</v>
      </c>
      <c r="AC215" s="11">
        <f t="shared" si="216"/>
        <v>0</v>
      </c>
      <c r="AD215" s="11">
        <f t="shared" si="217"/>
        <v>0</v>
      </c>
      <c r="AE215" s="11">
        <f t="shared" si="218"/>
        <v>0</v>
      </c>
      <c r="AF215" s="11">
        <f t="shared" si="219"/>
        <v>0</v>
      </c>
      <c r="AG215" s="11">
        <f t="shared" si="220"/>
        <v>0</v>
      </c>
      <c r="AH215" s="11">
        <f t="shared" si="221"/>
        <v>0</v>
      </c>
      <c r="AI215" s="11">
        <f t="shared" si="222"/>
        <v>0</v>
      </c>
      <c r="AJ215" s="11">
        <f t="shared" si="223"/>
        <v>0</v>
      </c>
      <c r="AK215" s="11">
        <f t="shared" si="224"/>
        <v>62.054733064154313</v>
      </c>
      <c r="AL215" s="11">
        <f t="shared" si="225"/>
        <v>0</v>
      </c>
    </row>
    <row r="216" spans="1:38" x14ac:dyDescent="0.2">
      <c r="A216" s="105" t="s">
        <v>360</v>
      </c>
      <c r="B216" s="96" t="s">
        <v>389</v>
      </c>
      <c r="C216" s="65" t="s">
        <v>83</v>
      </c>
      <c r="D216" s="66"/>
      <c r="E216" s="68"/>
      <c r="F216" s="66"/>
      <c r="G216" s="68"/>
      <c r="H216" s="66"/>
      <c r="I216" s="68"/>
      <c r="J216" s="66"/>
      <c r="K216" s="68"/>
      <c r="L216" s="66"/>
      <c r="M216" s="68"/>
      <c r="N216" s="66"/>
      <c r="O216" s="68"/>
      <c r="P216" s="66"/>
      <c r="Q216" s="68"/>
      <c r="R216" s="66">
        <v>91.2</v>
      </c>
      <c r="S216" s="68">
        <f>100 * (   ((60*(INT(MIN(R190:R218))))+(100*(MIN(R190:R218)-(INT(MIN(R190:R218))))) )  /  ((60*(INT(R216)))+(100*((R216)-(INT(R216)))))    )</f>
        <v>61.076642335766415</v>
      </c>
      <c r="T216" s="66"/>
      <c r="U216" s="68"/>
      <c r="V216" s="68">
        <f>SUM(E216,G216,I216,K216,S216)</f>
        <v>61.076642335766415</v>
      </c>
      <c r="W216" s="16"/>
      <c r="X216" s="15"/>
      <c r="Z216" s="13">
        <f t="shared" si="192"/>
        <v>48.861313868613138</v>
      </c>
      <c r="AB216" s="11">
        <f t="shared" si="215"/>
        <v>0</v>
      </c>
      <c r="AC216" s="11">
        <f t="shared" si="216"/>
        <v>0</v>
      </c>
      <c r="AD216" s="11">
        <f t="shared" si="217"/>
        <v>0</v>
      </c>
      <c r="AE216" s="11">
        <f t="shared" si="218"/>
        <v>0</v>
      </c>
      <c r="AF216" s="11">
        <f t="shared" si="219"/>
        <v>48.861313868613138</v>
      </c>
      <c r="AG216" s="11">
        <f t="shared" si="220"/>
        <v>0</v>
      </c>
      <c r="AH216" s="11">
        <f t="shared" si="221"/>
        <v>0</v>
      </c>
      <c r="AI216" s="11">
        <f t="shared" si="222"/>
        <v>0</v>
      </c>
      <c r="AJ216" s="11">
        <f t="shared" si="223"/>
        <v>0</v>
      </c>
      <c r="AK216" s="11">
        <f t="shared" si="224"/>
        <v>0</v>
      </c>
      <c r="AL216" s="11">
        <f t="shared" si="225"/>
        <v>0</v>
      </c>
    </row>
    <row r="217" spans="1:38" x14ac:dyDescent="0.2">
      <c r="A217" s="105" t="s">
        <v>361</v>
      </c>
      <c r="B217" s="96" t="s">
        <v>214</v>
      </c>
      <c r="C217" s="65" t="s">
        <v>285</v>
      </c>
      <c r="D217" s="66" t="s">
        <v>112</v>
      </c>
      <c r="E217" s="70" t="s">
        <v>16</v>
      </c>
      <c r="F217" s="66"/>
      <c r="G217" s="68"/>
      <c r="H217" s="66">
        <v>103.32</v>
      </c>
      <c r="I217" s="68">
        <f>100 * (   ((60*(INT(MIN(H190:H218))))+(100*(MIN(H190:H218)-(INT(MIN(H190:H218))))) )  /  ((60*(INT(H217)))+(100*((H217)-(INT(H217)))))    )</f>
        <v>27.124919510624601</v>
      </c>
      <c r="J217" s="66"/>
      <c r="K217" s="68"/>
      <c r="L217" s="66" t="s">
        <v>88</v>
      </c>
      <c r="M217" s="70" t="s">
        <v>16</v>
      </c>
      <c r="N217" s="66"/>
      <c r="O217" s="68"/>
      <c r="P217" s="66" t="s">
        <v>112</v>
      </c>
      <c r="Q217" s="70" t="s">
        <v>16</v>
      </c>
      <c r="R217" s="66"/>
      <c r="S217" s="68"/>
      <c r="T217" s="66"/>
      <c r="U217" s="68"/>
      <c r="V217" s="68">
        <f t="shared" ref="V217:V218" si="227">SUM(E217,G217,I217,K217,M217)</f>
        <v>27.124919510624601</v>
      </c>
      <c r="W217" s="16"/>
      <c r="X217" s="15"/>
      <c r="Z217" s="13">
        <f t="shared" si="192"/>
        <v>21.699935608499683</v>
      </c>
      <c r="AB217" s="11">
        <f t="shared" si="215"/>
        <v>0</v>
      </c>
      <c r="AC217" s="11">
        <f t="shared" si="216"/>
        <v>0</v>
      </c>
      <c r="AD217" s="11">
        <f t="shared" si="217"/>
        <v>0</v>
      </c>
      <c r="AE217" s="11">
        <f t="shared" si="218"/>
        <v>0</v>
      </c>
      <c r="AF217" s="11">
        <f t="shared" si="219"/>
        <v>0</v>
      </c>
      <c r="AG217" s="11">
        <f t="shared" si="220"/>
        <v>0</v>
      </c>
      <c r="AH217" s="11">
        <f t="shared" si="221"/>
        <v>0</v>
      </c>
      <c r="AI217" s="11">
        <f t="shared" si="222"/>
        <v>0</v>
      </c>
      <c r="AJ217" s="11">
        <f t="shared" si="223"/>
        <v>0</v>
      </c>
      <c r="AK217" s="11">
        <f t="shared" si="224"/>
        <v>21.699935608499683</v>
      </c>
      <c r="AL217" s="11">
        <f t="shared" si="225"/>
        <v>0</v>
      </c>
    </row>
    <row r="218" spans="1:38" ht="13.5" thickBot="1" x14ac:dyDescent="0.25">
      <c r="A218" s="107" t="s">
        <v>398</v>
      </c>
      <c r="B218" s="98" t="s">
        <v>390</v>
      </c>
      <c r="C218" s="72" t="s">
        <v>73</v>
      </c>
      <c r="D218" s="73"/>
      <c r="E218" s="74"/>
      <c r="F218" s="73"/>
      <c r="G218" s="74"/>
      <c r="H218" s="73"/>
      <c r="I218" s="74"/>
      <c r="J218" s="73"/>
      <c r="K218" s="74"/>
      <c r="L218" s="73"/>
      <c r="M218" s="74"/>
      <c r="N218" s="73"/>
      <c r="O218" s="74"/>
      <c r="P218" s="73"/>
      <c r="Q218" s="74"/>
      <c r="R218" s="73" t="s">
        <v>88</v>
      </c>
      <c r="S218" s="75" t="s">
        <v>16</v>
      </c>
      <c r="T218" s="73"/>
      <c r="U218" s="74"/>
      <c r="V218" s="74">
        <f t="shared" si="227"/>
        <v>0</v>
      </c>
      <c r="W218" s="16"/>
      <c r="X218" s="15"/>
      <c r="Z218" s="13">
        <f t="shared" si="192"/>
        <v>0</v>
      </c>
      <c r="AB218" s="11">
        <f t="shared" si="215"/>
        <v>0</v>
      </c>
      <c r="AC218" s="11">
        <f t="shared" si="216"/>
        <v>0</v>
      </c>
      <c r="AD218" s="11">
        <f t="shared" si="217"/>
        <v>0</v>
      </c>
      <c r="AE218" s="11">
        <f t="shared" si="218"/>
        <v>0</v>
      </c>
      <c r="AF218" s="11">
        <f t="shared" si="219"/>
        <v>0</v>
      </c>
      <c r="AG218" s="11">
        <f t="shared" si="220"/>
        <v>0</v>
      </c>
      <c r="AH218" s="11">
        <f t="shared" si="221"/>
        <v>0</v>
      </c>
      <c r="AI218" s="11">
        <f t="shared" si="222"/>
        <v>0</v>
      </c>
      <c r="AJ218" s="11">
        <f t="shared" si="223"/>
        <v>0</v>
      </c>
      <c r="AK218" s="11">
        <f t="shared" si="224"/>
        <v>0</v>
      </c>
      <c r="AL218" s="11">
        <f t="shared" si="225"/>
        <v>0</v>
      </c>
    </row>
    <row r="219" spans="1:38" ht="13.5" thickBot="1" x14ac:dyDescent="0.25">
      <c r="A219" s="3"/>
      <c r="R219" s="2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 spans="1:38" ht="13.5" customHeight="1" x14ac:dyDescent="0.25">
      <c r="A220" s="387"/>
      <c r="B220" s="390" t="s">
        <v>19</v>
      </c>
      <c r="C220" s="393" t="s">
        <v>2</v>
      </c>
      <c r="D220" s="380" t="s">
        <v>95</v>
      </c>
      <c r="E220" s="380"/>
      <c r="F220" s="380" t="s">
        <v>145</v>
      </c>
      <c r="G220" s="380"/>
      <c r="H220" s="380" t="s">
        <v>133</v>
      </c>
      <c r="I220" s="380"/>
      <c r="J220" s="380" t="s">
        <v>135</v>
      </c>
      <c r="K220" s="380"/>
      <c r="L220" s="380" t="s">
        <v>136</v>
      </c>
      <c r="M220" s="381"/>
      <c r="N220" s="380" t="s">
        <v>149</v>
      </c>
      <c r="O220" s="380"/>
      <c r="P220" s="380" t="s">
        <v>20</v>
      </c>
      <c r="Q220" s="380"/>
      <c r="R220" s="380" t="s">
        <v>153</v>
      </c>
      <c r="S220" s="381"/>
      <c r="T220" s="380" t="s">
        <v>381</v>
      </c>
      <c r="U220" s="381"/>
      <c r="V220" s="384" t="s">
        <v>93</v>
      </c>
      <c r="W220" s="397"/>
      <c r="X220" s="397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 spans="1:38" ht="13.5" x14ac:dyDescent="0.25">
      <c r="A221" s="388"/>
      <c r="B221" s="391"/>
      <c r="C221" s="394"/>
      <c r="D221" s="379" t="s">
        <v>144</v>
      </c>
      <c r="E221" s="379"/>
      <c r="F221" s="379" t="s">
        <v>146</v>
      </c>
      <c r="G221" s="379"/>
      <c r="H221" s="379" t="s">
        <v>146</v>
      </c>
      <c r="I221" s="379"/>
      <c r="J221" s="379" t="s">
        <v>147</v>
      </c>
      <c r="K221" s="379"/>
      <c r="L221" s="379" t="s">
        <v>148</v>
      </c>
      <c r="M221" s="379"/>
      <c r="N221" s="379" t="s">
        <v>151</v>
      </c>
      <c r="O221" s="379"/>
      <c r="P221" s="379" t="s">
        <v>152</v>
      </c>
      <c r="Q221" s="379"/>
      <c r="R221" s="379" t="s">
        <v>91</v>
      </c>
      <c r="S221" s="379"/>
      <c r="T221" s="379" t="s">
        <v>382</v>
      </c>
      <c r="U221" s="379"/>
      <c r="V221" s="385"/>
      <c r="W221" s="397"/>
      <c r="X221" s="397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13.5" customHeight="1" thickBot="1" x14ac:dyDescent="0.25">
      <c r="A222" s="389"/>
      <c r="B222" s="392"/>
      <c r="C222" s="395"/>
      <c r="D222" s="31" t="s">
        <v>0</v>
      </c>
      <c r="E222" s="32" t="s">
        <v>1</v>
      </c>
      <c r="F222" s="31" t="s">
        <v>0</v>
      </c>
      <c r="G222" s="32" t="s">
        <v>1</v>
      </c>
      <c r="H222" s="31" t="s">
        <v>0</v>
      </c>
      <c r="I222" s="32" t="s">
        <v>1</v>
      </c>
      <c r="J222" s="31" t="s">
        <v>0</v>
      </c>
      <c r="K222" s="32" t="s">
        <v>1</v>
      </c>
      <c r="L222" s="31" t="s">
        <v>0</v>
      </c>
      <c r="M222" s="32" t="s">
        <v>1</v>
      </c>
      <c r="N222" s="31" t="s">
        <v>0</v>
      </c>
      <c r="O222" s="32" t="s">
        <v>1</v>
      </c>
      <c r="P222" s="31" t="s">
        <v>0</v>
      </c>
      <c r="Q222" s="32" t="s">
        <v>1</v>
      </c>
      <c r="R222" s="31" t="s">
        <v>0</v>
      </c>
      <c r="S222" s="32" t="s">
        <v>1</v>
      </c>
      <c r="T222" s="31" t="s">
        <v>0</v>
      </c>
      <c r="U222" s="32" t="s">
        <v>1</v>
      </c>
      <c r="V222" s="386"/>
      <c r="W222" s="18"/>
      <c r="X222" s="19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 spans="1:38" ht="12.75" customHeight="1" x14ac:dyDescent="0.2">
      <c r="A223" s="108" t="s">
        <v>3</v>
      </c>
      <c r="B223" s="111" t="s">
        <v>26</v>
      </c>
      <c r="C223" s="60" t="s">
        <v>126</v>
      </c>
      <c r="D223" s="61"/>
      <c r="E223" s="62"/>
      <c r="F223" s="61">
        <v>29.2</v>
      </c>
      <c r="G223" s="62">
        <f>100 * (   ((60*(INT(MIN(F223:F239))))+(100*(MIN(F223:F239)-(INT(MIN(F223:F239))))) )  /  ((60*(INT(F223)))+(100*((F223)-(INT(F223)))))    )</f>
        <v>100</v>
      </c>
      <c r="H223" s="61">
        <v>38.090000000000003</v>
      </c>
      <c r="I223" s="62">
        <f>100 * (   ((60*(INT(MIN(H223:H239))))+(100*(MIN(H223:H239)-(INT(MIN(H223:H239))))) )  /  ((60*(INT(H223)))+(100*((H223)-(INT(H223)))))    )</f>
        <v>100</v>
      </c>
      <c r="J223" s="61">
        <v>26.09</v>
      </c>
      <c r="K223" s="62">
        <f>100 * (   ((60*(INT(MIN(J223:J239))))+(100*(MIN(J223:J239)-(INT(MIN(J223:J239))))) )  /  ((60*(INT(J223)))+(100*((J223)-(INT(J223)))))    )</f>
        <v>100</v>
      </c>
      <c r="L223" s="61">
        <v>23.19</v>
      </c>
      <c r="M223" s="62">
        <f>100 * (   ((60*(INT(MIN(L223:L239))))+(100*(MIN(L223:L239)-(INT(MIN(L223:L239))))) )  /  ((60*(INT(L223)))+(100*((L223)-(INT(L223)))))    )</f>
        <v>100</v>
      </c>
      <c r="N223" s="61">
        <v>30.17</v>
      </c>
      <c r="O223" s="62">
        <f>100 * (   ((60*(INT(MIN(N223:N239))))+(100*(MIN(N223:N239)-(INT(MIN(N223:N239))))) )  /  ((60*(INT(N223)))+(100*((N223)-(INT(N223)))))    )</f>
        <v>100</v>
      </c>
      <c r="P223" s="61">
        <v>33.1</v>
      </c>
      <c r="Q223" s="63">
        <f>100 * (   ((60*(INT(MIN(P223:P239))))+(100*(MIN(P223:P239)-(INT(MIN(P223:P239))))) )  /  ((60*(INT(P223)))+(100*((P223)-(INT(P223)))))    )</f>
        <v>100</v>
      </c>
      <c r="R223" s="61">
        <v>101.41</v>
      </c>
      <c r="S223" s="63">
        <f>100 * (   ((60*(INT(MIN(R223:R239))))+(100*(MIN(R223:R239)-(INT(MIN(R223:R239))))) )  /  ((60*(INT(R223)))+(100*((R223)-(INT(R223)))))    )</f>
        <v>83.445336830027884</v>
      </c>
      <c r="T223" s="61">
        <v>29.42</v>
      </c>
      <c r="U223" s="63">
        <f>100 * (   ((60*(INT(MIN(T223:T239))))+(100*(MIN(T223:T239)-(INT(MIN(T223:T239))))) )  /  ((60*(INT(T223)))+(100*((T223)-(INT(T223)))))    )</f>
        <v>100</v>
      </c>
      <c r="V223" s="62">
        <f>SUM(O223,G223,I223,K223,M223)</f>
        <v>500</v>
      </c>
      <c r="W223" s="16"/>
      <c r="X223" s="15"/>
      <c r="Z223" s="13">
        <f t="shared" ref="Z223:Z239" si="228">(SUM(E223,G223,I223,K223,M223,O223,Q223,S223,U223)*0.7)</f>
        <v>548.41173578101939</v>
      </c>
      <c r="AB223" s="11">
        <f t="shared" ref="AB223" si="229">IF(C223="Vihor",1,0)*Z223</f>
        <v>0</v>
      </c>
      <c r="AC223" s="11">
        <f t="shared" ref="AC223" si="230">IF(C223="Maksimir",1,0)*Z223</f>
        <v>0</v>
      </c>
      <c r="AD223" s="11">
        <f t="shared" ref="AD223" si="231">IF(C223="Japetić",1,0)*Z223</f>
        <v>0</v>
      </c>
      <c r="AE223" s="11">
        <f t="shared" ref="AE223" si="232">IF(C223="Bjelovar",1,0)*Z223</f>
        <v>0</v>
      </c>
      <c r="AF223" s="11">
        <f t="shared" ref="AF223" si="233">IF(C223="Međimurje",1,0)*Z223</f>
        <v>0</v>
      </c>
      <c r="AG223" s="11">
        <f t="shared" ref="AG223" si="234">IF(C223="Sova",1,0)*Z223</f>
        <v>0</v>
      </c>
      <c r="AH223" s="11">
        <f t="shared" ref="AH223" si="235">IF(C223="Orion",1,0)*Z223</f>
        <v>0</v>
      </c>
      <c r="AI223" s="11">
        <f t="shared" ref="AI223" si="236">IF(C223="Kapela",1,0)*Z223</f>
        <v>0</v>
      </c>
      <c r="AJ223" s="11">
        <f t="shared" ref="AJ223" si="237">IF(C223="Jelen",1,0)*Z223</f>
        <v>0</v>
      </c>
      <c r="AK223" s="11">
        <f t="shared" ref="AK223" si="238">IF(C223="Varaždin",1,0)*Z223</f>
        <v>0</v>
      </c>
      <c r="AL223" s="11">
        <f t="shared" ref="AL223" si="239">IF(C223="Ivan Merz",1,0)*Z223</f>
        <v>548.41173578101939</v>
      </c>
    </row>
    <row r="224" spans="1:38" ht="12.75" customHeight="1" x14ac:dyDescent="0.2">
      <c r="A224" s="105" t="s">
        <v>4</v>
      </c>
      <c r="B224" s="49" t="s">
        <v>216</v>
      </c>
      <c r="C224" s="65" t="s">
        <v>80</v>
      </c>
      <c r="D224" s="66">
        <v>49.11</v>
      </c>
      <c r="E224" s="68">
        <f>100 * (   ((60*(INT(MIN(D223:D239))))+(100*(MIN(D223:D239)-(INT(MIN(D223:D239))))) )  /  ((60*(INT(D224)))+(100*((D224)-(INT(D224)))))    )</f>
        <v>92.646560487970191</v>
      </c>
      <c r="F224" s="66">
        <v>36.53</v>
      </c>
      <c r="G224" s="68">
        <f>100 * (   ((60*(INT(MIN(F223:F239))))+(100*(MIN(F223:F239)-(INT(MIN(F223:F239))))) )  /  ((60*(INT(F224)))+(100*((F224)-(INT(F224)))))    )</f>
        <v>79.530049706281076</v>
      </c>
      <c r="H224" s="66">
        <v>80.13</v>
      </c>
      <c r="I224" s="67">
        <f>100 * (   ((60*(INT(MIN(H223:H239))))+(100*(MIN(H223:H239)-(INT(MIN(H223:H239))))) )  /  ((60*(INT(H224)))+(100*((H224)-(INT(H224)))))    )</f>
        <v>47.558695200498654</v>
      </c>
      <c r="J224" s="66">
        <v>30.29</v>
      </c>
      <c r="K224" s="68">
        <f>100 * (   ((60*(INT(MIN(J223:J239))))+(100*(MIN(J223:J239)-(INT(MIN(J223:J239))))) )  /  ((60*(INT(J224)))+(100*((J224)-(INT(J224)))))    )</f>
        <v>85.784581738655007</v>
      </c>
      <c r="L224" s="66"/>
      <c r="M224" s="68"/>
      <c r="N224" s="66">
        <v>34.24</v>
      </c>
      <c r="O224" s="68">
        <f>100 * (   ((60*(INT(MIN(N223:N239))))+(100*(MIN(N223:N239)-(INT(MIN(N223:N239))))) )  /  ((60*(INT(N224)))+(100*((N224)-(INT(N224)))))    )</f>
        <v>88.032945736434115</v>
      </c>
      <c r="P224" s="66">
        <v>51.56</v>
      </c>
      <c r="Q224" s="67">
        <f>100 * (   ((60*(INT(MIN(P223:P239))))+(100*(MIN(P223:P239)-(INT(MIN(P223:P239))))) )  /  ((60*(INT(P224)))+(100*((P224)-(INT(P224)))))    )</f>
        <v>63.863928112965354</v>
      </c>
      <c r="R224" s="66">
        <v>84.51</v>
      </c>
      <c r="S224" s="68">
        <f>100 * (   ((60*(INT(MIN(R223:R239))))+(100*(MIN(R223:R239)-(INT(MIN(R223:R239))))) )  /  ((60*(INT(R224)))+(100*((R224)-(INT(R224)))))    )</f>
        <v>100</v>
      </c>
      <c r="T224" s="66"/>
      <c r="U224" s="68"/>
      <c r="V224" s="68">
        <f>SUM(E224,G224,O224,K224,S224)</f>
        <v>445.99413766934038</v>
      </c>
      <c r="W224" s="16"/>
      <c r="X224" s="15"/>
      <c r="Z224" s="13">
        <f t="shared" si="228"/>
        <v>390.19173268796305</v>
      </c>
      <c r="AB224" s="11">
        <f t="shared" ref="AB224" si="240">IF(C224="Vihor",1,0)*Z224</f>
        <v>0</v>
      </c>
      <c r="AC224" s="11">
        <f t="shared" ref="AC224" si="241">IF(C224="Maksimir",1,0)*Z224</f>
        <v>390.19173268796305</v>
      </c>
      <c r="AD224" s="11">
        <f t="shared" ref="AD224" si="242">IF(C224="Japetić",1,0)*Z224</f>
        <v>0</v>
      </c>
      <c r="AE224" s="11">
        <f t="shared" ref="AE224" si="243">IF(C224="Bjelovar",1,0)*Z224</f>
        <v>0</v>
      </c>
      <c r="AF224" s="11">
        <f t="shared" ref="AF224" si="244">IF(C224="Međimurje",1,0)*Z224</f>
        <v>0</v>
      </c>
      <c r="AG224" s="11">
        <f t="shared" ref="AG224" si="245">IF(C224="Sova",1,0)*Z224</f>
        <v>0</v>
      </c>
      <c r="AH224" s="11">
        <f t="shared" ref="AH224" si="246">IF(C224="Orion",1,0)*Z224</f>
        <v>0</v>
      </c>
      <c r="AI224" s="11">
        <f t="shared" ref="AI224" si="247">IF(C224="Kapela",1,0)*Z224</f>
        <v>0</v>
      </c>
      <c r="AJ224" s="11">
        <f t="shared" ref="AJ224" si="248">IF(C224="Jelen",1,0)*Z224</f>
        <v>0</v>
      </c>
      <c r="AK224" s="11">
        <f t="shared" ref="AK224" si="249">IF(C224="Varaždin",1,0)*Z224</f>
        <v>0</v>
      </c>
      <c r="AL224" s="11">
        <f t="shared" ref="AL224" si="250">IF(C224="Ivan Merz",1,0)*Z224</f>
        <v>0</v>
      </c>
    </row>
    <row r="225" spans="1:38" ht="12.75" customHeight="1" x14ac:dyDescent="0.2">
      <c r="A225" s="105" t="s">
        <v>5</v>
      </c>
      <c r="B225" s="96" t="s">
        <v>219</v>
      </c>
      <c r="C225" s="65" t="s">
        <v>84</v>
      </c>
      <c r="D225" s="66">
        <v>84.55</v>
      </c>
      <c r="E225" s="67">
        <f>100 * (   ((60*(INT(MIN(D223:D239))))+(100*(MIN(D223:D239)-(INT(MIN(D223:D239))))) )  /  ((60*(INT(D225)))+(100*((D225)-(INT(D225)))))    )</f>
        <v>53.660451422963696</v>
      </c>
      <c r="F225" s="66">
        <v>46.51</v>
      </c>
      <c r="G225" s="67">
        <f>100 * (   ((60*(INT(MIN(F223:F239))))+(100*(MIN(F223:F239)-(INT(MIN(F223:F239))))) )  /  ((60*(INT(F225)))+(100*((F225)-(INT(F225)))))    )</f>
        <v>62.611170401992176</v>
      </c>
      <c r="H225" s="66">
        <v>52.26</v>
      </c>
      <c r="I225" s="67">
        <f>100 * (   ((60*(INT(MIN(H223:H239))))+(100*(MIN(H223:H239)-(INT(MIN(H223:H239))))) )  /  ((60*(INT(H225)))+(100*((H225)-(INT(H225)))))    )</f>
        <v>72.759059122695504</v>
      </c>
      <c r="J225" s="66">
        <v>34.14</v>
      </c>
      <c r="K225" s="68">
        <f>100 * (   ((60*(INT(MIN(J223:J239))))+(100*(MIN(J223:J239)-(INT(MIN(J223:J239))))) )  /  ((60*(INT(J225)))+(100*((J225)-(INT(J225)))))    )</f>
        <v>76.387536514118793</v>
      </c>
      <c r="L225" s="66">
        <v>25.18</v>
      </c>
      <c r="M225" s="68">
        <f>100 * (   ((60*(INT(MIN(L223:L239))))+(100*(MIN(L223:L239)-(INT(MIN(L223:L239))))) )  /  ((60*(INT(L225)))+(100*((L225)-(INT(L225)))))    )</f>
        <v>92.160737812911748</v>
      </c>
      <c r="N225" s="66">
        <v>41.25</v>
      </c>
      <c r="O225" s="68">
        <f>100 * (   ((60*(INT(MIN(N223:N239))))+(100*(MIN(N223:N239)-(INT(MIN(N223:N239))))) )  /  ((60*(INT(N225)))+(100*((N225)-(INT(N225)))))    )</f>
        <v>73.118712273641862</v>
      </c>
      <c r="P225" s="66">
        <v>45.3</v>
      </c>
      <c r="Q225" s="68">
        <f>100 * (   ((60*(INT(MIN(P223:P239))))+(100*(MIN(P223:P239)-(INT(MIN(P223:P239))))) )  /  ((60*(INT(P225)))+(100*((P225)-(INT(P225)))))    )</f>
        <v>72.893772893772919</v>
      </c>
      <c r="R225" s="66">
        <v>85.27</v>
      </c>
      <c r="S225" s="68">
        <f>100 * (   ((60*(INT(MIN(R223:R239))))+(100*(MIN(R223:R239)-(INT(MIN(R223:R239))))) )  /  ((60*(INT(R225)))+(100*((R225)-(INT(R225)))))    )</f>
        <v>99.297834991222956</v>
      </c>
      <c r="T225" s="66">
        <v>32.4</v>
      </c>
      <c r="U225" s="68">
        <f>100 * (   ((60*(INT(MIN(T223:T239))))+(100*(MIN(T223:T239)-(INT(MIN(T223:T239))))) )  /  ((60*(INT(T225)))+(100*((T225)-(INT(T225)))))    )</f>
        <v>90.918367346938794</v>
      </c>
      <c r="V225" s="68">
        <f>SUM(O225,U225,K225,M225,S225)</f>
        <v>431.88318893883411</v>
      </c>
      <c r="W225" s="16"/>
      <c r="X225" s="15"/>
      <c r="Z225" s="13">
        <f>(SUM(E225,G225,I225,K225,M225,O225,Q225,S225,U225)*0.7)</f>
        <v>485.66534994618087</v>
      </c>
      <c r="AB225" s="11">
        <f>IF(C225="Vihor",1,0)*Z225</f>
        <v>0</v>
      </c>
      <c r="AC225" s="11">
        <f>IF(C225="Maksimir",1,0)*Z225</f>
        <v>0</v>
      </c>
      <c r="AD225" s="11">
        <f>IF(C225="Japetić",1,0)*Z225</f>
        <v>0</v>
      </c>
      <c r="AE225" s="11">
        <f>IF(C225="Bjelovar",1,0)*Z225</f>
        <v>0</v>
      </c>
      <c r="AF225" s="11">
        <f>IF(C225="Međimurje",1,0)*Z225</f>
        <v>0</v>
      </c>
      <c r="AG225" s="11">
        <f>IF(C225="Sova",1,0)*Z225</f>
        <v>0</v>
      </c>
      <c r="AH225" s="11">
        <f>IF(C225="Orion",1,0)*Z225</f>
        <v>0</v>
      </c>
      <c r="AI225" s="11">
        <f>IF(C225="Kapela",1,0)*Z225</f>
        <v>485.66534994618087</v>
      </c>
      <c r="AJ225" s="11">
        <f>IF(C225="Jelen",1,0)*Z225</f>
        <v>0</v>
      </c>
      <c r="AK225" s="11">
        <f>IF(C225="Varaždin",1,0)*Z225</f>
        <v>0</v>
      </c>
      <c r="AL225" s="11">
        <f>IF(C225="Ivan Merz",1,0)*Z225</f>
        <v>0</v>
      </c>
    </row>
    <row r="226" spans="1:38" ht="12.75" customHeight="1" x14ac:dyDescent="0.2">
      <c r="A226" s="105" t="s">
        <v>6</v>
      </c>
      <c r="B226" s="96" t="s">
        <v>27</v>
      </c>
      <c r="C226" s="65" t="s">
        <v>84</v>
      </c>
      <c r="D226" s="66">
        <v>94.47</v>
      </c>
      <c r="E226" s="67">
        <f>100 * (   ((60*(INT(MIN(D223:D239))))+(100*(MIN(D223:D239)-(INT(MIN(D223:D239))))) )  /  ((60*(INT(D226)))+(100*((D226)-(INT(D226)))))    )</f>
        <v>48.074556004923522</v>
      </c>
      <c r="F226" s="66">
        <v>39.270000000000003</v>
      </c>
      <c r="G226" s="68">
        <f>100 * (   ((60*(INT(MIN(F223:F239))))+(100*(MIN(F223:F239)-(INT(MIN(F223:F239))))) )  /  ((60*(INT(F226)))+(100*((F226)-(INT(F226)))))    )</f>
        <v>74.355724545838598</v>
      </c>
      <c r="H226" s="66">
        <v>47.36</v>
      </c>
      <c r="I226" s="68">
        <f>100 * (   ((60*(INT(MIN(H223:H239))))+(100*(MIN(H223:H239)-(INT(MIN(H223:H239))))) )  /  ((60*(INT(H226)))+(100*((H226)-(INT(H226)))))    )</f>
        <v>80.14705882352942</v>
      </c>
      <c r="J226" s="66">
        <v>30.19</v>
      </c>
      <c r="K226" s="68">
        <f>100 * (   ((60*(INT(MIN(J223:J239))))+(100*(MIN(J223:J239)-(INT(MIN(J223:J239))))) )  /  ((60*(INT(J226)))+(100*((J226)-(INT(J226)))))    )</f>
        <v>86.256184716877399</v>
      </c>
      <c r="L226" s="66">
        <v>32.22</v>
      </c>
      <c r="M226" s="67">
        <f>100 * (   ((60*(INT(MIN(L223:L239))))+(100*(MIN(L223:L239)-(INT(MIN(L223:L239))))) )  /  ((60*(INT(L226)))+(100*((L226)-(INT(L226)))))    )</f>
        <v>72.039134912461392</v>
      </c>
      <c r="N226" s="66">
        <v>38.31</v>
      </c>
      <c r="O226" s="68">
        <f>100 * (   ((60*(INT(MIN(N223:N239))))+(100*(MIN(N223:N239)-(INT(MIN(N223:N239))))) )  /  ((60*(INT(N226)))+(100*((N226)-(INT(N226)))))    )</f>
        <v>78.623972306360884</v>
      </c>
      <c r="P226" s="66">
        <v>57.41</v>
      </c>
      <c r="Q226" s="67">
        <f>100 * (   ((60*(INT(MIN(P223:P239))))+(100*(MIN(P223:P239)-(INT(MIN(P223:P239))))) )  /  ((60*(INT(P226)))+(100*((P226)-(INT(P226)))))    )</f>
        <v>57.497832996243872</v>
      </c>
      <c r="R226" s="66">
        <v>88.47</v>
      </c>
      <c r="S226" s="68">
        <f>100 * (   ((60*(INT(MIN(R223:R239))))+(100*(MIN(R223:R239)-(INT(MIN(R223:R239))))) )  /  ((60*(INT(R226)))+(100*((R226)-(INT(R226)))))    )</f>
        <v>95.569739065139871</v>
      </c>
      <c r="T226" s="66">
        <v>33.1</v>
      </c>
      <c r="U226" s="68">
        <f>100 * (   ((60*(INT(MIN(T223:T239))))+(100*(MIN(T223:T239)-(INT(MIN(T223:T239))))) )  /  ((60*(INT(T226)))+(100*((T226)-(INT(T226)))))    )</f>
        <v>89.547738693467338</v>
      </c>
      <c r="V226" s="68">
        <f>SUM(O226,U226,I226,K226,S226)</f>
        <v>430.14469360537493</v>
      </c>
      <c r="W226" s="16"/>
      <c r="X226" s="15"/>
      <c r="Z226" s="13">
        <f t="shared" si="228"/>
        <v>477.47835944538957</v>
      </c>
      <c r="AB226" s="11">
        <f t="shared" ref="AB226:AB239" si="251">IF(C226="Vihor",1,0)*Z226</f>
        <v>0</v>
      </c>
      <c r="AC226" s="11">
        <f t="shared" ref="AC226:AC239" si="252">IF(C226="Maksimir",1,0)*Z226</f>
        <v>0</v>
      </c>
      <c r="AD226" s="11">
        <f t="shared" ref="AD226:AD239" si="253">IF(C226="Japetić",1,0)*Z226</f>
        <v>0</v>
      </c>
      <c r="AE226" s="11">
        <f t="shared" ref="AE226:AE239" si="254">IF(C226="Bjelovar",1,0)*Z226</f>
        <v>0</v>
      </c>
      <c r="AF226" s="11">
        <f t="shared" ref="AF226:AF239" si="255">IF(C226="Međimurje",1,0)*Z226</f>
        <v>0</v>
      </c>
      <c r="AG226" s="11">
        <f t="shared" ref="AG226:AG239" si="256">IF(C226="Sova",1,0)*Z226</f>
        <v>0</v>
      </c>
      <c r="AH226" s="11">
        <f t="shared" ref="AH226:AH239" si="257">IF(C226="Orion",1,0)*Z226</f>
        <v>0</v>
      </c>
      <c r="AI226" s="11">
        <f t="shared" ref="AI226:AI239" si="258">IF(C226="Kapela",1,0)*Z226</f>
        <v>477.47835944538957</v>
      </c>
      <c r="AJ226" s="11">
        <f t="shared" ref="AJ226:AJ239" si="259">IF(C226="Jelen",1,0)*Z226</f>
        <v>0</v>
      </c>
      <c r="AK226" s="11">
        <f t="shared" ref="AK226:AK239" si="260">IF(C226="Varaždin",1,0)*Z226</f>
        <v>0</v>
      </c>
      <c r="AL226" s="11">
        <f t="shared" ref="AL226:AL239" si="261">IF(C226="Ivan Merz",1,0)*Z226</f>
        <v>0</v>
      </c>
    </row>
    <row r="227" spans="1:38" ht="12.75" customHeight="1" x14ac:dyDescent="0.2">
      <c r="A227" s="105" t="s">
        <v>7</v>
      </c>
      <c r="B227" s="96" t="s">
        <v>18</v>
      </c>
      <c r="C227" s="65" t="s">
        <v>73</v>
      </c>
      <c r="D227" s="66">
        <v>54.41</v>
      </c>
      <c r="E227" s="68">
        <f>100 * (   ((60*(INT(MIN(D223:D239))))+(100*(MIN(D223:D239)-(INT(MIN(D223:D239))))) )  /  ((60*(INT(D227)))+(100*((D227)-(INT(D227)))))    )</f>
        <v>83.328253581225269</v>
      </c>
      <c r="F227" s="66">
        <v>38.51</v>
      </c>
      <c r="G227" s="68">
        <f>100 * (   ((60*(INT(MIN(F223:F239))))+(100*(MIN(F223:F239)-(INT(MIN(F223:F239))))) )  /  ((60*(INT(F227)))+(100*((F227)-(INT(F227)))))    )</f>
        <v>75.504075504075502</v>
      </c>
      <c r="H227" s="66">
        <v>42.08</v>
      </c>
      <c r="I227" s="68">
        <f>100 * (   ((60*(INT(MIN(H223:H239))))+(100*(MIN(H223:H239)-(INT(MIN(H223:H239))))) )  /  ((60*(INT(H227)))+(100*((H227)-(INT(H227)))))    )</f>
        <v>90.545886075949383</v>
      </c>
      <c r="J227" s="66"/>
      <c r="K227" s="68"/>
      <c r="L227" s="66">
        <v>30.46</v>
      </c>
      <c r="M227" s="68">
        <f>100 * (   ((60*(INT(MIN(L223:L239))))+(100*(MIN(L223:L239)-(INT(MIN(L223:L239))))) )  /  ((60*(INT(L227)))+(100*((L227)-(INT(L227)))))    )</f>
        <v>75.785482123510306</v>
      </c>
      <c r="N227" s="66"/>
      <c r="O227" s="68"/>
      <c r="P227" s="66"/>
      <c r="Q227" s="68"/>
      <c r="R227" s="66"/>
      <c r="S227" s="68"/>
      <c r="T227" s="66">
        <v>36.51</v>
      </c>
      <c r="U227" s="68">
        <f>100 * (   ((60*(INT(MIN(T223:T239))))+(100*(MIN(T223:T239)-(INT(MIN(T223:T239))))) )  /  ((60*(INT(T227)))+(100*((T227)-(INT(T227)))))    )</f>
        <v>80.597014925373145</v>
      </c>
      <c r="V227" s="68">
        <f>SUM(E227,G227,I227,U227,M227)</f>
        <v>405.76071221013365</v>
      </c>
      <c r="W227" s="16"/>
      <c r="X227" s="15"/>
      <c r="Z227" s="13">
        <f t="shared" si="228"/>
        <v>284.03249854709355</v>
      </c>
      <c r="AB227" s="11">
        <f t="shared" si="251"/>
        <v>284.03249854709355</v>
      </c>
      <c r="AC227" s="11">
        <f t="shared" si="252"/>
        <v>0</v>
      </c>
      <c r="AD227" s="11">
        <f t="shared" si="253"/>
        <v>0</v>
      </c>
      <c r="AE227" s="11">
        <f t="shared" si="254"/>
        <v>0</v>
      </c>
      <c r="AF227" s="11">
        <f t="shared" si="255"/>
        <v>0</v>
      </c>
      <c r="AG227" s="11">
        <f t="shared" si="256"/>
        <v>0</v>
      </c>
      <c r="AH227" s="11">
        <f t="shared" si="257"/>
        <v>0</v>
      </c>
      <c r="AI227" s="11">
        <f t="shared" si="258"/>
        <v>0</v>
      </c>
      <c r="AJ227" s="11">
        <f t="shared" si="259"/>
        <v>0</v>
      </c>
      <c r="AK227" s="11">
        <f t="shared" si="260"/>
        <v>0</v>
      </c>
      <c r="AL227" s="11">
        <f t="shared" si="261"/>
        <v>0</v>
      </c>
    </row>
    <row r="228" spans="1:38" ht="12.75" customHeight="1" x14ac:dyDescent="0.2">
      <c r="A228" s="105" t="s">
        <v>8</v>
      </c>
      <c r="B228" s="96" t="s">
        <v>331</v>
      </c>
      <c r="C228" s="65" t="s">
        <v>84</v>
      </c>
      <c r="D228" s="66"/>
      <c r="E228" s="68"/>
      <c r="F228" s="66"/>
      <c r="G228" s="68"/>
      <c r="H228" s="66"/>
      <c r="I228" s="68"/>
      <c r="J228" s="66">
        <v>41.57</v>
      </c>
      <c r="K228" s="68">
        <f>100 * (   ((60*(INT(MIN(J223:J239))))+(100*(MIN(J223:J239)-(INT(MIN(J223:J239))))) )  /  ((60*(INT(J228)))+(100*((J228)-(INT(J228)))))    )</f>
        <v>62.336114421930866</v>
      </c>
      <c r="L228" s="66">
        <v>31.11</v>
      </c>
      <c r="M228" s="68">
        <f>100 * (   ((60*(INT(MIN(L223:L239))))+(100*(MIN(L223:L239)-(INT(MIN(L223:L239))))) )  /  ((60*(INT(L228)))+(100*((L228)-(INT(L228)))))    )</f>
        <v>74.772848743987183</v>
      </c>
      <c r="N228" s="66">
        <v>64.010000000000005</v>
      </c>
      <c r="O228" s="68">
        <f>100 * (   ((60*(INT(MIN(N223:N239))))+(100*(MIN(N223:N239)-(INT(MIN(N223:N239))))) )  /  ((60*(INT(N228)))+(100*((N228)-(INT(N228)))))    )</f>
        <v>47.305389221556887</v>
      </c>
      <c r="P228" s="66">
        <v>69.56</v>
      </c>
      <c r="Q228" s="68">
        <f>100 * (   ((60*(INT(MIN(P223:P239))))+(100*(MIN(P223:P239)-(INT(MIN(P223:P239))))) )  /  ((60*(INT(P228)))+(100*((P228)-(INT(P228)))))    )</f>
        <v>47.426120114394664</v>
      </c>
      <c r="R228" s="66">
        <v>155.16</v>
      </c>
      <c r="S228" s="68">
        <f>100 * (   ((60*(INT(MIN(R223:R239))))+(100*(MIN(R223:R239)-(INT(MIN(R223:R239))))) )  /  ((60*(INT(R228)))+(100*((R228)-(INT(R228)))))    )</f>
        <v>54.647917561185068</v>
      </c>
      <c r="T228" s="66">
        <v>39.270000000000003</v>
      </c>
      <c r="U228" s="68">
        <f>100 * (   ((60*(INT(MIN(T223:T239))))+(100*(MIN(T223:T239)-(INT(MIN(T223:T239))))) )  /  ((60*(INT(T228)))+(100*((T228)-(INT(T228)))))    )</f>
        <v>75.285171102661593</v>
      </c>
      <c r="V228" s="68">
        <f>SUM(U228,Q228,S228,K228,M228)</f>
        <v>314.46817194415939</v>
      </c>
      <c r="W228" s="16"/>
      <c r="X228" s="15"/>
      <c r="Z228" s="13">
        <f t="shared" si="228"/>
        <v>253.24149281600137</v>
      </c>
      <c r="AB228" s="11">
        <f t="shared" si="251"/>
        <v>0</v>
      </c>
      <c r="AC228" s="11">
        <f t="shared" si="252"/>
        <v>0</v>
      </c>
      <c r="AD228" s="11">
        <f t="shared" si="253"/>
        <v>0</v>
      </c>
      <c r="AE228" s="11">
        <f t="shared" si="254"/>
        <v>0</v>
      </c>
      <c r="AF228" s="11">
        <f t="shared" si="255"/>
        <v>0</v>
      </c>
      <c r="AG228" s="11">
        <f t="shared" si="256"/>
        <v>0</v>
      </c>
      <c r="AH228" s="11">
        <f t="shared" si="257"/>
        <v>0</v>
      </c>
      <c r="AI228" s="11">
        <f t="shared" si="258"/>
        <v>253.24149281600137</v>
      </c>
      <c r="AJ228" s="11">
        <f t="shared" si="259"/>
        <v>0</v>
      </c>
      <c r="AK228" s="11">
        <f t="shared" si="260"/>
        <v>0</v>
      </c>
      <c r="AL228" s="11">
        <f t="shared" si="261"/>
        <v>0</v>
      </c>
    </row>
    <row r="229" spans="1:38" ht="12.75" customHeight="1" x14ac:dyDescent="0.2">
      <c r="A229" s="105" t="s">
        <v>9</v>
      </c>
      <c r="B229" s="96" t="s">
        <v>102</v>
      </c>
      <c r="C229" s="65" t="s">
        <v>73</v>
      </c>
      <c r="D229" s="66"/>
      <c r="E229" s="68"/>
      <c r="F229" s="66">
        <v>54.5</v>
      </c>
      <c r="G229" s="68">
        <f>100 * (   ((60*(INT(MIN(F223:F239))))+(100*(MIN(F223:F239)-(INT(MIN(F223:F239))))) )  /  ((60*(INT(F229)))+(100*((F229)-(INT(F229)))))    )</f>
        <v>53.495440729483278</v>
      </c>
      <c r="H229" s="66">
        <v>69.2</v>
      </c>
      <c r="I229" s="68">
        <f>100 * (   ((60*(INT(MIN(H223:H239))))+(100*(MIN(H223:H239)-(INT(MIN(H223:H239))))) )  /  ((60*(INT(H229)))+(100*((H229)-(INT(H229)))))    )</f>
        <v>55.024038461538474</v>
      </c>
      <c r="J229" s="66">
        <v>43.28</v>
      </c>
      <c r="K229" s="68">
        <f>100 * (   ((60*(INT(MIN(J223:J239))))+(100*(MIN(J223:J239)-(INT(MIN(J223:J239))))) )  /  ((60*(INT(J229)))+(100*((J229)-(INT(J229)))))    )</f>
        <v>60.161042944785279</v>
      </c>
      <c r="L229" s="66">
        <v>42.15</v>
      </c>
      <c r="M229" s="68">
        <f>100 * (   ((60*(INT(MIN(L223:L239))))+(100*(MIN(L223:L239)-(INT(MIN(L223:L239))))) )  /  ((60*(INT(L229)))+(100*((L229)-(INT(L229)))))    )</f>
        <v>55.187376725838277</v>
      </c>
      <c r="N229" s="66"/>
      <c r="O229" s="68"/>
      <c r="P229" s="66"/>
      <c r="Q229" s="68"/>
      <c r="R229" s="66">
        <v>146.55000000000001</v>
      </c>
      <c r="S229" s="68">
        <f>100 * (   ((60*(INT(MIN(R223:R239))))+(100*(MIN(R223:R239)-(INT(MIN(R223:R239))))) )  /  ((60*(INT(R229)))+(100*((R229)-(INT(R229)))))    )</f>
        <v>57.753828701077701</v>
      </c>
      <c r="T229" s="66"/>
      <c r="U229" s="68"/>
      <c r="V229" s="68">
        <f>SUM(S229,G229,I229,K229,M229)</f>
        <v>281.62172756272298</v>
      </c>
      <c r="W229" s="16"/>
      <c r="X229" s="15"/>
      <c r="Z229" s="13">
        <f t="shared" si="228"/>
        <v>197.13520929390612</v>
      </c>
      <c r="AB229" s="11">
        <f t="shared" si="251"/>
        <v>197.13520929390612</v>
      </c>
      <c r="AC229" s="11">
        <f t="shared" si="252"/>
        <v>0</v>
      </c>
      <c r="AD229" s="11">
        <f t="shared" si="253"/>
        <v>0</v>
      </c>
      <c r="AE229" s="11">
        <f t="shared" si="254"/>
        <v>0</v>
      </c>
      <c r="AF229" s="11">
        <f t="shared" si="255"/>
        <v>0</v>
      </c>
      <c r="AG229" s="11">
        <f t="shared" si="256"/>
        <v>0</v>
      </c>
      <c r="AH229" s="11">
        <f t="shared" si="257"/>
        <v>0</v>
      </c>
      <c r="AI229" s="11">
        <f t="shared" si="258"/>
        <v>0</v>
      </c>
      <c r="AJ229" s="11">
        <f t="shared" si="259"/>
        <v>0</v>
      </c>
      <c r="AK229" s="11">
        <f t="shared" si="260"/>
        <v>0</v>
      </c>
      <c r="AL229" s="11">
        <f t="shared" si="261"/>
        <v>0</v>
      </c>
    </row>
    <row r="230" spans="1:38" s="23" customFormat="1" ht="12.75" customHeight="1" x14ac:dyDescent="0.2">
      <c r="A230" s="105" t="s">
        <v>10</v>
      </c>
      <c r="B230" s="96" t="s">
        <v>218</v>
      </c>
      <c r="C230" s="65" t="s">
        <v>84</v>
      </c>
      <c r="D230" s="66">
        <v>80.34</v>
      </c>
      <c r="E230" s="68">
        <f>100 * (   ((60*(INT(MIN(D223:D239))))+(100*(MIN(D223:D239)-(INT(MIN(D223:D239))))) )  /  ((60*(INT(D230)))+(100*((D230)-(INT(D230)))))    )</f>
        <v>56.55771617707903</v>
      </c>
      <c r="F230" s="66">
        <v>52.24</v>
      </c>
      <c r="G230" s="68">
        <f>100 * (   ((60*(INT(MIN(F223:F239))))+(100*(MIN(F223:F239)-(INT(MIN(F223:F239))))) )  /  ((60*(INT(F230)))+(100*((F230)-(INT(F230)))))    )</f>
        <v>55.979643765903312</v>
      </c>
      <c r="H230" s="66">
        <v>68.27</v>
      </c>
      <c r="I230" s="68">
        <f>100 * (   ((60*(INT(MIN(H223:H239))))+(100*(MIN(H223:H239)-(INT(MIN(H223:H239))))) )  /  ((60*(INT(H230)))+(100*((H230)-(INT(H230)))))    )</f>
        <v>55.734112490869258</v>
      </c>
      <c r="J230" s="66"/>
      <c r="K230" s="68"/>
      <c r="L230" s="66">
        <v>60.03</v>
      </c>
      <c r="M230" s="68">
        <f>100 * (   ((60*(INT(MIN(L223:L239))))+(100*(MIN(L223:L239)-(INT(MIN(L223:L239))))) )  /  ((60*(INT(L230)))+(100*((L230)-(INT(L230)))))    )</f>
        <v>38.828753816264232</v>
      </c>
      <c r="N230" s="66" t="s">
        <v>88</v>
      </c>
      <c r="O230" s="70" t="s">
        <v>16</v>
      </c>
      <c r="P230" s="66">
        <v>59.15</v>
      </c>
      <c r="Q230" s="68">
        <f>100 * (   ((60*(INT(MIN(P223:P239))))+(100*(MIN(P223:P239)-(INT(MIN(P223:P239))))) )  /  ((60*(INT(P230)))+(100*((P230)-(INT(P230)))))    )</f>
        <v>55.977496483825604</v>
      </c>
      <c r="R230" s="66"/>
      <c r="S230" s="68"/>
      <c r="T230" s="66">
        <v>72.03</v>
      </c>
      <c r="U230" s="68">
        <f>100 * (   ((60*(INT(MIN(T223:T239))))+(100*(MIN(T223:T239)-(INT(MIN(T223:T239))))) )  /  ((60*(INT(T230)))+(100*((T230)-(INT(T230)))))    )</f>
        <v>41.221374045801532</v>
      </c>
      <c r="V230" s="68">
        <f>SUM(E230,G230,I230,Q230,U230)</f>
        <v>265.47034296347874</v>
      </c>
      <c r="W230" s="16"/>
      <c r="X230" s="15"/>
      <c r="Z230" s="13">
        <f t="shared" si="228"/>
        <v>213.00936774582007</v>
      </c>
      <c r="AB230" s="39">
        <f t="shared" si="251"/>
        <v>0</v>
      </c>
      <c r="AC230" s="39">
        <f t="shared" si="252"/>
        <v>0</v>
      </c>
      <c r="AD230" s="39">
        <f t="shared" si="253"/>
        <v>0</v>
      </c>
      <c r="AE230" s="39">
        <f t="shared" si="254"/>
        <v>0</v>
      </c>
      <c r="AF230" s="39">
        <f t="shared" si="255"/>
        <v>0</v>
      </c>
      <c r="AG230" s="39">
        <f t="shared" si="256"/>
        <v>0</v>
      </c>
      <c r="AH230" s="39">
        <f t="shared" si="257"/>
        <v>0</v>
      </c>
      <c r="AI230" s="39">
        <f t="shared" si="258"/>
        <v>213.00936774582007</v>
      </c>
      <c r="AJ230" s="39">
        <f t="shared" si="259"/>
        <v>0</v>
      </c>
      <c r="AK230" s="39">
        <f t="shared" si="260"/>
        <v>0</v>
      </c>
      <c r="AL230" s="11">
        <f t="shared" si="261"/>
        <v>0</v>
      </c>
    </row>
    <row r="231" spans="1:38" ht="12.75" customHeight="1" x14ac:dyDescent="0.2">
      <c r="A231" s="105" t="s">
        <v>11</v>
      </c>
      <c r="B231" s="96" t="s">
        <v>215</v>
      </c>
      <c r="C231" s="65" t="s">
        <v>73</v>
      </c>
      <c r="D231" s="66">
        <v>45.34</v>
      </c>
      <c r="E231" s="68">
        <f>100 * (   ((60*(INT(MIN(D223:D239))))+(100*(MIN(D223:D239)-(INT(MIN(D223:D239))))) )  /  ((60*(INT(D231)))+(100*((D231)-(INT(D231)))))    )</f>
        <v>100</v>
      </c>
      <c r="F231" s="66"/>
      <c r="G231" s="68"/>
      <c r="H231" s="66"/>
      <c r="I231" s="68"/>
      <c r="J231" s="66">
        <v>50.27</v>
      </c>
      <c r="K231" s="68">
        <f>100 * (   ((60*(INT(MIN(J223:J239))))+(100*(MIN(J223:J239)-(INT(MIN(J223:J239))))) )  /  ((60*(INT(J231)))+(100*((J231)-(INT(J231)))))    )</f>
        <v>51.833498513379574</v>
      </c>
      <c r="L231" s="66"/>
      <c r="M231" s="68"/>
      <c r="N231" s="66"/>
      <c r="O231" s="68"/>
      <c r="P231" s="66">
        <v>45.16</v>
      </c>
      <c r="Q231" s="68">
        <f>100 * (   ((60*(INT(MIN(P223:P239))))+(100*(MIN(P223:P239)-(INT(MIN(P223:P239))))) )  /  ((60*(INT(P231)))+(100*((P231)-(INT(P231)))))    )</f>
        <v>73.269513991163493</v>
      </c>
      <c r="R231" s="66"/>
      <c r="S231" s="68"/>
      <c r="T231" s="66"/>
      <c r="U231" s="68"/>
      <c r="V231" s="68">
        <f>SUM(E231,Q231,I231,K231,M231)</f>
        <v>225.10301250454305</v>
      </c>
      <c r="W231" s="16"/>
      <c r="X231" s="15"/>
      <c r="Z231" s="13">
        <f t="shared" si="228"/>
        <v>157.57210875318015</v>
      </c>
      <c r="AB231" s="11">
        <f t="shared" si="251"/>
        <v>157.57210875318015</v>
      </c>
      <c r="AC231" s="11">
        <f t="shared" si="252"/>
        <v>0</v>
      </c>
      <c r="AD231" s="11">
        <f t="shared" si="253"/>
        <v>0</v>
      </c>
      <c r="AE231" s="11">
        <f t="shared" si="254"/>
        <v>0</v>
      </c>
      <c r="AF231" s="11">
        <f t="shared" si="255"/>
        <v>0</v>
      </c>
      <c r="AG231" s="11">
        <f t="shared" si="256"/>
        <v>0</v>
      </c>
      <c r="AH231" s="11">
        <f t="shared" si="257"/>
        <v>0</v>
      </c>
      <c r="AI231" s="11">
        <f t="shared" si="258"/>
        <v>0</v>
      </c>
      <c r="AJ231" s="11">
        <f t="shared" si="259"/>
        <v>0</v>
      </c>
      <c r="AK231" s="11">
        <f t="shared" si="260"/>
        <v>0</v>
      </c>
      <c r="AL231" s="11">
        <f t="shared" si="261"/>
        <v>0</v>
      </c>
    </row>
    <row r="232" spans="1:38" ht="12.75" customHeight="1" x14ac:dyDescent="0.2">
      <c r="A232" s="106" t="s">
        <v>12</v>
      </c>
      <c r="B232" s="96" t="s">
        <v>220</v>
      </c>
      <c r="C232" s="65" t="s">
        <v>156</v>
      </c>
      <c r="D232" s="66">
        <v>144.09</v>
      </c>
      <c r="E232" s="68">
        <f>100 * (   ((60*(INT(MIN(D223:D239))))+(100*(MIN(D223:D239)-(INT(MIN(D223:D239))))) )  /  ((60*(INT(D232)))+(100*((D232)-(INT(D232)))))    )</f>
        <v>31.610590819747951</v>
      </c>
      <c r="F232" s="66"/>
      <c r="G232" s="68"/>
      <c r="H232" s="66">
        <v>65.400000000000006</v>
      </c>
      <c r="I232" s="68">
        <f>100 * (   ((60*(INT(MIN(H223:H239))))+(100*(MIN(H223:H239)-(INT(MIN(H223:H239))))) )  /  ((60*(INT(H232)))+(100*((H232)-(INT(H232)))))    )</f>
        <v>58.09644670050762</v>
      </c>
      <c r="J232" s="66">
        <v>61.32</v>
      </c>
      <c r="K232" s="68">
        <f>100 * (   ((60*(INT(MIN(J223:J239))))+(100*(MIN(J223:J239)-(INT(MIN(J223:J239))))) )  /  ((60*(INT(J232)))+(100*((J232)-(INT(J232)))))    )</f>
        <v>42.497291440953411</v>
      </c>
      <c r="L232" s="66"/>
      <c r="M232" s="68"/>
      <c r="N232" s="66">
        <v>82.27</v>
      </c>
      <c r="O232" s="68">
        <f>100 * (   ((60*(INT(MIN(N223:N239))))+(100*(MIN(N223:N239)-(INT(MIN(N223:N239))))) )  /  ((60*(INT(N232)))+(100*((N232)-(INT(N232)))))    )</f>
        <v>36.729330907620785</v>
      </c>
      <c r="P232" s="66">
        <v>76.400000000000006</v>
      </c>
      <c r="Q232" s="68">
        <f>100 * (   ((60*(INT(MIN(P223:P239))))+(100*(MIN(P223:P239)-(INT(MIN(P223:P239))))) )  /  ((60*(INT(P232)))+(100*((P232)-(INT(P232)))))    )</f>
        <v>43.260869565217384</v>
      </c>
      <c r="R232" s="66"/>
      <c r="S232" s="68"/>
      <c r="T232" s="66"/>
      <c r="U232" s="68"/>
      <c r="V232" s="68">
        <f>SUM(E232,O232,I232,K232,Q232)</f>
        <v>212.19452943404713</v>
      </c>
      <c r="W232" s="16"/>
      <c r="X232" s="15"/>
      <c r="Z232" s="13">
        <f t="shared" si="228"/>
        <v>148.53617060383297</v>
      </c>
      <c r="AB232" s="11">
        <f t="shared" si="251"/>
        <v>0</v>
      </c>
      <c r="AC232" s="11">
        <f t="shared" si="252"/>
        <v>0</v>
      </c>
      <c r="AD232" s="11">
        <f t="shared" si="253"/>
        <v>0</v>
      </c>
      <c r="AE232" s="11">
        <f t="shared" si="254"/>
        <v>0</v>
      </c>
      <c r="AF232" s="11">
        <f t="shared" si="255"/>
        <v>0</v>
      </c>
      <c r="AG232" s="11">
        <f t="shared" si="256"/>
        <v>0</v>
      </c>
      <c r="AH232" s="11">
        <f t="shared" si="257"/>
        <v>0</v>
      </c>
      <c r="AI232" s="11">
        <f t="shared" si="258"/>
        <v>0</v>
      </c>
      <c r="AJ232" s="11">
        <f t="shared" si="259"/>
        <v>148.53617060383297</v>
      </c>
      <c r="AK232" s="11">
        <f t="shared" si="260"/>
        <v>0</v>
      </c>
      <c r="AL232" s="11">
        <f t="shared" si="261"/>
        <v>0</v>
      </c>
    </row>
    <row r="233" spans="1:38" ht="12.75" customHeight="1" x14ac:dyDescent="0.2">
      <c r="A233" s="105" t="s">
        <v>13</v>
      </c>
      <c r="B233" s="96" t="s">
        <v>374</v>
      </c>
      <c r="C233" s="65" t="s">
        <v>73</v>
      </c>
      <c r="D233" s="66"/>
      <c r="E233" s="68"/>
      <c r="F233" s="66"/>
      <c r="G233" s="68"/>
      <c r="H233" s="66"/>
      <c r="I233" s="68"/>
      <c r="J233" s="66"/>
      <c r="K233" s="68"/>
      <c r="L233" s="66"/>
      <c r="M233" s="68"/>
      <c r="N233" s="66"/>
      <c r="O233" s="68"/>
      <c r="P233" s="66">
        <v>59.59</v>
      </c>
      <c r="Q233" s="68">
        <f>100 * (   ((60*(INT(MIN(P223:P239))))+(100*(MIN(P223:P239)-(INT(MIN(P223:P239))))) )  /  ((60*(INT(P233)))+(100*((P233)-(INT(P233)))))    )</f>
        <v>55.293136982495142</v>
      </c>
      <c r="R233" s="66">
        <v>88.37</v>
      </c>
      <c r="S233" s="68">
        <f>100 * (   ((60*(INT(MIN(R223:R239))))+(100*(MIN(R223:R239)-(INT(MIN(R223:R239))))) )  /  ((60*(INT(R233)))+(100*((R233)-(INT(R233)))))    )</f>
        <v>95.749482791047598</v>
      </c>
      <c r="T233" s="66"/>
      <c r="U233" s="68"/>
      <c r="V233" s="68">
        <f>SUM(Q233,G233,I233,K233,S233)</f>
        <v>151.04261977354275</v>
      </c>
      <c r="W233" s="16"/>
      <c r="X233" s="15"/>
      <c r="Z233" s="13">
        <f t="shared" si="228"/>
        <v>105.72983384147992</v>
      </c>
      <c r="AB233" s="11">
        <f t="shared" si="251"/>
        <v>105.72983384147992</v>
      </c>
      <c r="AC233" s="11">
        <f t="shared" si="252"/>
        <v>0</v>
      </c>
      <c r="AD233" s="11">
        <f t="shared" si="253"/>
        <v>0</v>
      </c>
      <c r="AE233" s="11">
        <f t="shared" si="254"/>
        <v>0</v>
      </c>
      <c r="AF233" s="11">
        <f t="shared" si="255"/>
        <v>0</v>
      </c>
      <c r="AG233" s="11">
        <f t="shared" si="256"/>
        <v>0</v>
      </c>
      <c r="AH233" s="11">
        <f t="shared" si="257"/>
        <v>0</v>
      </c>
      <c r="AI233" s="11">
        <f t="shared" si="258"/>
        <v>0</v>
      </c>
      <c r="AJ233" s="11">
        <f t="shared" si="259"/>
        <v>0</v>
      </c>
      <c r="AK233" s="11">
        <f t="shared" si="260"/>
        <v>0</v>
      </c>
      <c r="AL233" s="11">
        <f t="shared" si="261"/>
        <v>0</v>
      </c>
    </row>
    <row r="234" spans="1:38" ht="12.75" customHeight="1" x14ac:dyDescent="0.2">
      <c r="A234" s="105" t="s">
        <v>14</v>
      </c>
      <c r="B234" s="96" t="s">
        <v>217</v>
      </c>
      <c r="C234" s="65" t="s">
        <v>84</v>
      </c>
      <c r="D234" s="66">
        <v>70.38</v>
      </c>
      <c r="E234" s="68">
        <f>100 * (   ((60*(INT(MIN(D223:D239))))+(100*(MIN(D223:D239)-(INT(MIN(D223:D239))))) )  /  ((60*(INT(D234)))+(100*((D234)-(INT(D234)))))    )</f>
        <v>64.511562057574338</v>
      </c>
      <c r="F234" s="66">
        <v>48.05</v>
      </c>
      <c r="G234" s="68">
        <f>100 * (   ((60*(INT(MIN(F223:F239))))+(100*(MIN(F223:F239)-(INT(MIN(F223:F239))))) )  /  ((60*(INT(F234)))+(100*((F234)-(INT(F234)))))    )</f>
        <v>61.005199306759103</v>
      </c>
      <c r="H234" s="66"/>
      <c r="I234" s="68"/>
      <c r="J234" s="69"/>
      <c r="K234" s="68"/>
      <c r="L234" s="66"/>
      <c r="M234" s="68"/>
      <c r="N234" s="66"/>
      <c r="O234" s="68"/>
      <c r="P234" s="66"/>
      <c r="Q234" s="68"/>
      <c r="R234" s="66"/>
      <c r="S234" s="68"/>
      <c r="T234" s="66"/>
      <c r="U234" s="68"/>
      <c r="V234" s="68">
        <f t="shared" ref="V234:V236" si="262">SUM(E234,G234,I234,K234,M234)</f>
        <v>125.51676136433343</v>
      </c>
      <c r="W234" s="16"/>
      <c r="X234" s="15"/>
      <c r="Z234" s="13">
        <f t="shared" si="228"/>
        <v>87.861732955033403</v>
      </c>
      <c r="AB234" s="11">
        <f t="shared" si="251"/>
        <v>0</v>
      </c>
      <c r="AC234" s="11">
        <f t="shared" si="252"/>
        <v>0</v>
      </c>
      <c r="AD234" s="11">
        <f t="shared" si="253"/>
        <v>0</v>
      </c>
      <c r="AE234" s="11">
        <f t="shared" si="254"/>
        <v>0</v>
      </c>
      <c r="AF234" s="11">
        <f t="shared" si="255"/>
        <v>0</v>
      </c>
      <c r="AG234" s="11">
        <f t="shared" si="256"/>
        <v>0</v>
      </c>
      <c r="AH234" s="11">
        <f t="shared" si="257"/>
        <v>0</v>
      </c>
      <c r="AI234" s="11">
        <f t="shared" si="258"/>
        <v>87.861732955033403</v>
      </c>
      <c r="AJ234" s="11">
        <f t="shared" si="259"/>
        <v>0</v>
      </c>
      <c r="AK234" s="11">
        <f t="shared" si="260"/>
        <v>0</v>
      </c>
      <c r="AL234" s="11">
        <f t="shared" si="261"/>
        <v>0</v>
      </c>
    </row>
    <row r="235" spans="1:38" ht="12.75" customHeight="1" x14ac:dyDescent="0.2">
      <c r="A235" s="105" t="s">
        <v>15</v>
      </c>
      <c r="B235" s="96" t="s">
        <v>375</v>
      </c>
      <c r="C235" s="65" t="s">
        <v>126</v>
      </c>
      <c r="D235" s="66"/>
      <c r="E235" s="68"/>
      <c r="F235" s="66"/>
      <c r="G235" s="68"/>
      <c r="H235" s="66"/>
      <c r="I235" s="68"/>
      <c r="J235" s="66"/>
      <c r="K235" s="68"/>
      <c r="L235" s="66"/>
      <c r="M235" s="68"/>
      <c r="N235" s="66"/>
      <c r="O235" s="68"/>
      <c r="P235" s="66">
        <v>61.36</v>
      </c>
      <c r="Q235" s="68">
        <f>100 * (   ((60*(INT(MIN(P223:P239))))+(100*(MIN(P223:P239)-(INT(MIN(P223:P239))))) )  /  ((60*(INT(P235)))+(100*((P235)-(INT(P235)))))    )</f>
        <v>53.841991341991346</v>
      </c>
      <c r="R235" s="66">
        <v>132.31</v>
      </c>
      <c r="S235" s="68">
        <f>100 * (   ((60*(INT(MIN(R223:R239))))+(100*(MIN(R223:R239)-(INT(MIN(R223:R239))))) )  /  ((60*(INT(R235)))+(100*((R235)-(INT(R235)))))    )</f>
        <v>64.02968180103133</v>
      </c>
      <c r="T235" s="66"/>
      <c r="U235" s="68"/>
      <c r="V235" s="68">
        <f>SUM(Q235,G235,I235,K235,S235)</f>
        <v>117.87167314302268</v>
      </c>
      <c r="W235" s="16"/>
      <c r="X235" s="15"/>
      <c r="Z235" s="13">
        <f t="shared" si="228"/>
        <v>82.510171200115863</v>
      </c>
      <c r="AB235" s="11">
        <f t="shared" si="251"/>
        <v>0</v>
      </c>
      <c r="AC235" s="11">
        <f t="shared" si="252"/>
        <v>0</v>
      </c>
      <c r="AD235" s="11">
        <f t="shared" si="253"/>
        <v>0</v>
      </c>
      <c r="AE235" s="11">
        <f t="shared" si="254"/>
        <v>0</v>
      </c>
      <c r="AF235" s="11">
        <f t="shared" si="255"/>
        <v>0</v>
      </c>
      <c r="AG235" s="11">
        <f t="shared" si="256"/>
        <v>0</v>
      </c>
      <c r="AH235" s="11">
        <f t="shared" si="257"/>
        <v>0</v>
      </c>
      <c r="AI235" s="11">
        <f t="shared" si="258"/>
        <v>0</v>
      </c>
      <c r="AJ235" s="11">
        <f t="shared" si="259"/>
        <v>0</v>
      </c>
      <c r="AK235" s="11">
        <f t="shared" si="260"/>
        <v>0</v>
      </c>
      <c r="AL235" s="11">
        <f t="shared" si="261"/>
        <v>82.510171200115863</v>
      </c>
    </row>
    <row r="236" spans="1:38" ht="12.75" customHeight="1" x14ac:dyDescent="0.2">
      <c r="A236" s="105" t="s">
        <v>44</v>
      </c>
      <c r="B236" s="96" t="s">
        <v>124</v>
      </c>
      <c r="C236" s="65" t="s">
        <v>82</v>
      </c>
      <c r="D236" s="66"/>
      <c r="E236" s="68"/>
      <c r="F236" s="66">
        <v>105.51</v>
      </c>
      <c r="G236" s="68">
        <f>100 * (   ((60*(INT(MIN(F223:F239))))+(100*(MIN(F223:F239)-(INT(MIN(F223:F239))))) )  /  ((60*(INT(F236)))+(100*((F236)-(INT(F236)))))    )</f>
        <v>27.712171311604468</v>
      </c>
      <c r="H236" s="66">
        <v>54.05</v>
      </c>
      <c r="I236" s="68">
        <f>100 * (   ((60*(INT(MIN(H223:H239))))+(100*(MIN(H223:H239)-(INT(MIN(H223:H239))))) )  /  ((60*(INT(H236)))+(100*((H236)-(INT(H236)))))    )</f>
        <v>70.539291217257343</v>
      </c>
      <c r="J236" s="66"/>
      <c r="K236" s="68"/>
      <c r="L236" s="66"/>
      <c r="M236" s="68"/>
      <c r="N236" s="66"/>
      <c r="O236" s="68"/>
      <c r="P236" s="66"/>
      <c r="Q236" s="68"/>
      <c r="R236" s="66"/>
      <c r="S236" s="68"/>
      <c r="T236" s="66"/>
      <c r="U236" s="68"/>
      <c r="V236" s="68">
        <f t="shared" si="262"/>
        <v>98.251462528861808</v>
      </c>
      <c r="W236" s="16"/>
      <c r="X236" s="15"/>
      <c r="Z236" s="13">
        <f t="shared" si="228"/>
        <v>68.776023770203267</v>
      </c>
      <c r="AB236" s="11">
        <f t="shared" si="251"/>
        <v>0</v>
      </c>
      <c r="AC236" s="11">
        <f t="shared" si="252"/>
        <v>0</v>
      </c>
      <c r="AD236" s="11">
        <f t="shared" si="253"/>
        <v>0</v>
      </c>
      <c r="AE236" s="11">
        <f t="shared" si="254"/>
        <v>68.776023770203267</v>
      </c>
      <c r="AF236" s="11">
        <f t="shared" si="255"/>
        <v>0</v>
      </c>
      <c r="AG236" s="11">
        <f t="shared" si="256"/>
        <v>0</v>
      </c>
      <c r="AH236" s="11">
        <f t="shared" si="257"/>
        <v>0</v>
      </c>
      <c r="AI236" s="11">
        <f t="shared" si="258"/>
        <v>0</v>
      </c>
      <c r="AJ236" s="11">
        <f t="shared" si="259"/>
        <v>0</v>
      </c>
      <c r="AK236" s="11">
        <f t="shared" si="260"/>
        <v>0</v>
      </c>
      <c r="AL236" s="11">
        <f t="shared" si="261"/>
        <v>0</v>
      </c>
    </row>
    <row r="237" spans="1:38" ht="12.75" customHeight="1" x14ac:dyDescent="0.2">
      <c r="A237" s="105" t="s">
        <v>45</v>
      </c>
      <c r="B237" s="96" t="s">
        <v>367</v>
      </c>
      <c r="C237" s="65" t="s">
        <v>82</v>
      </c>
      <c r="D237" s="66"/>
      <c r="E237" s="68"/>
      <c r="F237" s="66"/>
      <c r="G237" s="68"/>
      <c r="H237" s="66"/>
      <c r="I237" s="68"/>
      <c r="J237" s="66"/>
      <c r="K237" s="68"/>
      <c r="L237" s="66"/>
      <c r="M237" s="68"/>
      <c r="N237" s="66">
        <v>51.19</v>
      </c>
      <c r="O237" s="68">
        <f>100 * (   ((60*(INT(MIN(N223:N239))))+(100*(MIN(N223:N239)-(INT(MIN(N223:N239))))) )  /  ((60*(INT(N237)))+(100*((N237)-(INT(N237)))))    )</f>
        <v>59.012666450146156</v>
      </c>
      <c r="P237" s="66"/>
      <c r="Q237" s="68"/>
      <c r="R237" s="66"/>
      <c r="S237" s="68"/>
      <c r="T237" s="66"/>
      <c r="U237" s="68"/>
      <c r="V237" s="68">
        <f>SUM(O237,G237,I237,K237,M237)</f>
        <v>59.012666450146156</v>
      </c>
      <c r="W237" s="16"/>
      <c r="X237" s="15"/>
      <c r="Z237" s="13">
        <f t="shared" si="228"/>
        <v>41.308866515102309</v>
      </c>
      <c r="AB237" s="11">
        <f t="shared" si="251"/>
        <v>0</v>
      </c>
      <c r="AC237" s="11">
        <f t="shared" si="252"/>
        <v>0</v>
      </c>
      <c r="AD237" s="11">
        <f t="shared" si="253"/>
        <v>0</v>
      </c>
      <c r="AE237" s="11">
        <f t="shared" si="254"/>
        <v>41.308866515102309</v>
      </c>
      <c r="AF237" s="11">
        <f t="shared" si="255"/>
        <v>0</v>
      </c>
      <c r="AG237" s="11">
        <f t="shared" si="256"/>
        <v>0</v>
      </c>
      <c r="AH237" s="11">
        <f t="shared" si="257"/>
        <v>0</v>
      </c>
      <c r="AI237" s="11">
        <f t="shared" si="258"/>
        <v>0</v>
      </c>
      <c r="AJ237" s="11">
        <f t="shared" si="259"/>
        <v>0</v>
      </c>
      <c r="AK237" s="11">
        <f t="shared" si="260"/>
        <v>0</v>
      </c>
      <c r="AL237" s="11">
        <f t="shared" si="261"/>
        <v>0</v>
      </c>
    </row>
    <row r="238" spans="1:38" ht="12.75" customHeight="1" x14ac:dyDescent="0.2">
      <c r="A238" s="105" t="s">
        <v>46</v>
      </c>
      <c r="B238" s="96" t="s">
        <v>373</v>
      </c>
      <c r="C238" s="65" t="s">
        <v>84</v>
      </c>
      <c r="D238" s="66"/>
      <c r="E238" s="68"/>
      <c r="F238" s="66"/>
      <c r="G238" s="68"/>
      <c r="H238" s="66"/>
      <c r="I238" s="68"/>
      <c r="J238" s="66"/>
      <c r="K238" s="68"/>
      <c r="L238" s="66"/>
      <c r="M238" s="68"/>
      <c r="N238" s="66"/>
      <c r="O238" s="68"/>
      <c r="P238" s="66">
        <v>58.09</v>
      </c>
      <c r="Q238" s="68">
        <f>100 * (   ((60*(INT(MIN(P223:P239))))+(100*(MIN(P223:P239)-(INT(MIN(P223:P239))))) )  /  ((60*(INT(P238)))+(100*((P238)-(INT(P238)))))    )</f>
        <v>57.036400114646021</v>
      </c>
      <c r="R238" s="66"/>
      <c r="S238" s="68"/>
      <c r="T238" s="66"/>
      <c r="U238" s="68"/>
      <c r="V238" s="68">
        <f>SUM(Q238,G238,I238,K238,M238)</f>
        <v>57.036400114646021</v>
      </c>
      <c r="W238" s="16"/>
      <c r="X238" s="15"/>
      <c r="Z238" s="13">
        <f t="shared" si="228"/>
        <v>39.925480080252214</v>
      </c>
      <c r="AB238" s="11">
        <f t="shared" si="251"/>
        <v>0</v>
      </c>
      <c r="AC238" s="11">
        <f t="shared" si="252"/>
        <v>0</v>
      </c>
      <c r="AD238" s="11">
        <f t="shared" si="253"/>
        <v>0</v>
      </c>
      <c r="AE238" s="11">
        <f t="shared" si="254"/>
        <v>0</v>
      </c>
      <c r="AF238" s="11">
        <f t="shared" si="255"/>
        <v>0</v>
      </c>
      <c r="AG238" s="11">
        <f t="shared" si="256"/>
        <v>0</v>
      </c>
      <c r="AH238" s="11">
        <f t="shared" si="257"/>
        <v>0</v>
      </c>
      <c r="AI238" s="11">
        <f t="shared" si="258"/>
        <v>39.925480080252214</v>
      </c>
      <c r="AJ238" s="11">
        <f t="shared" si="259"/>
        <v>0</v>
      </c>
      <c r="AK238" s="11">
        <f t="shared" si="260"/>
        <v>0</v>
      </c>
      <c r="AL238" s="11">
        <f t="shared" si="261"/>
        <v>0</v>
      </c>
    </row>
    <row r="239" spans="1:38" ht="12.75" customHeight="1" thickBot="1" x14ac:dyDescent="0.25">
      <c r="A239" s="107" t="s">
        <v>47</v>
      </c>
      <c r="B239" s="98" t="s">
        <v>221</v>
      </c>
      <c r="C239" s="72" t="s">
        <v>73</v>
      </c>
      <c r="D239" s="73" t="s">
        <v>112</v>
      </c>
      <c r="E239" s="75" t="s">
        <v>16</v>
      </c>
      <c r="F239" s="73"/>
      <c r="G239" s="74"/>
      <c r="H239" s="73"/>
      <c r="I239" s="74"/>
      <c r="J239" s="73"/>
      <c r="K239" s="74"/>
      <c r="L239" s="73"/>
      <c r="M239" s="74"/>
      <c r="N239" s="73"/>
      <c r="O239" s="74"/>
      <c r="P239" s="73"/>
      <c r="Q239" s="74"/>
      <c r="R239" s="73"/>
      <c r="S239" s="74"/>
      <c r="T239" s="73"/>
      <c r="U239" s="74"/>
      <c r="V239" s="74">
        <f>SUM(E239,G239,I239,K239,M239)</f>
        <v>0</v>
      </c>
      <c r="W239" s="16"/>
      <c r="X239" s="15"/>
      <c r="Z239" s="13">
        <f t="shared" si="228"/>
        <v>0</v>
      </c>
      <c r="AB239" s="11">
        <f t="shared" si="251"/>
        <v>0</v>
      </c>
      <c r="AC239" s="11">
        <f t="shared" si="252"/>
        <v>0</v>
      </c>
      <c r="AD239" s="11">
        <f t="shared" si="253"/>
        <v>0</v>
      </c>
      <c r="AE239" s="11">
        <f t="shared" si="254"/>
        <v>0</v>
      </c>
      <c r="AF239" s="11">
        <f t="shared" si="255"/>
        <v>0</v>
      </c>
      <c r="AG239" s="11">
        <f t="shared" si="256"/>
        <v>0</v>
      </c>
      <c r="AH239" s="11">
        <f t="shared" si="257"/>
        <v>0</v>
      </c>
      <c r="AI239" s="11">
        <f t="shared" si="258"/>
        <v>0</v>
      </c>
      <c r="AJ239" s="11">
        <f t="shared" si="259"/>
        <v>0</v>
      </c>
      <c r="AK239" s="11">
        <f t="shared" si="260"/>
        <v>0</v>
      </c>
      <c r="AL239" s="11">
        <f t="shared" si="261"/>
        <v>0</v>
      </c>
    </row>
    <row r="240" spans="1:38" ht="13.5" thickBot="1" x14ac:dyDescent="0.25">
      <c r="A240" s="3"/>
      <c r="R240" s="2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 spans="1:38" ht="13.5" customHeight="1" x14ac:dyDescent="0.25">
      <c r="A241" s="387"/>
      <c r="B241" s="390" t="s">
        <v>96</v>
      </c>
      <c r="C241" s="393" t="s">
        <v>2</v>
      </c>
      <c r="D241" s="380" t="s">
        <v>95</v>
      </c>
      <c r="E241" s="380"/>
      <c r="F241" s="380" t="s">
        <v>145</v>
      </c>
      <c r="G241" s="380"/>
      <c r="H241" s="380" t="s">
        <v>133</v>
      </c>
      <c r="I241" s="380"/>
      <c r="J241" s="380" t="s">
        <v>135</v>
      </c>
      <c r="K241" s="380"/>
      <c r="L241" s="380" t="s">
        <v>136</v>
      </c>
      <c r="M241" s="381"/>
      <c r="N241" s="380" t="s">
        <v>149</v>
      </c>
      <c r="O241" s="380"/>
      <c r="P241" s="380" t="s">
        <v>20</v>
      </c>
      <c r="Q241" s="380"/>
      <c r="R241" s="380" t="s">
        <v>153</v>
      </c>
      <c r="S241" s="381"/>
      <c r="T241" s="380" t="s">
        <v>381</v>
      </c>
      <c r="U241" s="381"/>
      <c r="V241" s="384" t="s">
        <v>93</v>
      </c>
      <c r="W241" s="397"/>
      <c r="X241" s="397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spans="1:38" ht="13.5" x14ac:dyDescent="0.25">
      <c r="A242" s="388"/>
      <c r="B242" s="391"/>
      <c r="C242" s="394"/>
      <c r="D242" s="379" t="s">
        <v>144</v>
      </c>
      <c r="E242" s="379"/>
      <c r="F242" s="379" t="s">
        <v>146</v>
      </c>
      <c r="G242" s="379"/>
      <c r="H242" s="379" t="s">
        <v>146</v>
      </c>
      <c r="I242" s="379"/>
      <c r="J242" s="379" t="s">
        <v>147</v>
      </c>
      <c r="K242" s="379"/>
      <c r="L242" s="379" t="s">
        <v>148</v>
      </c>
      <c r="M242" s="379"/>
      <c r="N242" s="379" t="s">
        <v>151</v>
      </c>
      <c r="O242" s="379"/>
      <c r="P242" s="379" t="s">
        <v>152</v>
      </c>
      <c r="Q242" s="379"/>
      <c r="R242" s="379" t="s">
        <v>91</v>
      </c>
      <c r="S242" s="379"/>
      <c r="T242" s="379" t="s">
        <v>382</v>
      </c>
      <c r="U242" s="379"/>
      <c r="V242" s="385"/>
      <c r="W242" s="397"/>
      <c r="X242" s="397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spans="1:38" ht="13.5" customHeight="1" thickBot="1" x14ac:dyDescent="0.25">
      <c r="A243" s="389"/>
      <c r="B243" s="392"/>
      <c r="C243" s="395"/>
      <c r="D243" s="31" t="s">
        <v>0</v>
      </c>
      <c r="E243" s="32" t="s">
        <v>1</v>
      </c>
      <c r="F243" s="31" t="s">
        <v>0</v>
      </c>
      <c r="G243" s="32" t="s">
        <v>1</v>
      </c>
      <c r="H243" s="31" t="s">
        <v>0</v>
      </c>
      <c r="I243" s="32" t="s">
        <v>1</v>
      </c>
      <c r="J243" s="31" t="s">
        <v>0</v>
      </c>
      <c r="K243" s="32" t="s">
        <v>1</v>
      </c>
      <c r="L243" s="31" t="s">
        <v>0</v>
      </c>
      <c r="M243" s="32" t="s">
        <v>1</v>
      </c>
      <c r="N243" s="31" t="s">
        <v>0</v>
      </c>
      <c r="O243" s="32" t="s">
        <v>1</v>
      </c>
      <c r="P243" s="31" t="s">
        <v>0</v>
      </c>
      <c r="Q243" s="32" t="s">
        <v>1</v>
      </c>
      <c r="R243" s="31" t="s">
        <v>0</v>
      </c>
      <c r="S243" s="32" t="s">
        <v>1</v>
      </c>
      <c r="T243" s="31" t="s">
        <v>0</v>
      </c>
      <c r="U243" s="32" t="s">
        <v>1</v>
      </c>
      <c r="V243" s="386"/>
      <c r="W243" s="18"/>
      <c r="X243" s="19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spans="1:38" x14ac:dyDescent="0.2">
      <c r="A244" s="108" t="s">
        <v>3</v>
      </c>
      <c r="B244" s="111" t="s">
        <v>24</v>
      </c>
      <c r="C244" s="60" t="s">
        <v>81</v>
      </c>
      <c r="D244" s="61">
        <v>51.38</v>
      </c>
      <c r="E244" s="62">
        <f>100 * (   ((60*(INT(MIN(D244:D249))))+(100*(MIN(D244:D249)-(INT(MIN(D244:D249))))) )  /  ((60*(INT(D244)))+(100*((D244)-(INT(D244)))))    )</f>
        <v>100</v>
      </c>
      <c r="F244" s="61">
        <v>71.44</v>
      </c>
      <c r="G244" s="63">
        <f>100 * (   ((60*(INT(MIN(F244:F249))))+(100*(MIN(F244:F249)-(INT(MIN(F244:F249))))) )  /  ((60*(INT(F244)))+(100*((F244)-(INT(F244)))))    )</f>
        <v>75.720260223048328</v>
      </c>
      <c r="H244" s="61">
        <v>50.12</v>
      </c>
      <c r="I244" s="62">
        <f>100 * (   ((60*(INT(MIN(H244:H249))))+(100*(MIN(H244:H249)-(INT(MIN(H244:H249))))) )  /  ((60*(INT(H244)))+(100*((H244)-(INT(H244)))))    )</f>
        <v>100</v>
      </c>
      <c r="J244" s="61"/>
      <c r="K244" s="62"/>
      <c r="L244" s="61"/>
      <c r="M244" s="62"/>
      <c r="N244" s="61">
        <v>31.39</v>
      </c>
      <c r="O244" s="62">
        <f>100 * (   ((60*(INT(MIN(N244:N249))))+(100*(MIN(N244:N249)-(INT(MIN(N244:N249))))) )  /  ((60*(INT(N244)))+(100*((N244)-(INT(N244)))))    )</f>
        <v>100</v>
      </c>
      <c r="P244" s="61">
        <v>32.229999999999997</v>
      </c>
      <c r="Q244" s="62">
        <f>100 * (   ((60*(INT(MIN(P244:P249))))+(100*(MIN(P244:P249)-(INT(MIN(P244:P249))))) )  /  ((60*(INT(P244)))+(100*((P244)-(INT(P244)))))    )</f>
        <v>100</v>
      </c>
      <c r="R244" s="61">
        <v>75.53</v>
      </c>
      <c r="S244" s="62">
        <f>100 * (   ((60*(INT(MIN(R244:R249))))+(100*(MIN(R244:R249)-(INT(MIN(R244:R249))))) )  /  ((60*(INT(R244)))+(100*((R244)-(INT(R244)))))    )</f>
        <v>100</v>
      </c>
      <c r="T244" s="61"/>
      <c r="U244" s="62"/>
      <c r="V244" s="62">
        <f>SUM(E244,O244,I244,Q244,S244)</f>
        <v>500</v>
      </c>
      <c r="W244" s="16"/>
      <c r="X244" s="15"/>
      <c r="Z244" s="13">
        <f t="shared" ref="Z244:Z249" si="263">(SUM(E244,G244,I244,K244,M244,O244,Q244,S244,U244)*0.7)</f>
        <v>403.00418215613388</v>
      </c>
      <c r="AB244" s="11">
        <f t="shared" ref="AB244:AB249" si="264">IF(C244="Vihor",1,0)*Z244</f>
        <v>0</v>
      </c>
      <c r="AC244" s="11">
        <f t="shared" ref="AC244:AC249" si="265">IF(C244="Maksimir",1,0)*Z244</f>
        <v>0</v>
      </c>
      <c r="AD244" s="11">
        <f t="shared" ref="AD244:AD249" si="266">IF(C244="Japetić",1,0)*Z244</f>
        <v>403.00418215613388</v>
      </c>
      <c r="AE244" s="11">
        <f t="shared" ref="AE244:AE249" si="267">IF(C244="Bjelovar",1,0)*Z244</f>
        <v>0</v>
      </c>
      <c r="AF244" s="11">
        <f t="shared" ref="AF244:AF249" si="268">IF(C244="Međimurje",1,0)*Z244</f>
        <v>0</v>
      </c>
      <c r="AG244" s="11">
        <f t="shared" ref="AG244:AG249" si="269">IF(C244="Sova",1,0)*Z244</f>
        <v>0</v>
      </c>
      <c r="AH244" s="11">
        <f t="shared" ref="AH244:AH249" si="270">IF(C244="Orion",1,0)*Z244</f>
        <v>0</v>
      </c>
      <c r="AI244" s="11">
        <f t="shared" ref="AI244:AI249" si="271">IF(C244="Kapela",1,0)*Z244</f>
        <v>0</v>
      </c>
      <c r="AJ244" s="11">
        <f t="shared" ref="AJ244:AJ249" si="272">IF(C244="Jelen",1,0)*Z244</f>
        <v>0</v>
      </c>
      <c r="AK244" s="11">
        <f t="shared" ref="AK244:AK249" si="273">IF(C244="Varaždin",1,0)*Z244</f>
        <v>0</v>
      </c>
      <c r="AL244" s="11">
        <f t="shared" ref="AL244:AL249" si="274">IF(C244="Ivan Merz",1,0)*Z244</f>
        <v>0</v>
      </c>
    </row>
    <row r="245" spans="1:38" x14ac:dyDescent="0.2">
      <c r="A245" s="105" t="s">
        <v>4</v>
      </c>
      <c r="B245" s="96" t="s">
        <v>222</v>
      </c>
      <c r="C245" s="65" t="s">
        <v>73</v>
      </c>
      <c r="D245" s="66">
        <v>62.35</v>
      </c>
      <c r="E245" s="68">
        <f>100 * (   ((60*(INT(MIN(D244:D249))))+(100*(MIN(D244:D249)-(INT(MIN(D244:D249))))) )  /  ((60*(INT(D245)))+(100*((D245)-(INT(D245)))))    )</f>
        <v>82.503328894806941</v>
      </c>
      <c r="F245" s="66"/>
      <c r="G245" s="68"/>
      <c r="H245" s="66"/>
      <c r="I245" s="68"/>
      <c r="J245" s="66">
        <v>43.58</v>
      </c>
      <c r="K245" s="68">
        <f>100 * (   ((60*(INT(MIN(J244:J249))))+(100*(MIN(J244:J249)-(INT(MIN(J244:J249))))) )  /  ((60*(INT(J245)))+(100*((J245)-(INT(J245)))))    )</f>
        <v>100</v>
      </c>
      <c r="L245" s="66">
        <v>27.06</v>
      </c>
      <c r="M245" s="68">
        <f>100 * (   ((60*(INT(MIN(L244:L249))))+(100*(MIN(L244:L249)-(INT(MIN(L244:L249))))) )  /  ((60*(INT(L245)))+(100*((L245)-(INT(L245)))))    )</f>
        <v>100</v>
      </c>
      <c r="N245" s="66">
        <v>47.38</v>
      </c>
      <c r="O245" s="67">
        <f>100 * (   ((60*(INT(MIN(N244:N249))))+(100*(MIN(N244:N249)-(INT(MIN(N244:N249))))) )  /  ((60*(INT(N245)))+(100*((N245)-(INT(N245)))))    )</f>
        <v>66.445066480055971</v>
      </c>
      <c r="P245" s="66">
        <v>42.27</v>
      </c>
      <c r="Q245" s="67">
        <f>100 * (   ((60*(INT(MIN(P244:P249))))+(100*(MIN(P244:P249)-(INT(MIN(P244:P249))))) )  /  ((60*(INT(P245)))+(100*((P245)-(INT(P245)))))    )</f>
        <v>76.285826462504886</v>
      </c>
      <c r="R245" s="66">
        <v>81.33</v>
      </c>
      <c r="S245" s="68">
        <f>100 * (   ((60*(INT(MIN(R244:R249))))+(100*(MIN(R244:R249)-(INT(MIN(R244:R249))))) )  /  ((60*(INT(R245)))+(100*((R245)-(INT(R245)))))    )</f>
        <v>93.051297772327814</v>
      </c>
      <c r="T245" s="66">
        <v>37.43</v>
      </c>
      <c r="U245" s="68">
        <f>100 * (   ((60*(INT(MIN(T244:T249))))+(100*(MIN(T244:T249)-(INT(MIN(T244:T249))))) )  /  ((60*(INT(T245)))+(100*((T245)-(INT(T245)))))    )</f>
        <v>100</v>
      </c>
      <c r="V245" s="68">
        <f>SUM(E245,U245,S245,K245,M245)</f>
        <v>475.55462666713476</v>
      </c>
      <c r="W245" s="16"/>
      <c r="X245" s="15"/>
      <c r="Z245" s="13">
        <f t="shared" si="263"/>
        <v>432.7998637267869</v>
      </c>
      <c r="AB245" s="11">
        <f t="shared" si="264"/>
        <v>432.7998637267869</v>
      </c>
      <c r="AC245" s="11">
        <f t="shared" si="265"/>
        <v>0</v>
      </c>
      <c r="AD245" s="11">
        <f t="shared" si="266"/>
        <v>0</v>
      </c>
      <c r="AE245" s="11">
        <f t="shared" si="267"/>
        <v>0</v>
      </c>
      <c r="AF245" s="11">
        <f t="shared" si="268"/>
        <v>0</v>
      </c>
      <c r="AG245" s="11">
        <f t="shared" si="269"/>
        <v>0</v>
      </c>
      <c r="AH245" s="11">
        <f t="shared" si="270"/>
        <v>0</v>
      </c>
      <c r="AI245" s="11">
        <f t="shared" si="271"/>
        <v>0</v>
      </c>
      <c r="AJ245" s="11">
        <f t="shared" si="272"/>
        <v>0</v>
      </c>
      <c r="AK245" s="11">
        <f t="shared" si="273"/>
        <v>0</v>
      </c>
      <c r="AL245" s="11">
        <f t="shared" si="274"/>
        <v>0</v>
      </c>
    </row>
    <row r="246" spans="1:38" x14ac:dyDescent="0.2">
      <c r="A246" s="105" t="s">
        <v>5</v>
      </c>
      <c r="B246" s="49" t="s">
        <v>103</v>
      </c>
      <c r="C246" s="65" t="s">
        <v>285</v>
      </c>
      <c r="D246" s="66">
        <v>128.5</v>
      </c>
      <c r="E246" s="67">
        <f>100 * (   ((60*(INT(MIN(D244:D249))))+(100*(MIN(D244:D249)-(INT(MIN(D244:D249))))) )  /  ((60*(INT(D246)))+(100*((D246)-(INT(D246)))))    )</f>
        <v>40.077619663648129</v>
      </c>
      <c r="F246" s="66">
        <v>96.44</v>
      </c>
      <c r="G246" s="68">
        <f>100 * (   ((60*(INT(MIN(F244:F249))))+(100*(MIN(F244:F249)-(INT(MIN(F244:F249))))) )  /  ((60*(INT(F246)))+(100*((F246)-(INT(F246)))))    )</f>
        <v>56.150930392832535</v>
      </c>
      <c r="H246" s="66">
        <v>93.34</v>
      </c>
      <c r="I246" s="67">
        <f>100 * (   ((60*(INT(MIN(H244:H249))))+(100*(MIN(H244:H249)-(INT(MIN(H244:H249))))) )  /  ((60*(INT(H246)))+(100*((H246)-(INT(H246)))))    )</f>
        <v>53.651585322408259</v>
      </c>
      <c r="J246" s="66">
        <v>44.32</v>
      </c>
      <c r="K246" s="68">
        <f>100 * (   ((60*(INT(MIN(J244:J249))))+(100*(MIN(J244:J249)-(INT(MIN(J244:J249))))) )  /  ((60*(INT(J246)))+(100*((J246)-(INT(J246)))))    )</f>
        <v>98.727544910179645</v>
      </c>
      <c r="L246" s="66">
        <v>39.19</v>
      </c>
      <c r="M246" s="68">
        <f>100 * (   ((60*(INT(MIN(L244:L249))))+(100*(MIN(L244:L249)-(INT(MIN(L244:L249))))) )  /  ((60*(INT(L246)))+(100*((L246)-(INT(L246)))))    )</f>
        <v>68.927511657481972</v>
      </c>
      <c r="N246" s="66">
        <v>100.43</v>
      </c>
      <c r="O246" s="67">
        <f>100 * (   ((60*(INT(MIN(N244:N249))))+(100*(MIN(N244:N249)-(INT(MIN(N244:N249))))) )  /  ((60*(INT(N246)))+(100*((N246)-(INT(N246)))))    )</f>
        <v>31.42478901208009</v>
      </c>
      <c r="P246" s="66">
        <v>46.25</v>
      </c>
      <c r="Q246" s="68">
        <f>100 * (   ((60*(INT(MIN(P244:P249))))+(100*(MIN(P244:P249)-(INT(MIN(P244:P249))))) )  /  ((60*(INT(P246)))+(100*((P246)-(INT(P246)))))    )</f>
        <v>69.766606822262105</v>
      </c>
      <c r="R246" s="66">
        <v>103.22</v>
      </c>
      <c r="S246" s="68">
        <f>100 * (   ((60*(INT(MIN(R244:R249))))+(100*(MIN(R244:R249)-(INT(MIN(R244:R249))))) )  /  ((60*(INT(R246)))+(100*((R246)-(INT(R246)))))    )</f>
        <v>73.411802644308295</v>
      </c>
      <c r="T246" s="66"/>
      <c r="U246" s="68"/>
      <c r="V246" s="68">
        <f>SUM(Q246,G246,S246,K246,M246)</f>
        <v>366.98439642706455</v>
      </c>
      <c r="W246" s="16"/>
      <c r="X246" s="15"/>
      <c r="Z246" s="13">
        <f t="shared" si="263"/>
        <v>344.49687329764066</v>
      </c>
      <c r="AB246" s="11">
        <f t="shared" si="264"/>
        <v>0</v>
      </c>
      <c r="AC246" s="11">
        <f t="shared" si="265"/>
        <v>0</v>
      </c>
      <c r="AD246" s="11">
        <f t="shared" si="266"/>
        <v>0</v>
      </c>
      <c r="AE246" s="11">
        <f t="shared" si="267"/>
        <v>0</v>
      </c>
      <c r="AF246" s="11">
        <f t="shared" si="268"/>
        <v>0</v>
      </c>
      <c r="AG246" s="11">
        <f t="shared" si="269"/>
        <v>0</v>
      </c>
      <c r="AH246" s="11">
        <f t="shared" si="270"/>
        <v>0</v>
      </c>
      <c r="AI246" s="11">
        <f t="shared" si="271"/>
        <v>0</v>
      </c>
      <c r="AJ246" s="11">
        <f t="shared" si="272"/>
        <v>0</v>
      </c>
      <c r="AK246" s="11">
        <f t="shared" si="273"/>
        <v>344.49687329764066</v>
      </c>
      <c r="AL246" s="11">
        <f t="shared" si="274"/>
        <v>0</v>
      </c>
    </row>
    <row r="247" spans="1:38" x14ac:dyDescent="0.2">
      <c r="A247" s="105" t="s">
        <v>6</v>
      </c>
      <c r="B247" s="96" t="s">
        <v>332</v>
      </c>
      <c r="C247" s="65" t="s">
        <v>73</v>
      </c>
      <c r="D247" s="66"/>
      <c r="E247" s="68"/>
      <c r="F247" s="66"/>
      <c r="G247" s="68"/>
      <c r="H247" s="66"/>
      <c r="I247" s="68"/>
      <c r="J247" s="66">
        <v>52.01</v>
      </c>
      <c r="K247" s="68">
        <f>100 * (   ((60*(INT(MIN(J244:J249))))+(100*(MIN(J244:J249)-(INT(MIN(J244:J249))))) )  /  ((60*(INT(J247)))+(100*((J247)-(INT(J247)))))    )</f>
        <v>84.524190964434482</v>
      </c>
      <c r="L247" s="66">
        <v>86.49</v>
      </c>
      <c r="M247" s="68">
        <f>100 * (   ((60*(INT(MIN(L244:L249))))+(100*(MIN(L244:L249)-(INT(MIN(L244:L249))))) )  /  ((60*(INT(L247)))+(100*((L247)-(INT(L247)))))    )</f>
        <v>31.215204453829909</v>
      </c>
      <c r="N247" s="66">
        <v>52.12</v>
      </c>
      <c r="O247" s="68">
        <f>100 * (   ((60*(INT(MIN(N244:N249))))+(100*(MIN(N244:N249)-(INT(MIN(N244:N249))))) )  /  ((60*(INT(N247)))+(100*((N247)-(INT(N247)))))    )</f>
        <v>60.632183908045988</v>
      </c>
      <c r="P247" s="66">
        <v>41.55</v>
      </c>
      <c r="Q247" s="68">
        <f>100 * (   ((60*(INT(MIN(P244:P249))))+(100*(MIN(P244:P249)-(INT(MIN(P244:P249))))) )  /  ((60*(INT(P247)))+(100*((P247)-(INT(P247)))))    )</f>
        <v>77.25646123260438</v>
      </c>
      <c r="R247" s="66">
        <v>99.33</v>
      </c>
      <c r="S247" s="68">
        <f>100 * (   ((60*(INT(MIN(R244:R249))))+(100*(MIN(R244:R249)-(INT(MIN(R244:R249))))) )  /  ((60*(INT(R247)))+(100*((R247)-(INT(R247)))))    )</f>
        <v>76.226351916959658</v>
      </c>
      <c r="T247" s="66"/>
      <c r="U247" s="68"/>
      <c r="V247" s="68">
        <f>SUM(S247,Q247,O247,K247,M247)</f>
        <v>329.85439247587442</v>
      </c>
      <c r="W247" s="16"/>
      <c r="X247" s="15"/>
      <c r="Z247" s="13">
        <f t="shared" si="263"/>
        <v>230.89807473311208</v>
      </c>
      <c r="AB247" s="11">
        <f t="shared" si="264"/>
        <v>230.89807473311208</v>
      </c>
      <c r="AC247" s="11">
        <f t="shared" si="265"/>
        <v>0</v>
      </c>
      <c r="AD247" s="11">
        <f t="shared" si="266"/>
        <v>0</v>
      </c>
      <c r="AE247" s="11">
        <f t="shared" si="267"/>
        <v>0</v>
      </c>
      <c r="AF247" s="11">
        <f t="shared" si="268"/>
        <v>0</v>
      </c>
      <c r="AG247" s="11">
        <f t="shared" si="269"/>
        <v>0</v>
      </c>
      <c r="AH247" s="11">
        <f t="shared" si="270"/>
        <v>0</v>
      </c>
      <c r="AI247" s="11">
        <f t="shared" si="271"/>
        <v>0</v>
      </c>
      <c r="AJ247" s="11">
        <f t="shared" si="272"/>
        <v>0</v>
      </c>
      <c r="AK247" s="11">
        <f t="shared" si="273"/>
        <v>0</v>
      </c>
      <c r="AL247" s="11">
        <f t="shared" si="274"/>
        <v>0</v>
      </c>
    </row>
    <row r="248" spans="1:38" x14ac:dyDescent="0.2">
      <c r="A248" s="105" t="s">
        <v>7</v>
      </c>
      <c r="B248" s="96" t="s">
        <v>22</v>
      </c>
      <c r="C248" s="65" t="s">
        <v>82</v>
      </c>
      <c r="D248" s="66">
        <v>68.11</v>
      </c>
      <c r="E248" s="68">
        <f>100 * (   ((60*(INT(MIN(D244:D249))))+(100*(MIN(D244:D249)-(INT(MIN(D244:D249))))) )  /  ((60*(INT(D248)))+(100*((D248)-(INT(D248)))))    )</f>
        <v>75.727206062087518</v>
      </c>
      <c r="F248" s="66">
        <v>54.19</v>
      </c>
      <c r="G248" s="68">
        <f>100 * (   ((60*(INT(MIN(F244:F249))))+(100*(MIN(F244:F249)-(INT(MIN(F244:F249))))) )  /  ((60*(INT(F248)))+(100*((F248)-(INT(F248)))))    )</f>
        <v>100</v>
      </c>
      <c r="H248" s="66">
        <v>57.12</v>
      </c>
      <c r="I248" s="68">
        <f>100 * (   ((60*(INT(MIN(H244:H249))))+(100*(MIN(H244:H249)-(INT(MIN(H244:H249))))) )  /  ((60*(INT(H248)))+(100*((H248)-(INT(H248)))))    )</f>
        <v>87.76223776223776</v>
      </c>
      <c r="J248" s="66"/>
      <c r="K248" s="68"/>
      <c r="L248" s="66"/>
      <c r="M248" s="68"/>
      <c r="N248" s="66"/>
      <c r="O248" s="68"/>
      <c r="P248" s="66"/>
      <c r="Q248" s="68"/>
      <c r="R248" s="66"/>
      <c r="S248" s="68"/>
      <c r="T248" s="66"/>
      <c r="U248" s="68"/>
      <c r="V248" s="68">
        <f>SUM(E248,G248,I248,K248,M248)</f>
        <v>263.48944382432529</v>
      </c>
      <c r="W248" s="16"/>
      <c r="X248" s="15"/>
      <c r="Z248" s="13">
        <f t="shared" si="263"/>
        <v>184.44261067702769</v>
      </c>
      <c r="AB248" s="11">
        <f t="shared" si="264"/>
        <v>0</v>
      </c>
      <c r="AC248" s="11">
        <f t="shared" si="265"/>
        <v>0</v>
      </c>
      <c r="AD248" s="11">
        <f t="shared" si="266"/>
        <v>0</v>
      </c>
      <c r="AE248" s="11">
        <f t="shared" si="267"/>
        <v>184.44261067702769</v>
      </c>
      <c r="AF248" s="11">
        <f t="shared" si="268"/>
        <v>0</v>
      </c>
      <c r="AG248" s="11">
        <f t="shared" si="269"/>
        <v>0</v>
      </c>
      <c r="AH248" s="11">
        <f t="shared" si="270"/>
        <v>0</v>
      </c>
      <c r="AI248" s="11">
        <f t="shared" si="271"/>
        <v>0</v>
      </c>
      <c r="AJ248" s="11">
        <f t="shared" si="272"/>
        <v>0</v>
      </c>
      <c r="AK248" s="11">
        <f t="shared" si="273"/>
        <v>0</v>
      </c>
      <c r="AL248" s="11">
        <f t="shared" si="274"/>
        <v>0</v>
      </c>
    </row>
    <row r="249" spans="1:38" ht="13.5" thickBot="1" x14ac:dyDescent="0.25">
      <c r="A249" s="107" t="s">
        <v>8</v>
      </c>
      <c r="B249" s="98" t="s">
        <v>23</v>
      </c>
      <c r="C249" s="72" t="s">
        <v>80</v>
      </c>
      <c r="D249" s="73">
        <v>133.49</v>
      </c>
      <c r="E249" s="123">
        <f>100 * (   ((60*(INT(MIN(D244:D249))))+(100*(MIN(D244:D249)-(INT(MIN(D244:D249))))) )  /  ((60*(INT(D249)))+(100*((D249)-(INT(D249)))))    )</f>
        <v>38.585128907709553</v>
      </c>
      <c r="F249" s="73">
        <v>130.15</v>
      </c>
      <c r="G249" s="74">
        <f>100 * (   ((60*(INT(MIN(F244:F249))))+(100*(MIN(F244:F249)-(INT(MIN(F244:F249))))) )  /  ((60*(INT(F249)))+(100*((F249)-(INT(F249)))))    )</f>
        <v>41.701855406269992</v>
      </c>
      <c r="H249" s="73">
        <v>136.44</v>
      </c>
      <c r="I249" s="123">
        <f>100 * (   ((60*(INT(MIN(H244:H249))))+(100*(MIN(H244:H249)-(INT(MIN(H244:H249))))) )  /  ((60*(INT(H249)))+(100*((H249)-(INT(H249)))))    )</f>
        <v>36.713798147245242</v>
      </c>
      <c r="J249" s="73">
        <v>73.33</v>
      </c>
      <c r="K249" s="74">
        <f>100 * (   ((60*(INT(MIN(J244:J249))))+(100*(MIN(J244:J249)-(INT(MIN(J244:J249))))) )  /  ((60*(INT(J249)))+(100*((J249)-(INT(J249)))))    )</f>
        <v>59.777928846589624</v>
      </c>
      <c r="L249" s="73">
        <v>66.03</v>
      </c>
      <c r="M249" s="74">
        <f>100 * (   ((60*(INT(MIN(L244:L249))))+(100*(MIN(L244:L249)-(INT(MIN(L244:L249))))) )  /  ((60*(INT(L249)))+(100*((L249)-(INT(L249)))))    )</f>
        <v>41.029523088569256</v>
      </c>
      <c r="N249" s="73">
        <v>79.45</v>
      </c>
      <c r="O249" s="123">
        <f>100 * (   ((60*(INT(MIN(N244:N249))))+(100*(MIN(N244:N249)-(INT(MIN(N244:N249))))) )  /  ((60*(INT(N249)))+(100*((N249)-(INT(N249)))))    )</f>
        <v>39.686520376175551</v>
      </c>
      <c r="P249" s="73" t="s">
        <v>88</v>
      </c>
      <c r="Q249" s="75" t="s">
        <v>16</v>
      </c>
      <c r="R249" s="73">
        <v>153.05000000000001</v>
      </c>
      <c r="S249" s="74">
        <f>100 * (   ((60*(INT(MIN(R244:R249))))+(100*(MIN(R244:R249)-(INT(MIN(R244:R249))))) )  /  ((60*(INT(R249)))+(100*((R249)-(INT(R249)))))    )</f>
        <v>49.569951007076746</v>
      </c>
      <c r="T249" s="73">
        <v>75.510000000000005</v>
      </c>
      <c r="U249" s="74">
        <f>100 * (   ((60*(INT(MIN(T244:T249))))+(100*(MIN(T244:T249)-(INT(MIN(T244:T249))))) )  /  ((60*(INT(T249)))+(100*((T249)-(INT(T249)))))    )</f>
        <v>49.72533509118874</v>
      </c>
      <c r="V249" s="74">
        <f>SUM(S249,G249,U249,K249,M249)</f>
        <v>241.80459343969434</v>
      </c>
      <c r="W249" s="16"/>
      <c r="X249" s="15"/>
      <c r="Z249" s="13">
        <f t="shared" si="263"/>
        <v>249.75302860957726</v>
      </c>
      <c r="AB249" s="11">
        <f t="shared" si="264"/>
        <v>0</v>
      </c>
      <c r="AC249" s="11">
        <f t="shared" si="265"/>
        <v>249.75302860957726</v>
      </c>
      <c r="AD249" s="11">
        <f t="shared" si="266"/>
        <v>0</v>
      </c>
      <c r="AE249" s="11">
        <f t="shared" si="267"/>
        <v>0</v>
      </c>
      <c r="AF249" s="11">
        <f t="shared" si="268"/>
        <v>0</v>
      </c>
      <c r="AG249" s="11">
        <f t="shared" si="269"/>
        <v>0</v>
      </c>
      <c r="AH249" s="11">
        <f t="shared" si="270"/>
        <v>0</v>
      </c>
      <c r="AI249" s="11">
        <f t="shared" si="271"/>
        <v>0</v>
      </c>
      <c r="AJ249" s="11">
        <f t="shared" si="272"/>
        <v>0</v>
      </c>
      <c r="AK249" s="11">
        <f t="shared" si="273"/>
        <v>0</v>
      </c>
      <c r="AL249" s="11">
        <f t="shared" si="274"/>
        <v>0</v>
      </c>
    </row>
    <row r="250" spans="1:38" ht="13.5" thickBot="1" x14ac:dyDescent="0.25">
      <c r="A250" s="3"/>
      <c r="E250" s="1"/>
      <c r="R250" s="2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spans="1:38" ht="13.5" x14ac:dyDescent="0.25">
      <c r="A251" s="387"/>
      <c r="B251" s="390" t="s">
        <v>70</v>
      </c>
      <c r="C251" s="393" t="s">
        <v>2</v>
      </c>
      <c r="D251" s="380" t="s">
        <v>95</v>
      </c>
      <c r="E251" s="380"/>
      <c r="F251" s="380" t="s">
        <v>145</v>
      </c>
      <c r="G251" s="380"/>
      <c r="H251" s="380" t="s">
        <v>133</v>
      </c>
      <c r="I251" s="380"/>
      <c r="J251" s="380" t="s">
        <v>135</v>
      </c>
      <c r="K251" s="380"/>
      <c r="L251" s="380" t="s">
        <v>136</v>
      </c>
      <c r="M251" s="381"/>
      <c r="N251" s="380" t="s">
        <v>149</v>
      </c>
      <c r="O251" s="380"/>
      <c r="P251" s="380" t="s">
        <v>20</v>
      </c>
      <c r="Q251" s="380"/>
      <c r="R251" s="380" t="s">
        <v>153</v>
      </c>
      <c r="S251" s="381"/>
      <c r="T251" s="380" t="s">
        <v>381</v>
      </c>
      <c r="U251" s="381"/>
      <c r="V251" s="384" t="s">
        <v>93</v>
      </c>
      <c r="W251" s="396"/>
      <c r="X251" s="396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spans="1:38" ht="13.5" customHeight="1" x14ac:dyDescent="0.25">
      <c r="A252" s="388"/>
      <c r="B252" s="391"/>
      <c r="C252" s="394"/>
      <c r="D252" s="379" t="s">
        <v>144</v>
      </c>
      <c r="E252" s="379"/>
      <c r="F252" s="379" t="s">
        <v>146</v>
      </c>
      <c r="G252" s="379"/>
      <c r="H252" s="379" t="s">
        <v>146</v>
      </c>
      <c r="I252" s="379"/>
      <c r="J252" s="379" t="s">
        <v>147</v>
      </c>
      <c r="K252" s="379"/>
      <c r="L252" s="379" t="s">
        <v>148</v>
      </c>
      <c r="M252" s="379"/>
      <c r="N252" s="379" t="s">
        <v>151</v>
      </c>
      <c r="O252" s="379"/>
      <c r="P252" s="379" t="s">
        <v>152</v>
      </c>
      <c r="Q252" s="379"/>
      <c r="R252" s="379" t="s">
        <v>91</v>
      </c>
      <c r="S252" s="379"/>
      <c r="T252" s="379" t="s">
        <v>382</v>
      </c>
      <c r="U252" s="379"/>
      <c r="V252" s="385"/>
      <c r="W252" s="20"/>
      <c r="X252" s="19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13.5" thickBot="1" x14ac:dyDescent="0.25">
      <c r="A253" s="389"/>
      <c r="B253" s="392"/>
      <c r="C253" s="395"/>
      <c r="D253" s="31" t="s">
        <v>0</v>
      </c>
      <c r="E253" s="32" t="s">
        <v>1</v>
      </c>
      <c r="F253" s="31" t="s">
        <v>0</v>
      </c>
      <c r="G253" s="32" t="s">
        <v>1</v>
      </c>
      <c r="H253" s="31" t="s">
        <v>0</v>
      </c>
      <c r="I253" s="32" t="s">
        <v>1</v>
      </c>
      <c r="J253" s="31" t="s">
        <v>0</v>
      </c>
      <c r="K253" s="32" t="s">
        <v>1</v>
      </c>
      <c r="L253" s="31" t="s">
        <v>0</v>
      </c>
      <c r="M253" s="32" t="s">
        <v>1</v>
      </c>
      <c r="N253" s="31" t="s">
        <v>0</v>
      </c>
      <c r="O253" s="32" t="s">
        <v>1</v>
      </c>
      <c r="P253" s="31" t="s">
        <v>0</v>
      </c>
      <c r="Q253" s="32" t="s">
        <v>1</v>
      </c>
      <c r="R253" s="31" t="s">
        <v>0</v>
      </c>
      <c r="S253" s="32" t="s">
        <v>1</v>
      </c>
      <c r="T253" s="31" t="s">
        <v>0</v>
      </c>
      <c r="U253" s="32" t="s">
        <v>1</v>
      </c>
      <c r="V253" s="386"/>
      <c r="W253" s="14"/>
      <c r="X253" s="15"/>
      <c r="Z253" s="13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spans="1:38" x14ac:dyDescent="0.2">
      <c r="A254" s="108" t="s">
        <v>3</v>
      </c>
      <c r="B254" s="111" t="s">
        <v>223</v>
      </c>
      <c r="C254" s="60" t="s">
        <v>156</v>
      </c>
      <c r="D254" s="61">
        <v>37.229999999999997</v>
      </c>
      <c r="E254" s="62">
        <f>100 * (   ((60*(INT(MIN(D254:D267))))+(100*(MIN(D254:D267)-(INT(MIN(D254:D267))))) )  /  ((60*(INT(D254)))+(100*((D254)-(INT(D254)))))    )</f>
        <v>100</v>
      </c>
      <c r="F254" s="61">
        <v>31.29</v>
      </c>
      <c r="G254" s="62">
        <f>100 * (   ((60*(INT(MIN(F254:F267))))+(100*(MIN(F254:F267)-(INT(MIN(F254:F267))))) )  /  ((60*(INT(F254)))+(100*((F254)-(INT(F254)))))    )</f>
        <v>100</v>
      </c>
      <c r="H254" s="61" t="s">
        <v>88</v>
      </c>
      <c r="I254" s="119" t="s">
        <v>16</v>
      </c>
      <c r="J254" s="76">
        <v>27.22</v>
      </c>
      <c r="K254" s="63">
        <f>100 * (   ((60*(INT(MIN(J254:J267))))+(100*(MIN(J254:J267)-(INT(MIN(J254:J267))))) )  /  ((60*(INT(J254)))+(100*((J254)-(INT(J254)))))    )</f>
        <v>71.498172959805117</v>
      </c>
      <c r="L254" s="61">
        <v>15.1</v>
      </c>
      <c r="M254" s="62">
        <f>100 * (   ((60*(INT(MIN(L254:L267))))+(100*(MIN(L254:L267)-(INT(MIN(L254:L267))))) )  /  ((60*(INT(L254)))+(100*((L254)-(INT(L254)))))    )</f>
        <v>100</v>
      </c>
      <c r="N254" s="61">
        <v>12.41</v>
      </c>
      <c r="O254" s="62">
        <f>100 * (   ((60*(INT(MIN(N254:N267))))+(100*(MIN(N254:N267)-(INT(MIN(N254:N267))))) )  /  ((60*(INT(N254)))+(100*((N254)-(INT(N254)))))    )</f>
        <v>100</v>
      </c>
      <c r="P254" s="61">
        <v>15.32</v>
      </c>
      <c r="Q254" s="62">
        <f>100 * (   ((60*(INT(MIN(P254:P267))))+(100*(MIN(P254:P267)-(INT(MIN(P254:P267))))) )  /  ((60*(INT(P254)))+(100*((P254)-(INT(P254)))))    )</f>
        <v>94.206008583691002</v>
      </c>
      <c r="R254" s="61">
        <v>41.42</v>
      </c>
      <c r="S254" s="63">
        <f>100 * (   ((60*(INT(MIN(R254:R267))))+(100*(MIN(R254:R267)-(INT(MIN(R254:R267))))) )  /  ((60*(INT(R254)))+(100*((R254)-(INT(R254)))))    )</f>
        <v>88.249400479616298</v>
      </c>
      <c r="T254" s="61">
        <v>32.18</v>
      </c>
      <c r="U254" s="63">
        <f>100 * (   ((60*(INT(MIN(T254:T267))))+(100*(MIN(T254:T267)-(INT(MIN(T254:T267))))) )  /  ((60*(INT(T254)))+(100*((T254)-(INT(T254)))))    )</f>
        <v>84.93292053663572</v>
      </c>
      <c r="V254" s="62">
        <f>SUM(E254,G254,O254,Q254,M254)</f>
        <v>494.20600858369102</v>
      </c>
      <c r="W254" s="14"/>
      <c r="X254" s="15"/>
      <c r="Z254" s="13">
        <f t="shared" ref="Z254:Z267" si="275">(SUM(E254,G254,I254,K254,M254,O254,Q254,S254,U254)*0.7)</f>
        <v>517.22055179182371</v>
      </c>
      <c r="AB254" s="11">
        <f t="shared" ref="AB254:AB267" si="276">IF(C254="Vihor",1,0)*Z254</f>
        <v>0</v>
      </c>
      <c r="AC254" s="11">
        <f t="shared" ref="AC254:AC267" si="277">IF(C254="Maksimir",1,0)*Z254</f>
        <v>0</v>
      </c>
      <c r="AD254" s="11">
        <f t="shared" ref="AD254:AD267" si="278">IF(C254="Japetić",1,0)*Z254</f>
        <v>0</v>
      </c>
      <c r="AE254" s="11">
        <f t="shared" ref="AE254:AE267" si="279">IF(C254="Bjelovar",1,0)*Z254</f>
        <v>0</v>
      </c>
      <c r="AF254" s="11">
        <f t="shared" ref="AF254:AF267" si="280">IF(C254="Međimurje",1,0)*Z254</f>
        <v>0</v>
      </c>
      <c r="AG254" s="11">
        <f t="shared" ref="AG254:AG267" si="281">IF(C254="Sova",1,0)*Z254</f>
        <v>0</v>
      </c>
      <c r="AH254" s="11">
        <f t="shared" ref="AH254:AH267" si="282">IF(C254="Orion",1,0)*Z254</f>
        <v>0</v>
      </c>
      <c r="AI254" s="11">
        <f t="shared" ref="AI254:AI267" si="283">IF(C254="Kapela",1,0)*Z254</f>
        <v>0</v>
      </c>
      <c r="AJ254" s="11">
        <f t="shared" ref="AJ254:AJ267" si="284">IF(C254="Jelen",1,0)*Z254</f>
        <v>517.22055179182371</v>
      </c>
      <c r="AK254" s="11">
        <f t="shared" ref="AK254:AK267" si="285">IF(C254="Varaždin",1,0)*Z254</f>
        <v>0</v>
      </c>
      <c r="AL254" s="11">
        <f t="shared" ref="AL254:AL267" si="286">IF(C254="Ivan Merz",1,0)*Z254</f>
        <v>0</v>
      </c>
    </row>
    <row r="255" spans="1:38" x14ac:dyDescent="0.2">
      <c r="A255" s="105" t="s">
        <v>4</v>
      </c>
      <c r="B255" s="96" t="s">
        <v>228</v>
      </c>
      <c r="C255" s="65" t="s">
        <v>82</v>
      </c>
      <c r="D255" s="66">
        <v>62.16</v>
      </c>
      <c r="E255" s="67">
        <f>100 * (   ((60*(INT(MIN(D254:D267))))+(100*(MIN(D254:D267)-(INT(MIN(D254:D267))))) )  /  ((60*(INT(D255)))+(100*((D255)-(INT(D255)))))    )</f>
        <v>60.037473233404704</v>
      </c>
      <c r="F255" s="66">
        <v>33.35</v>
      </c>
      <c r="G255" s="68">
        <f>100 * (   ((60*(INT(MIN(F254:F267))))+(100*(MIN(F254:F267)-(INT(MIN(F254:F267))))) )  /  ((60*(INT(F255)))+(100*((F255)-(INT(F255)))))    )</f>
        <v>93.74689826302729</v>
      </c>
      <c r="H255" s="66">
        <v>24.24</v>
      </c>
      <c r="I255" s="68">
        <f>100 * (   ((60*(INT(MIN(H254:H267))))+(100*(MIN(H254:H267)-(INT(MIN(H254:H267))))) )  /  ((60*(INT(H255)))+(100*((H255)-(INT(H255)))))    )</f>
        <v>100</v>
      </c>
      <c r="J255" s="77">
        <v>30.23</v>
      </c>
      <c r="K255" s="67">
        <f>100 * (   ((60*(INT(MIN(J254:J267))))+(100*(MIN(J254:J267)-(INT(MIN(J254:J267))))) )  /  ((60*(INT(J255)))+(100*((J255)-(INT(J255)))))    )</f>
        <v>64.399341744377409</v>
      </c>
      <c r="L255" s="66"/>
      <c r="M255" s="67"/>
      <c r="N255" s="66">
        <v>14.46</v>
      </c>
      <c r="O255" s="68">
        <f>100 * (   ((60*(INT(MIN(N254:N267))))+(100*(MIN(N254:N267)-(INT(MIN(N254:N267))))) )  /  ((60*(INT(N255)))+(100*((N255)-(INT(N255)))))    )</f>
        <v>85.891647855530465</v>
      </c>
      <c r="P255" s="66">
        <v>21.29</v>
      </c>
      <c r="Q255" s="67">
        <f>100 * (   ((60*(INT(MIN(P254:P267))))+(100*(MIN(P254:P267)-(INT(MIN(P254:P267))))) )  /  ((60*(INT(P255)))+(100*((P255)-(INT(P255)))))    )</f>
        <v>68.114817688130344</v>
      </c>
      <c r="R255" s="66">
        <v>36.479999999999997</v>
      </c>
      <c r="S255" s="68">
        <f>100 * (   ((60*(INT(MIN(R254:R267))))+(100*(MIN(R254:R267)-(INT(MIN(R254:R267))))) )  /  ((60*(INT(R255)))+(100*((R255)-(INT(R255)))))    )</f>
        <v>100</v>
      </c>
      <c r="T255" s="66">
        <v>27.26</v>
      </c>
      <c r="U255" s="68">
        <f>100 * (   ((60*(INT(MIN(T254:T267))))+(100*(MIN(T254:T267)-(INT(MIN(T254:T267))))) )  /  ((60*(INT(T255)))+(100*((T255)-(INT(T255)))))    )</f>
        <v>100</v>
      </c>
      <c r="V255" s="68">
        <f>SUM(S255,G255,I255,O255,U255)</f>
        <v>479.63854611855777</v>
      </c>
      <c r="W255" s="14"/>
      <c r="X255" s="15"/>
      <c r="Z255" s="13">
        <f>(SUM(E255,G255,I255,K255,M255,O255,Q255,S255,U255)*0.7)</f>
        <v>470.53312514912909</v>
      </c>
      <c r="AB255" s="11">
        <f>IF(C255="Vihor",1,0)*Z255</f>
        <v>0</v>
      </c>
      <c r="AC255" s="11">
        <f>IF(C255="Maksimir",1,0)*Z255</f>
        <v>0</v>
      </c>
      <c r="AD255" s="11">
        <f>IF(C255="Japetić",1,0)*Z255</f>
        <v>0</v>
      </c>
      <c r="AE255" s="11">
        <f>IF(C255="Bjelovar",1,0)*Z255</f>
        <v>470.53312514912909</v>
      </c>
      <c r="AF255" s="11">
        <f>IF(C255="Međimurje",1,0)*Z255</f>
        <v>0</v>
      </c>
      <c r="AG255" s="11">
        <f>IF(C255="Sova",1,0)*Z255</f>
        <v>0</v>
      </c>
      <c r="AH255" s="11">
        <f>IF(C255="Orion",1,0)*Z255</f>
        <v>0</v>
      </c>
      <c r="AI255" s="11">
        <f>IF(C255="Kapela",1,0)*Z255</f>
        <v>0</v>
      </c>
      <c r="AJ255" s="11">
        <f>IF(C255="Jelen",1,0)*Z255</f>
        <v>0</v>
      </c>
      <c r="AK255" s="11">
        <f>IF(C255="Varaždin",1,0)*Z255</f>
        <v>0</v>
      </c>
      <c r="AL255" s="11">
        <f>IF(C255="Ivan Merz",1,0)*Z255</f>
        <v>0</v>
      </c>
    </row>
    <row r="256" spans="1:38" x14ac:dyDescent="0.2">
      <c r="A256" s="105" t="s">
        <v>5</v>
      </c>
      <c r="B256" s="96" t="s">
        <v>225</v>
      </c>
      <c r="C256" s="65" t="s">
        <v>156</v>
      </c>
      <c r="D256" s="66">
        <v>50.2</v>
      </c>
      <c r="E256" s="67">
        <f>100 * (   ((60*(INT(MIN(D254:D267))))+(100*(MIN(D254:D267)-(INT(MIN(D254:D267))))) )  /  ((60*(INT(D256)))+(100*((D256)-(INT(D256)))))    )</f>
        <v>74.271523178807925</v>
      </c>
      <c r="F256" s="66">
        <v>67.23</v>
      </c>
      <c r="G256" s="67">
        <f>100 * (   ((60*(INT(MIN(F254:F267))))+(100*(MIN(F254:F267)-(INT(MIN(F254:F267))))) )  /  ((60*(INT(F256)))+(100*((F256)-(INT(F256)))))    )</f>
        <v>46.722730645560226</v>
      </c>
      <c r="H256" s="66">
        <v>26.21</v>
      </c>
      <c r="I256" s="68">
        <f>100 * (   ((60*(INT(MIN(H254:H267))))+(100*(MIN(H254:H267)-(INT(MIN(H254:H267))))) )  /  ((60*(INT(H256)))+(100*((H256)-(INT(H256)))))    )</f>
        <v>92.599620493358614</v>
      </c>
      <c r="J256" s="77">
        <v>24.29</v>
      </c>
      <c r="K256" s="68">
        <f>100 * (   ((60*(INT(MIN(J254:J267))))+(100*(MIN(J254:J267)-(INT(MIN(J254:J267))))) )  /  ((60*(INT(J256)))+(100*((J256)-(INT(J256)))))    )</f>
        <v>79.918311776718852</v>
      </c>
      <c r="L256" s="66">
        <v>20.14</v>
      </c>
      <c r="M256" s="67">
        <f>100 * (   ((60*(INT(MIN(L254:L267))))+(100*(MIN(L254:L267)-(INT(MIN(L254:L267))))) )  /  ((60*(INT(L256)))+(100*((L256)-(INT(L256)))))    )</f>
        <v>74.958813838550242</v>
      </c>
      <c r="N256" s="66">
        <v>14.55</v>
      </c>
      <c r="O256" s="68">
        <f>100 * (   ((60*(INT(MIN(N254:N267))))+(100*(MIN(N254:N267)-(INT(MIN(N254:N267))))) )  /  ((60*(INT(N256)))+(100*((N256)-(INT(N256)))))    )</f>
        <v>85.02793296089385</v>
      </c>
      <c r="P256" s="66">
        <v>14.38</v>
      </c>
      <c r="Q256" s="68">
        <f>100 * (   ((60*(INT(MIN(P254:P267))))+(100*(MIN(P254:P267)-(INT(MIN(P254:P267))))) )  /  ((60*(INT(P256)))+(100*((P256)-(INT(P256)))))    )</f>
        <v>100</v>
      </c>
      <c r="R256" s="66">
        <v>85.11</v>
      </c>
      <c r="S256" s="67">
        <f>100 * (   ((60*(INT(MIN(R254:R267))))+(100*(MIN(R254:R267)-(INT(MIN(R254:R267))))) )  /  ((60*(INT(R256)))+(100*((R256)-(INT(R256)))))    )</f>
        <v>43.200939150851099</v>
      </c>
      <c r="T256" s="66">
        <v>34.49</v>
      </c>
      <c r="U256" s="68">
        <f>100 * (   ((60*(INT(MIN(T254:T267))))+(100*(MIN(T254:T267)-(INT(MIN(T254:T267))))) )  /  ((60*(INT(T256)))+(100*((T256)-(INT(T256)))))    )</f>
        <v>78.793681187170904</v>
      </c>
      <c r="V256" s="68">
        <f>SUM(U256,Q256,I256,K256,O256)</f>
        <v>436.33954641814222</v>
      </c>
      <c r="W256" s="14"/>
      <c r="X256" s="15"/>
      <c r="Z256" s="13">
        <f t="shared" si="275"/>
        <v>472.84548726233817</v>
      </c>
      <c r="AB256" s="11">
        <f t="shared" si="276"/>
        <v>0</v>
      </c>
      <c r="AC256" s="11">
        <f t="shared" si="277"/>
        <v>0</v>
      </c>
      <c r="AD256" s="11">
        <f t="shared" si="278"/>
        <v>0</v>
      </c>
      <c r="AE256" s="11">
        <f t="shared" si="279"/>
        <v>0</v>
      </c>
      <c r="AF256" s="11">
        <f t="shared" si="280"/>
        <v>0</v>
      </c>
      <c r="AG256" s="11">
        <f t="shared" si="281"/>
        <v>0</v>
      </c>
      <c r="AH256" s="11">
        <f t="shared" si="282"/>
        <v>0</v>
      </c>
      <c r="AI256" s="11">
        <f t="shared" si="283"/>
        <v>0</v>
      </c>
      <c r="AJ256" s="11">
        <f t="shared" si="284"/>
        <v>472.84548726233817</v>
      </c>
      <c r="AK256" s="11">
        <f t="shared" si="285"/>
        <v>0</v>
      </c>
      <c r="AL256" s="11">
        <f t="shared" si="286"/>
        <v>0</v>
      </c>
    </row>
    <row r="257" spans="1:38" x14ac:dyDescent="0.2">
      <c r="A257" s="105" t="s">
        <v>6</v>
      </c>
      <c r="B257" s="96" t="s">
        <v>226</v>
      </c>
      <c r="C257" s="65" t="s">
        <v>84</v>
      </c>
      <c r="D257" s="66">
        <v>54.27</v>
      </c>
      <c r="E257" s="68">
        <f>100 * (   ((60*(INT(MIN(D254:D267))))+(100*(MIN(D254:D267)-(INT(MIN(D254:D267))))) )  /  ((60*(INT(D257)))+(100*((D257)-(INT(D257)))))    )</f>
        <v>68.656259565350453</v>
      </c>
      <c r="F257" s="66">
        <v>76.010000000000005</v>
      </c>
      <c r="G257" s="67">
        <f>100 * (   ((60*(INT(MIN(F254:F267))))+(100*(MIN(F254:F267)-(INT(MIN(F254:F267))))) )  /  ((60*(INT(F257)))+(100*((F257)-(INT(F257)))))    )</f>
        <v>41.416356062267042</v>
      </c>
      <c r="H257" s="66"/>
      <c r="I257" s="68"/>
      <c r="J257" s="77">
        <v>19.34</v>
      </c>
      <c r="K257" s="68">
        <f>100 * (   ((60*(INT(MIN(J254:J267))))+(100*(MIN(J254:J267)-(INT(MIN(J254:J267))))) )  /  ((60*(INT(J257)))+(100*((J257)-(INT(J257)))))    )</f>
        <v>100</v>
      </c>
      <c r="L257" s="66">
        <v>23.55</v>
      </c>
      <c r="M257" s="67">
        <f>100 * (   ((60*(INT(MIN(L254:L267))))+(100*(MIN(L254:L267)-(INT(MIN(L254:L267))))) )  /  ((60*(INT(L257)))+(100*((L257)-(INT(L257)))))    )</f>
        <v>63.414634146341463</v>
      </c>
      <c r="N257" s="66">
        <v>12.51</v>
      </c>
      <c r="O257" s="68">
        <f>100 * (   ((60*(INT(MIN(N254:N267))))+(100*(MIN(N254:N267)-(INT(MIN(N254:N267))))) )  /  ((60*(INT(N257)))+(100*((N257)-(INT(N257)))))    )</f>
        <v>98.702983138780809</v>
      </c>
      <c r="P257" s="66">
        <v>25.41</v>
      </c>
      <c r="Q257" s="67">
        <f>100 * (   ((60*(INT(MIN(P254:P267))))+(100*(MIN(P254:P267)-(INT(MIN(P254:P267))))) )  /  ((60*(INT(P257)))+(100*((P257)-(INT(P257)))))    )</f>
        <v>56.975989617131738</v>
      </c>
      <c r="R257" s="66">
        <v>54.44</v>
      </c>
      <c r="S257" s="68">
        <f>100 * (   ((60*(INT(MIN(R254:R267))))+(100*(MIN(R254:R267)-(INT(MIN(R254:R267))))) )  /  ((60*(INT(R257)))+(100*((R257)-(INT(R257)))))    )</f>
        <v>67.235079171741759</v>
      </c>
      <c r="T257" s="66">
        <v>42.34</v>
      </c>
      <c r="U257" s="68">
        <f>100 * (   ((60*(INT(MIN(T254:T267))))+(100*(MIN(T254:T267)-(INT(MIN(T254:T267))))) )  /  ((60*(INT(T257)))+(100*((T257)-(INT(T257)))))    )</f>
        <v>64.447924823805792</v>
      </c>
      <c r="V257" s="68">
        <f>SUM(E257,O257,U257,K257,S257)</f>
        <v>399.0422466996788</v>
      </c>
      <c r="W257" s="14"/>
      <c r="X257" s="15"/>
      <c r="Z257" s="13">
        <f t="shared" si="275"/>
        <v>392.59445856779337</v>
      </c>
      <c r="AB257" s="11">
        <f t="shared" si="276"/>
        <v>0</v>
      </c>
      <c r="AC257" s="11">
        <f t="shared" si="277"/>
        <v>0</v>
      </c>
      <c r="AD257" s="11">
        <f t="shared" si="278"/>
        <v>0</v>
      </c>
      <c r="AE257" s="11">
        <f t="shared" si="279"/>
        <v>0</v>
      </c>
      <c r="AF257" s="11">
        <f t="shared" si="280"/>
        <v>0</v>
      </c>
      <c r="AG257" s="11">
        <f t="shared" si="281"/>
        <v>0</v>
      </c>
      <c r="AH257" s="11">
        <f t="shared" si="282"/>
        <v>0</v>
      </c>
      <c r="AI257" s="11">
        <f t="shared" si="283"/>
        <v>392.59445856779337</v>
      </c>
      <c r="AJ257" s="11">
        <f t="shared" si="284"/>
        <v>0</v>
      </c>
      <c r="AK257" s="11">
        <f t="shared" si="285"/>
        <v>0</v>
      </c>
      <c r="AL257" s="11">
        <f t="shared" si="286"/>
        <v>0</v>
      </c>
    </row>
    <row r="258" spans="1:38" x14ac:dyDescent="0.2">
      <c r="A258" s="105" t="s">
        <v>7</v>
      </c>
      <c r="B258" s="96" t="s">
        <v>229</v>
      </c>
      <c r="C258" s="65" t="s">
        <v>82</v>
      </c>
      <c r="D258" s="66">
        <v>70.16</v>
      </c>
      <c r="E258" s="67">
        <f>100 * (   ((60*(INT(MIN(D248:D260))))+(100*(MIN(D248:D260)-(INT(MIN(D248:D260))))) )  /  ((60*(INT(D258)))+(100*((D258)-(INT(D258)))))    )</f>
        <v>53.202087286527501</v>
      </c>
      <c r="F258" s="66">
        <v>73.260000000000005</v>
      </c>
      <c r="G258" s="67">
        <f>100 * (   ((60*(INT(MIN(F248:F260))))+(100*(MIN(F248:F260)-(INT(MIN(F248:F260))))) )  /  ((60*(INT(F258)))+(100*((F258)-(INT(F258)))))    )</f>
        <v>42.873354516568305</v>
      </c>
      <c r="H258" s="66">
        <v>28.22</v>
      </c>
      <c r="I258" s="68">
        <f>100 * (   ((60*(INT(MIN(H248:H260))))+(100*(MIN(H248:H260)-(INT(MIN(H248:H260))))) )  /  ((60*(INT(H258)))+(100*((H258)-(INT(H258)))))    )</f>
        <v>86.016451233842531</v>
      </c>
      <c r="J258" s="77">
        <v>29.21</v>
      </c>
      <c r="K258" s="68">
        <f>100 * (   ((60*(INT(MIN(J248:J260))))+(100*(MIN(J248:J260)-(INT(MIN(J248:J260))))) )  /  ((60*(INT(J258)))+(100*((J258)-(INT(J258)))))    )</f>
        <v>66.666666666666657</v>
      </c>
      <c r="L258" s="66"/>
      <c r="M258" s="68"/>
      <c r="N258" s="66">
        <v>16.420000000000002</v>
      </c>
      <c r="O258" s="68">
        <f>100 * (   ((60*(INT(MIN(N248:N260))))+(100*(MIN(N248:N260)-(INT(MIN(N248:N260))))) )  /  ((60*(INT(N258)))+(100*((N258)-(INT(N258)))))    )</f>
        <v>75.948103792415154</v>
      </c>
      <c r="P258" s="66">
        <v>21.35</v>
      </c>
      <c r="Q258" s="68">
        <f>100 * (   ((60*(INT(MIN(P248:P260))))+(100*(MIN(P248:P260)-(INT(MIN(P248:P260))))) )  /  ((60*(INT(P258)))+(100*((P258)-(INT(P258)))))    )</f>
        <v>67.799227799227808</v>
      </c>
      <c r="R258" s="66"/>
      <c r="S258" s="68"/>
      <c r="T258" s="66">
        <v>33.25</v>
      </c>
      <c r="U258" s="68">
        <f>100 * (   ((60*(INT(MIN(T248:T260))))+(100*(MIN(T248:T260)-(INT(MIN(T248:T260))))) )  /  ((60*(INT(T258)))+(100*((T258)-(INT(T258)))))    )</f>
        <v>82.094763092269346</v>
      </c>
      <c r="V258" s="68">
        <f>SUM(U258,Q258,I258,K258,O258)</f>
        <v>378.52521258442152</v>
      </c>
      <c r="W258" s="14"/>
      <c r="X258" s="15"/>
      <c r="Z258" s="13">
        <f t="shared" si="275"/>
        <v>332.2204580712621</v>
      </c>
      <c r="AB258" s="11">
        <f t="shared" si="276"/>
        <v>0</v>
      </c>
      <c r="AC258" s="11">
        <f t="shared" si="277"/>
        <v>0</v>
      </c>
      <c r="AD258" s="11">
        <f t="shared" si="278"/>
        <v>0</v>
      </c>
      <c r="AE258" s="11">
        <f t="shared" si="279"/>
        <v>332.2204580712621</v>
      </c>
      <c r="AF258" s="11">
        <f t="shared" si="280"/>
        <v>0</v>
      </c>
      <c r="AG258" s="11">
        <f t="shared" si="281"/>
        <v>0</v>
      </c>
      <c r="AH258" s="11">
        <f t="shared" si="282"/>
        <v>0</v>
      </c>
      <c r="AI258" s="11">
        <f t="shared" si="283"/>
        <v>0</v>
      </c>
      <c r="AJ258" s="11">
        <f t="shared" si="284"/>
        <v>0</v>
      </c>
      <c r="AK258" s="11">
        <f t="shared" si="285"/>
        <v>0</v>
      </c>
      <c r="AL258" s="11">
        <f t="shared" si="286"/>
        <v>0</v>
      </c>
    </row>
    <row r="259" spans="1:38" x14ac:dyDescent="0.2">
      <c r="A259" s="105" t="s">
        <v>8</v>
      </c>
      <c r="B259" s="96" t="s">
        <v>230</v>
      </c>
      <c r="C259" s="65" t="s">
        <v>73</v>
      </c>
      <c r="D259" s="66">
        <v>85.44</v>
      </c>
      <c r="E259" s="67">
        <f>100 * (   ((60*(INT(MIN(D254:D267))))+(100*(MIN(D254:D267)-(INT(MIN(D254:D267))))) )  /  ((60*(INT(D259)))+(100*((D259)-(INT(D259)))))    )</f>
        <v>43.604199066874017</v>
      </c>
      <c r="F259" s="66">
        <v>38.44</v>
      </c>
      <c r="G259" s="68">
        <f>100 * (   ((60*(INT(MIN(F254:F267))))+(100*(MIN(F254:F267)-(INT(MIN(F254:F267))))) )  /  ((60*(INT(F259)))+(100*((F259)-(INT(F259)))))    )</f>
        <v>81.282271944922542</v>
      </c>
      <c r="H259" s="66">
        <v>40.1</v>
      </c>
      <c r="I259" s="68">
        <f>100 * (   ((60*(INT(MIN(H254:H267))))+(100*(MIN(H254:H267)-(INT(MIN(H254:H267))))) )  /  ((60*(INT(H259)))+(100*((H259)-(INT(H259)))))    )</f>
        <v>60.746887966804977</v>
      </c>
      <c r="J259" s="77">
        <v>44.11</v>
      </c>
      <c r="K259" s="67">
        <f>100 * (   ((60*(INT(MIN(J254:J267))))+(100*(MIN(J254:J267)-(INT(MIN(J254:J267))))) )  /  ((60*(INT(J259)))+(100*((J259)-(INT(J259)))))    )</f>
        <v>44.285175405507353</v>
      </c>
      <c r="L259" s="66"/>
      <c r="M259" s="68"/>
      <c r="N259" s="66">
        <v>19.16</v>
      </c>
      <c r="O259" s="68">
        <f>100 * (   ((60*(INT(MIN(N254:N267))))+(100*(MIN(N254:N267)-(INT(MIN(N254:N267))))) )  /  ((60*(INT(N259)))+(100*((N259)-(INT(N259)))))    )</f>
        <v>65.830449826989621</v>
      </c>
      <c r="P259" s="66">
        <v>28.5</v>
      </c>
      <c r="Q259" s="67">
        <f>100 * (   ((60*(INT(MIN(P254:P267))))+(100*(MIN(P254:P267)-(INT(MIN(P254:P267))))) )  /  ((60*(INT(P259)))+(100*((P259)-(INT(P259)))))    )</f>
        <v>50.751445086705203</v>
      </c>
      <c r="R259" s="66">
        <v>46.48</v>
      </c>
      <c r="S259" s="68">
        <f>100 * (   ((60*(INT(MIN(R254:R267))))+(100*(MIN(R254:R267)-(INT(MIN(R254:R267))))) )  /  ((60*(INT(R259)))+(100*((R259)-(INT(R259)))))    )</f>
        <v>78.632478632478637</v>
      </c>
      <c r="T259" s="66">
        <v>36.46</v>
      </c>
      <c r="U259" s="68">
        <f>100 * (   ((60*(INT(MIN(T254:T267))))+(100*(MIN(T254:T267)-(INT(MIN(T254:T267))))) )  /  ((60*(INT(T259)))+(100*((T259)-(INT(T259)))))    )</f>
        <v>74.614687216681787</v>
      </c>
      <c r="V259" s="68">
        <f>SUM(S259,G259,I259,O259,U259)</f>
        <v>361.10677558787756</v>
      </c>
      <c r="W259" s="14"/>
      <c r="X259" s="15"/>
      <c r="Z259" s="13">
        <f t="shared" si="275"/>
        <v>349.82331660287485</v>
      </c>
      <c r="AB259" s="11">
        <f t="shared" si="276"/>
        <v>349.82331660287485</v>
      </c>
      <c r="AC259" s="11">
        <f t="shared" si="277"/>
        <v>0</v>
      </c>
      <c r="AD259" s="11">
        <f t="shared" si="278"/>
        <v>0</v>
      </c>
      <c r="AE259" s="11">
        <f t="shared" si="279"/>
        <v>0</v>
      </c>
      <c r="AF259" s="11">
        <f t="shared" si="280"/>
        <v>0</v>
      </c>
      <c r="AG259" s="11">
        <f t="shared" si="281"/>
        <v>0</v>
      </c>
      <c r="AH259" s="11">
        <f t="shared" si="282"/>
        <v>0</v>
      </c>
      <c r="AI259" s="11">
        <f t="shared" si="283"/>
        <v>0</v>
      </c>
      <c r="AJ259" s="11">
        <f t="shared" si="284"/>
        <v>0</v>
      </c>
      <c r="AK259" s="11">
        <f t="shared" si="285"/>
        <v>0</v>
      </c>
      <c r="AL259" s="11">
        <f t="shared" si="286"/>
        <v>0</v>
      </c>
    </row>
    <row r="260" spans="1:38" x14ac:dyDescent="0.2">
      <c r="A260" s="105" t="s">
        <v>9</v>
      </c>
      <c r="B260" s="96" t="s">
        <v>224</v>
      </c>
      <c r="C260" s="65" t="s">
        <v>82</v>
      </c>
      <c r="D260" s="66">
        <v>41.25</v>
      </c>
      <c r="E260" s="68">
        <f>100 * (   ((60*(INT(MIN(D254:D267))))+(100*(MIN(D254:D267)-(INT(MIN(D254:D267))))) )  /  ((60*(INT(D260)))+(100*((D260)-(INT(D260)))))    )</f>
        <v>90.261569416498972</v>
      </c>
      <c r="F260" s="66">
        <v>77.290000000000006</v>
      </c>
      <c r="G260" s="67">
        <f>100 * (   ((60*(INT(MIN(F254:F267))))+(100*(MIN(F254:F267)-(INT(MIN(F254:F267))))) )  /  ((60*(INT(F260)))+(100*((F260)-(INT(F260)))))    )</f>
        <v>40.632394063239396</v>
      </c>
      <c r="H260" s="66">
        <v>55</v>
      </c>
      <c r="I260" s="67">
        <f>100 * (   ((60*(INT(MIN(H254:H267))))+(100*(MIN(H254:H267)-(INT(MIN(H254:H267))))) )  /  ((60*(INT(H260)))+(100*((H260)-(INT(H260)))))    )</f>
        <v>44.363636363636353</v>
      </c>
      <c r="J260" s="77">
        <v>26.22</v>
      </c>
      <c r="K260" s="68">
        <f>100 * (   ((60*(INT(MIN(J254:J267))))+(100*(MIN(J254:J267)-(INT(MIN(J254:J267))))) )  /  ((60*(INT(J260)))+(100*((J260)-(INT(J260)))))    )</f>
        <v>74.209860935524645</v>
      </c>
      <c r="L260" s="66"/>
      <c r="M260" s="67"/>
      <c r="N260" s="66">
        <v>20.59</v>
      </c>
      <c r="O260" s="68">
        <f>100 * (   ((60*(INT(MIN(N254:N267))))+(100*(MIN(N254:N267)-(INT(MIN(N254:N267))))) )  /  ((60*(INT(N260)))+(100*((N260)-(INT(N260)))))    )</f>
        <v>60.444797458300236</v>
      </c>
      <c r="P260" s="66">
        <v>29.1</v>
      </c>
      <c r="Q260" s="68">
        <f>100 * (   ((60*(INT(MIN(P254:P267))))+(100*(MIN(P254:P267)-(INT(MIN(P254:P267))))) )  /  ((60*(INT(P260)))+(100*((P260)-(INT(P260)))))    )</f>
        <v>50.171428571428564</v>
      </c>
      <c r="R260" s="66"/>
      <c r="S260" s="67"/>
      <c r="T260" s="66">
        <v>35.26</v>
      </c>
      <c r="U260" s="68">
        <f>100 * (   ((60*(INT(MIN(T254:T267))))+(100*(MIN(T254:T267)-(INT(MIN(T254:T267))))) )  /  ((60*(INT(T260)))+(100*((T260)-(INT(T260)))))    )</f>
        <v>77.422389463781755</v>
      </c>
      <c r="V260" s="68">
        <f>SUM(E260,Q260,U260,K260,O260)</f>
        <v>352.51004584553419</v>
      </c>
      <c r="W260" s="14"/>
      <c r="X260" s="15"/>
      <c r="Z260" s="13">
        <f t="shared" si="275"/>
        <v>306.25425339068693</v>
      </c>
      <c r="AB260" s="11">
        <f t="shared" si="276"/>
        <v>0</v>
      </c>
      <c r="AC260" s="11">
        <f t="shared" si="277"/>
        <v>0</v>
      </c>
      <c r="AD260" s="11">
        <f t="shared" si="278"/>
        <v>0</v>
      </c>
      <c r="AE260" s="11">
        <f t="shared" si="279"/>
        <v>306.25425339068693</v>
      </c>
      <c r="AF260" s="11">
        <f t="shared" si="280"/>
        <v>0</v>
      </c>
      <c r="AG260" s="11">
        <f t="shared" si="281"/>
        <v>0</v>
      </c>
      <c r="AH260" s="11">
        <f t="shared" si="282"/>
        <v>0</v>
      </c>
      <c r="AI260" s="11">
        <f t="shared" si="283"/>
        <v>0</v>
      </c>
      <c r="AJ260" s="11">
        <f t="shared" si="284"/>
        <v>0</v>
      </c>
      <c r="AK260" s="11">
        <f t="shared" si="285"/>
        <v>0</v>
      </c>
      <c r="AL260" s="11">
        <f t="shared" si="286"/>
        <v>0</v>
      </c>
    </row>
    <row r="261" spans="1:38" x14ac:dyDescent="0.2">
      <c r="A261" s="105" t="s">
        <v>10</v>
      </c>
      <c r="B261" s="96" t="s">
        <v>227</v>
      </c>
      <c r="C261" s="65" t="s">
        <v>156</v>
      </c>
      <c r="D261" s="66">
        <v>58.09</v>
      </c>
      <c r="E261" s="68">
        <f>100 * (   ((60*(INT(MIN(D254:D267))))+(100*(MIN(D254:D267)-(INT(MIN(D254:D267))))) )  /  ((60*(INT(D261)))+(100*((D261)-(INT(D261)))))    )</f>
        <v>64.287761536256781</v>
      </c>
      <c r="F261" s="66"/>
      <c r="G261" s="68"/>
      <c r="H261" s="66">
        <v>97.41</v>
      </c>
      <c r="I261" s="68">
        <f>100 * (   ((60*(INT(MIN(H254:H267))))+(100*(MIN(H254:H267)-(INT(MIN(H254:H267))))) )  /  ((60*(INT(H261)))+(100*((H261)-(INT(H261)))))    )</f>
        <v>24.978672581470736</v>
      </c>
      <c r="J261" s="77"/>
      <c r="K261" s="67"/>
      <c r="L261" s="66"/>
      <c r="M261" s="67"/>
      <c r="N261" s="66">
        <v>20.57</v>
      </c>
      <c r="O261" s="68">
        <f>100 * (   ((60*(INT(MIN(N254:N267))))+(100*(MIN(N254:N267)-(INT(MIN(N254:N267))))) )  /  ((60*(INT(N261)))+(100*((N261)-(INT(N261)))))    )</f>
        <v>60.540970564836918</v>
      </c>
      <c r="P261" s="66">
        <v>32.020000000000003</v>
      </c>
      <c r="Q261" s="68">
        <f>100 * (   ((60*(INT(MIN(P254:P267))))+(100*(MIN(P254:P267)-(INT(MIN(P254:P267))))) )  /  ((60*(INT(P261)))+(100*((P261)-(INT(P261)))))    )</f>
        <v>45.681581685744014</v>
      </c>
      <c r="R261" s="66"/>
      <c r="S261" s="67"/>
      <c r="T261" s="66"/>
      <c r="U261" s="67"/>
      <c r="V261" s="68">
        <f>SUM(E261,M261,I261,O261,Q261)</f>
        <v>195.48898636830845</v>
      </c>
      <c r="W261" s="14"/>
      <c r="X261" s="15"/>
      <c r="Z261" s="13">
        <f t="shared" si="275"/>
        <v>136.84229045781589</v>
      </c>
      <c r="AB261" s="11">
        <f t="shared" si="276"/>
        <v>0</v>
      </c>
      <c r="AC261" s="11">
        <f t="shared" si="277"/>
        <v>0</v>
      </c>
      <c r="AD261" s="11">
        <f t="shared" si="278"/>
        <v>0</v>
      </c>
      <c r="AE261" s="11">
        <f t="shared" si="279"/>
        <v>0</v>
      </c>
      <c r="AF261" s="11">
        <f t="shared" si="280"/>
        <v>0</v>
      </c>
      <c r="AG261" s="11">
        <f t="shared" si="281"/>
        <v>0</v>
      </c>
      <c r="AH261" s="11">
        <f t="shared" si="282"/>
        <v>0</v>
      </c>
      <c r="AI261" s="11">
        <f t="shared" si="283"/>
        <v>0</v>
      </c>
      <c r="AJ261" s="11">
        <f t="shared" si="284"/>
        <v>136.84229045781589</v>
      </c>
      <c r="AK261" s="11">
        <f t="shared" si="285"/>
        <v>0</v>
      </c>
      <c r="AL261" s="11">
        <f t="shared" si="286"/>
        <v>0</v>
      </c>
    </row>
    <row r="262" spans="1:38" x14ac:dyDescent="0.2">
      <c r="A262" s="105" t="s">
        <v>11</v>
      </c>
      <c r="B262" s="96" t="s">
        <v>406</v>
      </c>
      <c r="C262" s="65" t="s">
        <v>73</v>
      </c>
      <c r="D262" s="66"/>
      <c r="E262" s="68"/>
      <c r="F262" s="66"/>
      <c r="G262" s="68"/>
      <c r="H262" s="66"/>
      <c r="I262" s="68"/>
      <c r="J262" s="77"/>
      <c r="K262" s="67"/>
      <c r="L262" s="66"/>
      <c r="M262" s="67"/>
      <c r="N262" s="66"/>
      <c r="O262" s="67"/>
      <c r="P262" s="66">
        <v>53.47</v>
      </c>
      <c r="Q262" s="68">
        <f>100 * (   ((60*(INT(MIN(P254:P267))))+(100*(MIN(P254:P267)-(INT(MIN(P254:P267))))) )  /  ((60*(INT(P262)))+(100*((P262)-(INT(P262)))))    )</f>
        <v>27.207933064766038</v>
      </c>
      <c r="R262" s="66">
        <v>72.510000000000005</v>
      </c>
      <c r="S262" s="68">
        <f>100 * (   ((60*(INT(MIN(R254:R267))))+(100*(MIN(R254:R267)-(INT(MIN(R254:R267))))) )  /  ((60*(INT(R262)))+(100*((R262)-(INT(R262)))))    )</f>
        <v>50.514756348661614</v>
      </c>
      <c r="T262" s="66">
        <v>42.47</v>
      </c>
      <c r="U262" s="68">
        <f>100 * (   ((60*(INT(MIN(T254:T267))))+(100*(MIN(T254:T267)-(INT(MIN(T254:T267))))) )  /  ((60*(INT(T262)))+(100*((T262)-(INT(T262)))))    )</f>
        <v>64.121542656797828</v>
      </c>
      <c r="V262" s="68">
        <f>SUM(E262,G262,U262,Q262,S262)</f>
        <v>141.84423207022547</v>
      </c>
      <c r="W262" s="14"/>
      <c r="X262" s="15"/>
      <c r="Z262" s="13">
        <f>(SUM(E262,G262,I262,K262,M262,O262,Q262,S262,U262)*0.7)</f>
        <v>99.290962449157831</v>
      </c>
      <c r="AB262" s="11">
        <f>IF(C262="Vihor",1,0)*Z262</f>
        <v>99.290962449157831</v>
      </c>
      <c r="AC262" s="11">
        <f>IF(C262="Maksimir",1,0)*Z262</f>
        <v>0</v>
      </c>
      <c r="AD262" s="11">
        <f>IF(C262="Japetić",1,0)*Z262</f>
        <v>0</v>
      </c>
      <c r="AE262" s="11">
        <f>IF(C262="Bjelovar",1,0)*Z262</f>
        <v>0</v>
      </c>
      <c r="AF262" s="11">
        <f>IF(C262="Međimurje",1,0)*Z262</f>
        <v>0</v>
      </c>
      <c r="AG262" s="11">
        <f>IF(C262="Sova",1,0)*Z262</f>
        <v>0</v>
      </c>
      <c r="AH262" s="11">
        <f>IF(C262="Orion",1,0)*Z262</f>
        <v>0</v>
      </c>
      <c r="AI262" s="11">
        <f>IF(C262="Kapela",1,0)*Z262</f>
        <v>0</v>
      </c>
      <c r="AJ262" s="11">
        <f>IF(C262="Jelen",1,0)*Z262</f>
        <v>0</v>
      </c>
      <c r="AK262" s="11">
        <f>IF(C262="Varaždin",1,0)*Z262</f>
        <v>0</v>
      </c>
      <c r="AL262" s="11">
        <f>IF(C262="Ivan Merz",1,0)*Z262</f>
        <v>0</v>
      </c>
    </row>
    <row r="263" spans="1:38" x14ac:dyDescent="0.2">
      <c r="A263" s="106" t="s">
        <v>12</v>
      </c>
      <c r="B263" s="96" t="s">
        <v>347</v>
      </c>
      <c r="C263" s="65" t="s">
        <v>80</v>
      </c>
      <c r="D263" s="66"/>
      <c r="E263" s="68"/>
      <c r="F263" s="66"/>
      <c r="G263" s="68"/>
      <c r="H263" s="66"/>
      <c r="I263" s="68"/>
      <c r="J263" s="77"/>
      <c r="K263" s="67"/>
      <c r="L263" s="66">
        <v>37.17</v>
      </c>
      <c r="M263" s="68">
        <f>100 * (   ((60*(INT(MIN(L254:L267))))+(100*(MIN(L254:L267)-(INT(MIN(L254:L267))))) )  /  ((60*(INT(L263)))+(100*((L263)-(INT(L263)))))    )</f>
        <v>40.67948144836835</v>
      </c>
      <c r="N263" s="66">
        <v>57.13</v>
      </c>
      <c r="O263" s="68">
        <f>100 * (   ((60*(INT(MIN(N254:N267))))+(100*(MIN(N254:N267)-(INT(MIN(N254:N267))))) )  /  ((60*(INT(N263)))+(100*((N263)-(INT(N263)))))    )</f>
        <v>22.167200699096998</v>
      </c>
      <c r="P263" s="66"/>
      <c r="Q263" s="67"/>
      <c r="R263" s="66">
        <v>77.06</v>
      </c>
      <c r="S263" s="68">
        <f>100 * (   ((60*(INT(MIN(R254:R267))))+(100*(MIN(R254:R267)-(INT(MIN(R254:R267))))) )  /  ((60*(INT(R263)))+(100*((R263)-(INT(R263)))))    )</f>
        <v>47.730220492866401</v>
      </c>
      <c r="T263" s="66"/>
      <c r="U263" s="67"/>
      <c r="V263" s="68">
        <f>SUM(E263,G263,O263,S263,M263)</f>
        <v>110.57690264033175</v>
      </c>
      <c r="W263" s="14"/>
      <c r="X263" s="15"/>
      <c r="Z263" s="13">
        <f>(SUM(E263,G263,I263,K263,M263,O263,Q263,S263,U263)*0.7)</f>
        <v>77.403831848232215</v>
      </c>
      <c r="AB263" s="11">
        <f>IF(C263="Vihor",1,0)*Z263</f>
        <v>0</v>
      </c>
      <c r="AC263" s="11">
        <f>IF(C263="Maksimir",1,0)*Z263</f>
        <v>77.403831848232215</v>
      </c>
      <c r="AD263" s="11">
        <f>IF(C263="Japetić",1,0)*Z263</f>
        <v>0</v>
      </c>
      <c r="AE263" s="11">
        <f>IF(C263="Bjelovar",1,0)*Z263</f>
        <v>0</v>
      </c>
      <c r="AF263" s="11">
        <f>IF(C263="Međimurje",1,0)*Z263</f>
        <v>0</v>
      </c>
      <c r="AG263" s="11">
        <f>IF(C263="Sova",1,0)*Z263</f>
        <v>0</v>
      </c>
      <c r="AH263" s="11">
        <f>IF(C263="Orion",1,0)*Z263</f>
        <v>0</v>
      </c>
      <c r="AI263" s="11">
        <f>IF(C263="Kapela",1,0)*Z263</f>
        <v>0</v>
      </c>
      <c r="AJ263" s="11">
        <f>IF(C263="Jelen",1,0)*Z263</f>
        <v>0</v>
      </c>
      <c r="AK263" s="11">
        <f>IF(C263="Varaždin",1,0)*Z263</f>
        <v>0</v>
      </c>
      <c r="AL263" s="11">
        <f>IF(C263="Ivan Merz",1,0)*Z263</f>
        <v>0</v>
      </c>
    </row>
    <row r="264" spans="1:38" x14ac:dyDescent="0.2">
      <c r="A264" s="105" t="s">
        <v>13</v>
      </c>
      <c r="B264" s="96" t="s">
        <v>349</v>
      </c>
      <c r="C264" s="65" t="s">
        <v>80</v>
      </c>
      <c r="D264" s="66"/>
      <c r="E264" s="68"/>
      <c r="F264" s="66"/>
      <c r="G264" s="68"/>
      <c r="H264" s="66"/>
      <c r="I264" s="68"/>
      <c r="J264" s="77"/>
      <c r="K264" s="67"/>
      <c r="L264" s="66">
        <v>47.22</v>
      </c>
      <c r="M264" s="68">
        <f>100 * (   ((60*(INT(MIN(L254:L267))))+(100*(MIN(L254:L267)-(INT(MIN(L254:L267))))) )  /  ((60*(INT(L264)))+(100*((L264)-(INT(L264)))))    )</f>
        <v>32.019704433497537</v>
      </c>
      <c r="N264" s="66">
        <v>55.15</v>
      </c>
      <c r="O264" s="68">
        <f>100 * (   ((60*(INT(MIN(N254:N267))))+(100*(MIN(N254:N267)-(INT(MIN(N254:N267))))) )  /  ((60*(INT(N264)))+(100*((N264)-(INT(N264)))))    )</f>
        <v>22.956259426847662</v>
      </c>
      <c r="P264" s="66"/>
      <c r="Q264" s="67"/>
      <c r="R264" s="66">
        <v>76.489999999999995</v>
      </c>
      <c r="S264" s="68">
        <f>100 * (   ((60*(INT(MIN(R254:R267))))+(100*(MIN(R254:R267)-(INT(MIN(R254:R267))))) )  /  ((60*(INT(R264)))+(100*((R264)-(INT(R264)))))    )</f>
        <v>47.906270340637882</v>
      </c>
      <c r="T264" s="66"/>
      <c r="U264" s="67"/>
      <c r="V264" s="68">
        <f>SUM(E264,G264,O264,S264,M264)</f>
        <v>102.88223420098308</v>
      </c>
      <c r="W264" s="14"/>
      <c r="X264" s="15"/>
      <c r="Z264" s="13">
        <f t="shared" si="275"/>
        <v>72.017563940688149</v>
      </c>
      <c r="AB264" s="11">
        <f t="shared" si="276"/>
        <v>0</v>
      </c>
      <c r="AC264" s="11">
        <f t="shared" si="277"/>
        <v>72.017563940688149</v>
      </c>
      <c r="AD264" s="11">
        <f t="shared" si="278"/>
        <v>0</v>
      </c>
      <c r="AE264" s="11">
        <f t="shared" si="279"/>
        <v>0</v>
      </c>
      <c r="AF264" s="11">
        <f t="shared" si="280"/>
        <v>0</v>
      </c>
      <c r="AG264" s="11">
        <f t="shared" si="281"/>
        <v>0</v>
      </c>
      <c r="AH264" s="11">
        <f t="shared" si="282"/>
        <v>0</v>
      </c>
      <c r="AI264" s="11">
        <f t="shared" si="283"/>
        <v>0</v>
      </c>
      <c r="AJ264" s="11">
        <f t="shared" si="284"/>
        <v>0</v>
      </c>
      <c r="AK264" s="11">
        <f t="shared" si="285"/>
        <v>0</v>
      </c>
      <c r="AL264" s="11">
        <f t="shared" si="286"/>
        <v>0</v>
      </c>
    </row>
    <row r="265" spans="1:38" x14ac:dyDescent="0.2">
      <c r="A265" s="105" t="s">
        <v>14</v>
      </c>
      <c r="B265" s="96" t="s">
        <v>348</v>
      </c>
      <c r="C265" s="65" t="s">
        <v>80</v>
      </c>
      <c r="D265" s="66"/>
      <c r="E265" s="68"/>
      <c r="F265" s="66"/>
      <c r="G265" s="68"/>
      <c r="H265" s="66"/>
      <c r="I265" s="68"/>
      <c r="J265" s="77"/>
      <c r="K265" s="67"/>
      <c r="L265" s="66">
        <v>43.25</v>
      </c>
      <c r="M265" s="68">
        <f>100 * (   ((60*(INT(MIN(L254:L267))))+(100*(MIN(L254:L267)-(INT(MIN(L254:L267))))) )  /  ((60*(INT(L265)))+(100*((L265)-(INT(L265)))))    )</f>
        <v>34.932821497120919</v>
      </c>
      <c r="N265" s="66"/>
      <c r="O265" s="67"/>
      <c r="P265" s="66"/>
      <c r="Q265" s="67"/>
      <c r="R265" s="66">
        <v>77.17</v>
      </c>
      <c r="S265" s="68">
        <f>100 * (   ((60*(INT(MIN(R254:R267))))+(100*(MIN(R254:R267)-(INT(MIN(R254:R267))))) )  /  ((60*(INT(R265)))+(100*((R265)-(INT(R265)))))    )</f>
        <v>47.616993745956428</v>
      </c>
      <c r="T265" s="66"/>
      <c r="U265" s="67"/>
      <c r="V265" s="68">
        <f>SUM(E265,G265,I265,S265,M265)</f>
        <v>82.549815243077347</v>
      </c>
      <c r="W265" s="14"/>
      <c r="X265" s="15"/>
      <c r="Z265" s="13">
        <f t="shared" si="275"/>
        <v>57.784870670154142</v>
      </c>
      <c r="AB265" s="11">
        <f t="shared" si="276"/>
        <v>0</v>
      </c>
      <c r="AC265" s="11">
        <f t="shared" si="277"/>
        <v>57.784870670154142</v>
      </c>
      <c r="AD265" s="11">
        <f t="shared" si="278"/>
        <v>0</v>
      </c>
      <c r="AE265" s="11">
        <f t="shared" si="279"/>
        <v>0</v>
      </c>
      <c r="AF265" s="11">
        <f t="shared" si="280"/>
        <v>0</v>
      </c>
      <c r="AG265" s="11">
        <f t="shared" si="281"/>
        <v>0</v>
      </c>
      <c r="AH265" s="11">
        <f t="shared" si="282"/>
        <v>0</v>
      </c>
      <c r="AI265" s="11">
        <f t="shared" si="283"/>
        <v>0</v>
      </c>
      <c r="AJ265" s="11">
        <f t="shared" si="284"/>
        <v>0</v>
      </c>
      <c r="AK265" s="11">
        <f t="shared" si="285"/>
        <v>0</v>
      </c>
      <c r="AL265" s="11">
        <f t="shared" si="286"/>
        <v>0</v>
      </c>
    </row>
    <row r="266" spans="1:38" x14ac:dyDescent="0.2">
      <c r="A266" s="105" t="s">
        <v>15</v>
      </c>
      <c r="B266" s="96" t="s">
        <v>391</v>
      </c>
      <c r="C266" s="65" t="s">
        <v>81</v>
      </c>
      <c r="D266" s="66"/>
      <c r="E266" s="68"/>
      <c r="F266" s="66"/>
      <c r="G266" s="68"/>
      <c r="H266" s="66"/>
      <c r="I266" s="68"/>
      <c r="J266" s="77"/>
      <c r="K266" s="67"/>
      <c r="L266" s="66"/>
      <c r="M266" s="67"/>
      <c r="N266" s="66"/>
      <c r="O266" s="67"/>
      <c r="P266" s="66"/>
      <c r="Q266" s="67"/>
      <c r="R266" s="66">
        <v>57.36</v>
      </c>
      <c r="S266" s="68">
        <f>100 * (   ((60*(INT(MIN(R254:R267))))+(100*(MIN(R254:R267)-(INT(MIN(R254:R267))))) )  /  ((60*(INT(R266)))+(100*((R266)-(INT(R266)))))    )</f>
        <v>63.888888888888872</v>
      </c>
      <c r="T266" s="66"/>
      <c r="U266" s="67"/>
      <c r="V266" s="68">
        <f>SUM(E266,G266,O266,S266,M266)</f>
        <v>63.888888888888872</v>
      </c>
      <c r="W266" s="14"/>
      <c r="X266" s="15"/>
      <c r="Z266" s="13">
        <f t="shared" si="275"/>
        <v>44.722222222222207</v>
      </c>
      <c r="AB266" s="11">
        <f t="shared" si="276"/>
        <v>0</v>
      </c>
      <c r="AC266" s="11">
        <f t="shared" si="277"/>
        <v>0</v>
      </c>
      <c r="AD266" s="11">
        <f t="shared" si="278"/>
        <v>44.722222222222207</v>
      </c>
      <c r="AE266" s="11">
        <f t="shared" si="279"/>
        <v>0</v>
      </c>
      <c r="AF266" s="11">
        <f t="shared" si="280"/>
        <v>0</v>
      </c>
      <c r="AG266" s="11">
        <f t="shared" si="281"/>
        <v>0</v>
      </c>
      <c r="AH266" s="11">
        <f t="shared" si="282"/>
        <v>0</v>
      </c>
      <c r="AI266" s="11">
        <f t="shared" si="283"/>
        <v>0</v>
      </c>
      <c r="AJ266" s="11">
        <f t="shared" si="284"/>
        <v>0</v>
      </c>
      <c r="AK266" s="11">
        <f t="shared" si="285"/>
        <v>0</v>
      </c>
      <c r="AL266" s="11">
        <f t="shared" si="286"/>
        <v>0</v>
      </c>
    </row>
    <row r="267" spans="1:38" ht="13.5" thickBot="1" x14ac:dyDescent="0.25">
      <c r="A267" s="107" t="s">
        <v>44</v>
      </c>
      <c r="B267" s="98" t="s">
        <v>304</v>
      </c>
      <c r="C267" s="72" t="s">
        <v>156</v>
      </c>
      <c r="D267" s="73"/>
      <c r="E267" s="74"/>
      <c r="F267" s="73">
        <v>80.010000000000005</v>
      </c>
      <c r="G267" s="74">
        <f>100 * (   ((60*(INT(MIN(F254:F267))))+(100*(MIN(F254:F267)-(INT(MIN(F254:F267))))) )  /  ((60*(INT(F267)))+(100*((F267)-(INT(F267)))))    )</f>
        <v>39.345969589668812</v>
      </c>
      <c r="H267" s="73"/>
      <c r="I267" s="74"/>
      <c r="J267" s="124"/>
      <c r="K267" s="74"/>
      <c r="L267" s="73"/>
      <c r="M267" s="74"/>
      <c r="N267" s="73"/>
      <c r="O267" s="74"/>
      <c r="P267" s="73"/>
      <c r="Q267" s="74"/>
      <c r="R267" s="73"/>
      <c r="S267" s="74"/>
      <c r="T267" s="73"/>
      <c r="U267" s="74"/>
      <c r="V267" s="74">
        <f>SUM(E267,G267,I267,K267,M267)</f>
        <v>39.345969589668812</v>
      </c>
      <c r="W267" s="14"/>
      <c r="X267" s="15"/>
      <c r="Z267" s="13">
        <f t="shared" si="275"/>
        <v>27.542178712768166</v>
      </c>
      <c r="AB267" s="11">
        <f t="shared" si="276"/>
        <v>0</v>
      </c>
      <c r="AC267" s="11">
        <f t="shared" si="277"/>
        <v>0</v>
      </c>
      <c r="AD267" s="11">
        <f t="shared" si="278"/>
        <v>0</v>
      </c>
      <c r="AE267" s="11">
        <f t="shared" si="279"/>
        <v>0</v>
      </c>
      <c r="AF267" s="11">
        <f t="shared" si="280"/>
        <v>0</v>
      </c>
      <c r="AG267" s="11">
        <f t="shared" si="281"/>
        <v>0</v>
      </c>
      <c r="AH267" s="11">
        <f t="shared" si="282"/>
        <v>0</v>
      </c>
      <c r="AI267" s="11">
        <f t="shared" si="283"/>
        <v>0</v>
      </c>
      <c r="AJ267" s="11">
        <f t="shared" si="284"/>
        <v>27.542178712768166</v>
      </c>
      <c r="AK267" s="11">
        <f t="shared" si="285"/>
        <v>0</v>
      </c>
      <c r="AL267" s="11">
        <f t="shared" si="286"/>
        <v>0</v>
      </c>
    </row>
    <row r="268" spans="1:38" ht="13.5" thickBot="1" x14ac:dyDescent="0.25"/>
    <row r="269" spans="1:38" ht="13.5" customHeight="1" x14ac:dyDescent="0.25">
      <c r="A269" s="387"/>
      <c r="B269" s="390" t="s">
        <v>69</v>
      </c>
      <c r="C269" s="393" t="s">
        <v>2</v>
      </c>
      <c r="D269" s="380" t="s">
        <v>95</v>
      </c>
      <c r="E269" s="380"/>
      <c r="F269" s="380" t="s">
        <v>145</v>
      </c>
      <c r="G269" s="380"/>
      <c r="H269" s="380" t="s">
        <v>133</v>
      </c>
      <c r="I269" s="380"/>
      <c r="J269" s="380" t="s">
        <v>135</v>
      </c>
      <c r="K269" s="380"/>
      <c r="L269" s="380" t="s">
        <v>136</v>
      </c>
      <c r="M269" s="381"/>
      <c r="N269" s="380" t="s">
        <v>149</v>
      </c>
      <c r="O269" s="380"/>
      <c r="P269" s="380" t="s">
        <v>20</v>
      </c>
      <c r="Q269" s="380"/>
      <c r="R269" s="380" t="s">
        <v>153</v>
      </c>
      <c r="S269" s="381"/>
      <c r="T269" s="380" t="s">
        <v>381</v>
      </c>
      <c r="U269" s="381"/>
      <c r="V269" s="384" t="s">
        <v>93</v>
      </c>
      <c r="W269" s="396"/>
      <c r="X269" s="396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spans="1:38" ht="13.5" x14ac:dyDescent="0.25">
      <c r="A270" s="388"/>
      <c r="B270" s="391"/>
      <c r="C270" s="394"/>
      <c r="D270" s="379" t="s">
        <v>144</v>
      </c>
      <c r="E270" s="379"/>
      <c r="F270" s="379" t="s">
        <v>146</v>
      </c>
      <c r="G270" s="379"/>
      <c r="H270" s="379" t="s">
        <v>146</v>
      </c>
      <c r="I270" s="379"/>
      <c r="J270" s="379" t="s">
        <v>147</v>
      </c>
      <c r="K270" s="379"/>
      <c r="L270" s="379" t="s">
        <v>148</v>
      </c>
      <c r="M270" s="379"/>
      <c r="N270" s="379" t="s">
        <v>151</v>
      </c>
      <c r="O270" s="379"/>
      <c r="P270" s="379" t="s">
        <v>152</v>
      </c>
      <c r="Q270" s="379"/>
      <c r="R270" s="379" t="s">
        <v>91</v>
      </c>
      <c r="S270" s="379"/>
      <c r="T270" s="379" t="s">
        <v>382</v>
      </c>
      <c r="U270" s="379"/>
      <c r="V270" s="385"/>
      <c r="W270" s="396"/>
      <c r="X270" s="396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spans="1:38" ht="13.5" customHeight="1" thickBot="1" x14ac:dyDescent="0.25">
      <c r="A271" s="389"/>
      <c r="B271" s="392"/>
      <c r="C271" s="395"/>
      <c r="D271" s="31" t="s">
        <v>0</v>
      </c>
      <c r="E271" s="32" t="s">
        <v>1</v>
      </c>
      <c r="F271" s="31" t="s">
        <v>0</v>
      </c>
      <c r="G271" s="32" t="s">
        <v>1</v>
      </c>
      <c r="H271" s="31" t="s">
        <v>0</v>
      </c>
      <c r="I271" s="32" t="s">
        <v>1</v>
      </c>
      <c r="J271" s="31" t="s">
        <v>0</v>
      </c>
      <c r="K271" s="32" t="s">
        <v>1</v>
      </c>
      <c r="L271" s="31" t="s">
        <v>0</v>
      </c>
      <c r="M271" s="32" t="s">
        <v>1</v>
      </c>
      <c r="N271" s="31" t="s">
        <v>0</v>
      </c>
      <c r="O271" s="32" t="s">
        <v>1</v>
      </c>
      <c r="P271" s="31" t="s">
        <v>0</v>
      </c>
      <c r="Q271" s="32" t="s">
        <v>1</v>
      </c>
      <c r="R271" s="31" t="s">
        <v>0</v>
      </c>
      <c r="S271" s="32" t="s">
        <v>1</v>
      </c>
      <c r="T271" s="31" t="s">
        <v>0</v>
      </c>
      <c r="U271" s="32" t="s">
        <v>1</v>
      </c>
      <c r="V271" s="386"/>
      <c r="W271" s="20"/>
      <c r="X271" s="19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 spans="1:38" x14ac:dyDescent="0.2">
      <c r="A272" s="108" t="s">
        <v>3</v>
      </c>
      <c r="B272" s="111" t="s">
        <v>232</v>
      </c>
      <c r="C272" s="60" t="s">
        <v>84</v>
      </c>
      <c r="D272" s="61">
        <v>48.53</v>
      </c>
      <c r="E272" s="62">
        <f>100 * (   ((60*(INT(MIN(D272:D279))))+(100*(MIN(D272:D279)-(INT(MIN(D272:D279))))) )  /  ((60*(INT(D272)))+(100*((D272)-(INT(D272)))))    )</f>
        <v>98.908966928060011</v>
      </c>
      <c r="F272" s="61">
        <v>25.59</v>
      </c>
      <c r="G272" s="62">
        <f>100 * (   ((60*(INT(MIN(F272:F279))))+(100*(MIN(F272:F279)-(INT(MIN(F272:F279))))) )  /  ((60*(INT(F272)))+(100*((F272)-(INT(F272)))))    )</f>
        <v>100</v>
      </c>
      <c r="H272" s="61">
        <v>24.26</v>
      </c>
      <c r="I272" s="62">
        <f>100 * (   ((60*(INT(MIN(H272:H279))))+(100*(MIN(H272:H279)-(INT(MIN(H272:H279))))) )  /  ((60*(INT(H272)))+(100*((H272)-(INT(H272)))))    )</f>
        <v>100</v>
      </c>
      <c r="J272" s="61">
        <v>25.4</v>
      </c>
      <c r="K272" s="62">
        <f>100 * (   ((60*(INT(MIN(J272:J279))))+(100*(MIN(J272:J279)-(INT(MIN(J272:J279))))) )  /  ((60*(INT(J272)))+(100*((J272)-(INT(J272)))))    )</f>
        <v>100</v>
      </c>
      <c r="L272" s="61">
        <v>21.44</v>
      </c>
      <c r="M272" s="63">
        <f>100 * (   ((60*(INT(MIN(L272:L279))))+(100*(MIN(L272:L279)-(INT(MIN(L272:L279))))) )  /  ((60*(INT(L272)))+(100*((L272)-(INT(L272)))))    )</f>
        <v>73.312883435582805</v>
      </c>
      <c r="N272" s="61">
        <v>32.450000000000003</v>
      </c>
      <c r="O272" s="63">
        <f>100 * (   ((60*(INT(MIN(N272:N279))))+(100*(MIN(N272:N279)-(INT(MIN(N272:N279))))) )  /  ((60*(INT(N272)))+(100*((N272)-(INT(N272)))))    )</f>
        <v>74.147582697201017</v>
      </c>
      <c r="P272" s="61">
        <v>31.51</v>
      </c>
      <c r="Q272" s="62">
        <f>100 * (   ((60*(INT(MIN(P272:P279))))+(100*(MIN(P272:P279)-(INT(MIN(P272:P279))))) )  /  ((60*(INT(P272)))+(100*((P272)-(INT(P272)))))    )</f>
        <v>86.86551543694398</v>
      </c>
      <c r="R272" s="61">
        <v>45.11</v>
      </c>
      <c r="S272" s="63">
        <f>100 * (   ((60*(INT(MIN(R272:R279))))+(100*(MIN(R272:R279)-(INT(MIN(R272:R279))))) )  /  ((60*(INT(R272)))+(100*((R272)-(INT(R272)))))    )</f>
        <v>79.638509774990794</v>
      </c>
      <c r="T272" s="61">
        <v>30.38</v>
      </c>
      <c r="U272" s="63">
        <f>100 * (   ((60*(INT(MIN(T272:T279))))+(100*(MIN(T272:T279)-(INT(MIN(T272:T279))))) )  /  ((60*(INT(T272)))+(100*((T272)-(INT(T272)))))    )</f>
        <v>79.216539717083791</v>
      </c>
      <c r="V272" s="62">
        <f>SUM(E272,G272,I272,K272,Q272)</f>
        <v>485.77448236500402</v>
      </c>
      <c r="W272" s="14"/>
      <c r="X272" s="15"/>
      <c r="Z272" s="13">
        <f t="shared" ref="Z272:Z277" si="287">(SUM(E272,G272,I272,K272,M272,O272,Q272,S272,U272)*0.7)</f>
        <v>554.46299859290366</v>
      </c>
      <c r="AB272" s="11">
        <f t="shared" ref="AB272:AB277" si="288">IF(C272="Vihor",1,0)*Z272</f>
        <v>0</v>
      </c>
      <c r="AC272" s="11">
        <f t="shared" ref="AC272:AC277" si="289">IF(C272="Maksimir",1,0)*Z272</f>
        <v>0</v>
      </c>
      <c r="AD272" s="11">
        <f t="shared" ref="AD272:AD277" si="290">IF(C272="Japetić",1,0)*Z272</f>
        <v>0</v>
      </c>
      <c r="AE272" s="11">
        <f t="shared" ref="AE272:AE277" si="291">IF(C272="Bjelovar",1,0)*Z272</f>
        <v>0</v>
      </c>
      <c r="AF272" s="11">
        <f t="shared" ref="AF272:AF277" si="292">IF(C272="Međimurje",1,0)*Z272</f>
        <v>0</v>
      </c>
      <c r="AG272" s="11">
        <f t="shared" ref="AG272:AG277" si="293">IF(C272="Sova",1,0)*Z272</f>
        <v>0</v>
      </c>
      <c r="AH272" s="11">
        <f t="shared" ref="AH272:AH277" si="294">IF(C272="Orion",1,0)*Z272</f>
        <v>0</v>
      </c>
      <c r="AI272" s="11">
        <f t="shared" ref="AI272:AI277" si="295">IF(C272="Kapela",1,0)*Z272</f>
        <v>554.46299859290366</v>
      </c>
      <c r="AJ272" s="11">
        <f t="shared" ref="AJ272:AJ277" si="296">IF(C272="Jelen",1,0)*Z272</f>
        <v>0</v>
      </c>
      <c r="AK272" s="11">
        <f t="shared" ref="AK272:AK277" si="297">IF(C272="Varaždin",1,0)*Z272</f>
        <v>0</v>
      </c>
      <c r="AL272" s="11">
        <f t="shared" ref="AL272:AL277" si="298">IF(C272="Ivan Merz",1,0)*Z272</f>
        <v>0</v>
      </c>
    </row>
    <row r="273" spans="1:38" x14ac:dyDescent="0.2">
      <c r="A273" s="105" t="s">
        <v>4</v>
      </c>
      <c r="B273" s="97" t="s">
        <v>233</v>
      </c>
      <c r="C273" s="65" t="s">
        <v>73</v>
      </c>
      <c r="D273" s="66">
        <v>52.34</v>
      </c>
      <c r="E273" s="68">
        <f>100 * (   ((60*(INT(MIN(D272:D279))))+(100*(MIN(D272:D279)-(INT(MIN(D272:D279))))) )  /  ((60*(INT(D273)))+(100*((D273)-(INT(D273)))))    )</f>
        <v>91.978440076093833</v>
      </c>
      <c r="F273" s="66">
        <v>35.409999999999997</v>
      </c>
      <c r="G273" s="67">
        <f>100 * (   ((60*(INT(MIN(F272:F279))))+(100*(MIN(F272:F279)-(INT(MIN(F272:F279))))) )  /  ((60*(INT(F273)))+(100*((F273)-(INT(F273)))))    )</f>
        <v>72.816440915460078</v>
      </c>
      <c r="H273" s="66">
        <v>32.21</v>
      </c>
      <c r="I273" s="67">
        <f>100 * (   ((60*(INT(MIN(H272:H279))))+(100*(MIN(H272:H279)-(INT(MIN(H272:H279))))) )  /  ((60*(INT(H273)))+(100*((H273)-(INT(H273)))))    )</f>
        <v>75.528078310149411</v>
      </c>
      <c r="J273" s="53">
        <v>31.16</v>
      </c>
      <c r="K273" s="67">
        <f>100 * (   ((60*(INT(MIN(J272:J279))))+(100*(MIN(J272:J279)-(INT(MIN(J272:J279))))) )  /  ((60*(INT(J273)))+(100*((J273)-(INT(J273)))))    )</f>
        <v>82.089552238805965</v>
      </c>
      <c r="L273" s="66">
        <v>15.56</v>
      </c>
      <c r="M273" s="68">
        <f>100 * (   ((60*(INT(MIN(L272:L279))))+(100*(MIN(L272:L279)-(INT(MIN(L272:L279))))) )  /  ((60*(INT(L273)))+(100*((L273)-(INT(L273)))))    )</f>
        <v>100</v>
      </c>
      <c r="N273" s="66">
        <v>27.46</v>
      </c>
      <c r="O273" s="67">
        <f>100 * (   ((60*(INT(MIN(N272:N279))))+(100*(MIN(N272:N279)-(INT(MIN(N272:N279))))) )  /  ((60*(INT(N273)))+(100*((N273)-(INT(N273)))))    )</f>
        <v>87.45498199279713</v>
      </c>
      <c r="P273" s="66">
        <v>29.07</v>
      </c>
      <c r="Q273" s="68">
        <f>100 * (   ((60*(INT(MIN(P272:P279))))+(100*(MIN(P272:P279)-(INT(MIN(P272:P279))))) )  /  ((60*(INT(P273)))+(100*((P273)-(INT(P273)))))    )</f>
        <v>95.020034344590712</v>
      </c>
      <c r="R273" s="66">
        <v>40.4</v>
      </c>
      <c r="S273" s="68">
        <f>100 * (   ((60*(INT(MIN(R272:R279))))+(100*(MIN(R272:R279)-(INT(MIN(R272:R279))))) )  /  ((60*(INT(R273)))+(100*((R273)-(INT(R273)))))    )</f>
        <v>88.483606557377072</v>
      </c>
      <c r="T273" s="66">
        <v>24.16</v>
      </c>
      <c r="U273" s="68">
        <f>100 * (   ((60*(INT(MIN(T272:T279))))+(100*(MIN(T272:T279)-(INT(MIN(T272:T279))))) )  /  ((60*(INT(T273)))+(100*((T273)-(INT(T273)))))    )</f>
        <v>100</v>
      </c>
      <c r="V273" s="68">
        <f>SUM(E273,U273,Q273,S273,M273)</f>
        <v>475.48208097806162</v>
      </c>
      <c r="W273" s="14"/>
      <c r="X273" s="15"/>
      <c r="Z273" s="13">
        <f>(SUM(E273,G273,I273,K273,M273,O273,Q273,S273,U273)*0.7)</f>
        <v>555.3597941046919</v>
      </c>
      <c r="AB273" s="11">
        <f>IF(C273="Vihor",1,0)*Z273</f>
        <v>555.3597941046919</v>
      </c>
      <c r="AC273" s="11">
        <f>IF(C273="Maksimir",1,0)*Z273</f>
        <v>0</v>
      </c>
      <c r="AD273" s="11">
        <f>IF(C273="Japetić",1,0)*Z273</f>
        <v>0</v>
      </c>
      <c r="AE273" s="11">
        <f>IF(C273="Bjelovar",1,0)*Z273</f>
        <v>0</v>
      </c>
      <c r="AF273" s="11">
        <f>IF(C273="Međimurje",1,0)*Z273</f>
        <v>0</v>
      </c>
      <c r="AG273" s="11">
        <f>IF(C273="Sova",1,0)*Z273</f>
        <v>0</v>
      </c>
      <c r="AH273" s="11">
        <f>IF(C273="Orion",1,0)*Z273</f>
        <v>0</v>
      </c>
      <c r="AI273" s="11">
        <f>IF(C273="Kapela",1,0)*Z273</f>
        <v>0</v>
      </c>
      <c r="AJ273" s="11">
        <f>IF(C273="Jelen",1,0)*Z273</f>
        <v>0</v>
      </c>
      <c r="AK273" s="11">
        <f>IF(C273="Varaždin",1,0)*Z273</f>
        <v>0</v>
      </c>
      <c r="AL273" s="11">
        <f>IF(C273="Ivan Merz",1,0)*Z273</f>
        <v>0</v>
      </c>
    </row>
    <row r="274" spans="1:38" x14ac:dyDescent="0.2">
      <c r="A274" s="105" t="s">
        <v>5</v>
      </c>
      <c r="B274" s="96" t="s">
        <v>305</v>
      </c>
      <c r="C274" s="65" t="s">
        <v>73</v>
      </c>
      <c r="D274" s="66"/>
      <c r="E274" s="68"/>
      <c r="F274" s="66">
        <v>46.05</v>
      </c>
      <c r="G274" s="67">
        <f>100 * (   ((60*(INT(MIN(F272:F279))))+(100*(MIN(F272:F279)-(INT(MIN(F272:F279))))) )  /  ((60*(INT(F274)))+(100*((F274)-(INT(F274)))))    )</f>
        <v>56.383363471971073</v>
      </c>
      <c r="H274" s="66">
        <v>27.11</v>
      </c>
      <c r="I274" s="68">
        <f>100 * (   ((60*(INT(MIN(H272:H279))))+(100*(MIN(H272:H279)-(INT(MIN(H272:H279))))) )  /  ((60*(INT(H274)))+(100*((H274)-(INT(H274)))))    )</f>
        <v>89.883507050889051</v>
      </c>
      <c r="J274" s="66" t="s">
        <v>112</v>
      </c>
      <c r="K274" s="122" t="s">
        <v>16</v>
      </c>
      <c r="L274" s="66">
        <v>20.51</v>
      </c>
      <c r="M274" s="68">
        <f>100 * (   ((60*(INT(MIN(L272:L279))))+(100*(MIN(L272:L279)-(INT(MIN(L272:L279))))) )  /  ((60*(INT(L274)))+(100*((L274)-(INT(L274)))))    )</f>
        <v>76.41886490807353</v>
      </c>
      <c r="N274" s="66">
        <v>24.17</v>
      </c>
      <c r="O274" s="68">
        <f>100 * (   ((60*(INT(MIN(N272:N279))))+(100*(MIN(N272:N279)-(INT(MIN(N272:N279))))) )  /  ((60*(INT(N274)))+(100*((N274)-(INT(N274)))))    )</f>
        <v>100</v>
      </c>
      <c r="P274" s="66">
        <v>27.4</v>
      </c>
      <c r="Q274" s="68">
        <f>100 * (   ((60*(INT(MIN(P272:P279))))+(100*(MIN(P272:P279)-(INT(MIN(P272:P279))))) )  /  ((60*(INT(P274)))+(100*((P274)-(INT(P274)))))    )</f>
        <v>100</v>
      </c>
      <c r="R274" s="66">
        <v>35.590000000000003</v>
      </c>
      <c r="S274" s="68">
        <f>100 * (   ((60*(INT(MIN(R272:R279))))+(100*(MIN(R272:R279)-(INT(MIN(R272:R279))))) )  /  ((60*(INT(R274)))+(100*((R274)-(INT(R274)))))    )</f>
        <v>100</v>
      </c>
      <c r="T274" s="66"/>
      <c r="U274" s="68"/>
      <c r="V274" s="68">
        <f>SUM(S274,Q274,I274,O274,M274)</f>
        <v>466.30237195896262</v>
      </c>
      <c r="W274" s="6"/>
      <c r="X274" s="2"/>
      <c r="Z274" s="13">
        <f t="shared" si="287"/>
        <v>365.88001480165349</v>
      </c>
      <c r="AB274" s="11">
        <f t="shared" si="288"/>
        <v>365.88001480165349</v>
      </c>
      <c r="AC274" s="11">
        <f t="shared" si="289"/>
        <v>0</v>
      </c>
      <c r="AD274" s="11">
        <f t="shared" si="290"/>
        <v>0</v>
      </c>
      <c r="AE274" s="11">
        <f t="shared" si="291"/>
        <v>0</v>
      </c>
      <c r="AF274" s="11">
        <f t="shared" si="292"/>
        <v>0</v>
      </c>
      <c r="AG274" s="11">
        <f t="shared" si="293"/>
        <v>0</v>
      </c>
      <c r="AH274" s="11">
        <f t="shared" si="294"/>
        <v>0</v>
      </c>
      <c r="AI274" s="11">
        <f t="shared" si="295"/>
        <v>0</v>
      </c>
      <c r="AJ274" s="11">
        <f t="shared" si="296"/>
        <v>0</v>
      </c>
      <c r="AK274" s="11">
        <f t="shared" si="297"/>
        <v>0</v>
      </c>
      <c r="AL274" s="11">
        <f t="shared" si="298"/>
        <v>0</v>
      </c>
    </row>
    <row r="275" spans="1:38" x14ac:dyDescent="0.2">
      <c r="A275" s="105" t="s">
        <v>6</v>
      </c>
      <c r="B275" s="96" t="s">
        <v>235</v>
      </c>
      <c r="C275" s="65" t="s">
        <v>84</v>
      </c>
      <c r="D275" s="50">
        <v>56.56</v>
      </c>
      <c r="E275" s="68">
        <f>100 * (   ((60*(INT(MIN(D272:D279))))+(100*(MIN(D272:D279)-(INT(MIN(D272:D279))))) )  /  ((60*(INT(D275)))+(100*((D275)-(INT(D275)))))    )</f>
        <v>84.923887587822009</v>
      </c>
      <c r="F275" s="66" t="s">
        <v>112</v>
      </c>
      <c r="G275" s="70" t="s">
        <v>16</v>
      </c>
      <c r="H275" s="66">
        <v>43</v>
      </c>
      <c r="I275" s="67">
        <f>100 * (   ((60*(INT(MIN(H272:H279))))+(100*(MIN(H272:H279)-(INT(MIN(H272:H279))))) )  /  ((60*(INT(H275)))+(100*((H275)-(INT(H275)))))    )</f>
        <v>56.821705426356594</v>
      </c>
      <c r="J275" s="53">
        <v>27.44</v>
      </c>
      <c r="K275" s="68">
        <f>100 * (   ((60*(INT(MIN(J272:J279))))+(100*(MIN(J272:J279)-(INT(MIN(J272:J279))))) )  /  ((60*(INT(J275)))+(100*((J275)-(INT(J275)))))    )</f>
        <v>92.548076923076891</v>
      </c>
      <c r="L275" s="66">
        <v>21.42</v>
      </c>
      <c r="M275" s="67">
        <f>100 * (   ((60*(INT(MIN(L272:L279))))+(100*(MIN(L272:L279)-(INT(MIN(L272:L279))))) )  /  ((60*(INT(L275)))+(100*((L275)-(INT(L275)))))    )</f>
        <v>73.425499231950823</v>
      </c>
      <c r="N275" s="66">
        <v>26.31</v>
      </c>
      <c r="O275" s="68">
        <f>100 * (   ((60*(INT(MIN(N272:N279))))+(100*(MIN(N272:N279)-(INT(MIN(N272:N279))))) )  /  ((60*(INT(N275)))+(100*((N275)-(INT(N275)))))    )</f>
        <v>91.577624135763699</v>
      </c>
      <c r="P275" s="66">
        <v>30.57</v>
      </c>
      <c r="Q275" s="68">
        <f>100 * (   ((60*(INT(MIN(P272:P279))))+(100*(MIN(P272:P279)-(INT(MIN(P272:P279))))) )  /  ((60*(INT(P275)))+(100*((P275)-(INT(P275)))))    )</f>
        <v>89.391491653204085</v>
      </c>
      <c r="R275" s="66">
        <v>40.01</v>
      </c>
      <c r="S275" s="68">
        <f>100 * (   ((60*(INT(MIN(R272:R279))))+(100*(MIN(R272:R279)-(INT(MIN(R272:R279))))) )  /  ((60*(INT(R275)))+(100*((R275)-(INT(R275)))))    )</f>
        <v>89.920866305705971</v>
      </c>
      <c r="T275" s="66">
        <v>42.31</v>
      </c>
      <c r="U275" s="67">
        <f>100 * (   ((60*(INT(MIN(T272:T279))))+(100*(MIN(T272:T279)-(INT(MIN(T272:T279))))) )  /  ((60*(INT(T275)))+(100*((T275)-(INT(T275)))))    )</f>
        <v>57.075656605252846</v>
      </c>
      <c r="V275" s="68">
        <f>SUM(E275,Q275,S275,K275,O275)</f>
        <v>448.36194660557271</v>
      </c>
      <c r="W275" s="14"/>
      <c r="X275" s="15"/>
      <c r="Z275" s="13">
        <f t="shared" si="287"/>
        <v>444.97936550839307</v>
      </c>
      <c r="AB275" s="11">
        <f t="shared" si="288"/>
        <v>0</v>
      </c>
      <c r="AC275" s="11">
        <f t="shared" si="289"/>
        <v>0</v>
      </c>
      <c r="AD275" s="11">
        <f t="shared" si="290"/>
        <v>0</v>
      </c>
      <c r="AE275" s="11">
        <f t="shared" si="291"/>
        <v>0</v>
      </c>
      <c r="AF275" s="11">
        <f t="shared" si="292"/>
        <v>0</v>
      </c>
      <c r="AG275" s="11">
        <f t="shared" si="293"/>
        <v>0</v>
      </c>
      <c r="AH275" s="11">
        <f t="shared" si="294"/>
        <v>0</v>
      </c>
      <c r="AI275" s="11">
        <f t="shared" si="295"/>
        <v>444.97936550839307</v>
      </c>
      <c r="AJ275" s="11">
        <f t="shared" si="296"/>
        <v>0</v>
      </c>
      <c r="AK275" s="11">
        <f t="shared" si="297"/>
        <v>0</v>
      </c>
      <c r="AL275" s="11">
        <f t="shared" si="298"/>
        <v>0</v>
      </c>
    </row>
    <row r="276" spans="1:38" x14ac:dyDescent="0.2">
      <c r="A276" s="105" t="s">
        <v>7</v>
      </c>
      <c r="B276" s="96" t="s">
        <v>234</v>
      </c>
      <c r="C276" s="65" t="s">
        <v>84</v>
      </c>
      <c r="D276" s="66">
        <v>53.1</v>
      </c>
      <c r="E276" s="68">
        <f>100 * (   ((60*(INT(MIN(D272:D279))))+(100*(MIN(D272:D279)-(INT(MIN(D272:D279))))) )  /  ((60*(INT(D276)))+(100*((D276)-(INT(D276)))))    )</f>
        <v>90.940438871473347</v>
      </c>
      <c r="F276" s="66">
        <v>38.22</v>
      </c>
      <c r="G276" s="67">
        <f>100 * (   ((60*(INT(MIN(F272:F279))))+(100*(MIN(F272:F279)-(INT(MIN(F272:F279))))) )  /  ((60*(INT(F276)))+(100*((F276)-(INT(F276)))))    )</f>
        <v>67.72371850564727</v>
      </c>
      <c r="H276" s="66">
        <v>30.29</v>
      </c>
      <c r="I276" s="68">
        <f>100 * (   ((60*(INT(MIN(H272:H279))))+(100*(MIN(H272:H279)-(INT(MIN(H272:H279))))) )  /  ((60*(INT(H276)))+(100*((H276)-(INT(H276)))))    )</f>
        <v>80.153089119737572</v>
      </c>
      <c r="J276" s="66" t="s">
        <v>112</v>
      </c>
      <c r="K276" s="70" t="s">
        <v>16</v>
      </c>
      <c r="L276" s="66">
        <v>23.01</v>
      </c>
      <c r="M276" s="67">
        <f>100 * (   ((60*(INT(MIN(L272:L279))))+(100*(MIN(L272:L279)-(INT(MIN(L272:L279))))) )  /  ((60*(INT(L276)))+(100*((L276)-(INT(L276)))))    )</f>
        <v>69.225199131064429</v>
      </c>
      <c r="N276" s="66">
        <v>34.29</v>
      </c>
      <c r="O276" s="68">
        <f>100 * (   ((60*(INT(MIN(N272:N279))))+(100*(MIN(N272:N279)-(INT(MIN(N272:N279))))) )  /  ((60*(INT(N276)))+(100*((N276)-(INT(N276)))))    )</f>
        <v>70.420492991783476</v>
      </c>
      <c r="P276" s="66">
        <v>32.57</v>
      </c>
      <c r="Q276" s="68">
        <f>100 * (   ((60*(INT(MIN(P272:P279))))+(100*(MIN(P272:P279)-(INT(MIN(P272:P279))))) )  /  ((60*(INT(P276)))+(100*((P276)-(INT(P276)))))    )</f>
        <v>83.965604451188653</v>
      </c>
      <c r="R276" s="66">
        <v>47.57</v>
      </c>
      <c r="S276" s="68">
        <f>100 * (   ((60*(INT(MIN(R272:R279))))+(100*(MIN(R272:R279)-(INT(MIN(R272:R279))))) )  /  ((60*(INT(R276)))+(100*((R276)-(INT(R276)))))    )</f>
        <v>75.043448036148789</v>
      </c>
      <c r="T276" s="66">
        <v>41.56</v>
      </c>
      <c r="U276" s="67">
        <f>100 * (   ((60*(INT(MIN(T272:T279))))+(100*(MIN(T272:T279)-(INT(MIN(T272:T279))))) )  /  ((60*(INT(T276)))+(100*((T276)-(INT(T276)))))    )</f>
        <v>57.869634340222575</v>
      </c>
      <c r="V276" s="68">
        <f>SUM(E276,O276,I276,Q276,S276)</f>
        <v>400.52307347033184</v>
      </c>
      <c r="W276" s="14"/>
      <c r="X276" s="15"/>
      <c r="Z276" s="13">
        <f t="shared" si="287"/>
        <v>416.73913781308624</v>
      </c>
      <c r="AB276" s="11">
        <f t="shared" si="288"/>
        <v>0</v>
      </c>
      <c r="AC276" s="11">
        <f t="shared" si="289"/>
        <v>0</v>
      </c>
      <c r="AD276" s="11">
        <f t="shared" si="290"/>
        <v>0</v>
      </c>
      <c r="AE276" s="11">
        <f t="shared" si="291"/>
        <v>0</v>
      </c>
      <c r="AF276" s="11">
        <f t="shared" si="292"/>
        <v>0</v>
      </c>
      <c r="AG276" s="11">
        <f t="shared" si="293"/>
        <v>0</v>
      </c>
      <c r="AH276" s="11">
        <f t="shared" si="294"/>
        <v>0</v>
      </c>
      <c r="AI276" s="11">
        <f t="shared" si="295"/>
        <v>416.73913781308624</v>
      </c>
      <c r="AJ276" s="11">
        <f t="shared" si="296"/>
        <v>0</v>
      </c>
      <c r="AK276" s="11">
        <f t="shared" si="297"/>
        <v>0</v>
      </c>
      <c r="AL276" s="11">
        <f t="shared" si="298"/>
        <v>0</v>
      </c>
    </row>
    <row r="277" spans="1:38" x14ac:dyDescent="0.2">
      <c r="A277" s="105" t="s">
        <v>8</v>
      </c>
      <c r="B277" s="49" t="s">
        <v>231</v>
      </c>
      <c r="C277" s="65" t="s">
        <v>84</v>
      </c>
      <c r="D277" s="66">
        <v>48.21</v>
      </c>
      <c r="E277" s="68">
        <f>100 * (   ((60*(INT(MIN(D272:D279))))+(100*(MIN(D272:D279)-(INT(MIN(D272:D279))))) )  /  ((60*(INT(D277)))+(100*((D277)-(INT(D277)))))    )</f>
        <v>100</v>
      </c>
      <c r="F277" s="66">
        <v>42.26</v>
      </c>
      <c r="G277" s="68">
        <f>100 * (   ((60*(INT(MIN(F272:F279))))+(100*(MIN(F272:F279)-(INT(MIN(F272:F279))))) )  /  ((60*(INT(F277)))+(100*((F277)-(INT(F277)))))    )</f>
        <v>61.233307148468185</v>
      </c>
      <c r="H277" s="66">
        <v>29.21</v>
      </c>
      <c r="I277" s="68">
        <f>100 * (   ((60*(INT(MIN(H272:H279))))+(100*(MIN(H272:H279)-(INT(MIN(H272:H279))))) )  /  ((60*(INT(H277)))+(100*((H277)-(INT(H277)))))    )</f>
        <v>83.248154457694497</v>
      </c>
      <c r="J277" s="66">
        <v>48.43</v>
      </c>
      <c r="K277" s="67">
        <f>100 * (   ((60*(INT(MIN(J272:J279))))+(100*(MIN(J272:J279)-(INT(MIN(J272:J279))))) )  /  ((60*(INT(J277)))+(100*((J277)-(INT(J277)))))    )</f>
        <v>52.685596989394448</v>
      </c>
      <c r="L277" s="66">
        <v>37.340000000000003</v>
      </c>
      <c r="M277" s="67">
        <f>100 * (   ((60*(INT(MIN(L272:L279))))+(100*(MIN(L272:L279)-(INT(MIN(L272:L279))))) )  /  ((60*(INT(L277)))+(100*((L277)-(INT(L277)))))    )</f>
        <v>42.41348713398402</v>
      </c>
      <c r="N277" s="66"/>
      <c r="O277" s="67"/>
      <c r="P277" s="66">
        <v>36.58</v>
      </c>
      <c r="Q277" s="68">
        <f>100 * (   ((60*(INT(MIN(P272:P279))))+(100*(MIN(P272:P279)-(INT(MIN(P272:P279))))) )  /  ((60*(INT(P277)))+(100*((P277)-(INT(P277)))))    )</f>
        <v>74.842200180342644</v>
      </c>
      <c r="R277" s="66">
        <v>60.27</v>
      </c>
      <c r="S277" s="67">
        <f>100 * (   ((60*(INT(MIN(R272:R279))))+(100*(MIN(R272:R279)-(INT(MIN(R272:R279))))) )  /  ((60*(INT(R277)))+(100*((R277)-(INT(R277)))))    )</f>
        <v>59.525778880617594</v>
      </c>
      <c r="T277" s="66">
        <v>35.58</v>
      </c>
      <c r="U277" s="68">
        <f>100 * (   ((60*(INT(MIN(T272:T279))))+(100*(MIN(T272:T279)-(INT(MIN(T272:T279))))) )  /  ((60*(INT(T277)))+(100*((T277)-(INT(T277)))))    )</f>
        <v>67.46987951807229</v>
      </c>
      <c r="V277" s="68">
        <f>SUM(E277,G277,I277,Q277,U277)</f>
        <v>386.79354130457762</v>
      </c>
      <c r="W277" s="14"/>
      <c r="X277" s="15"/>
      <c r="Z277" s="13">
        <f t="shared" si="287"/>
        <v>378.9928830160016</v>
      </c>
      <c r="AB277" s="11">
        <f t="shared" si="288"/>
        <v>0</v>
      </c>
      <c r="AC277" s="11">
        <f t="shared" si="289"/>
        <v>0</v>
      </c>
      <c r="AD277" s="11">
        <f t="shared" si="290"/>
        <v>0</v>
      </c>
      <c r="AE277" s="11">
        <f t="shared" si="291"/>
        <v>0</v>
      </c>
      <c r="AF277" s="11">
        <f t="shared" si="292"/>
        <v>0</v>
      </c>
      <c r="AG277" s="11">
        <f t="shared" si="293"/>
        <v>0</v>
      </c>
      <c r="AH277" s="11">
        <f t="shared" si="294"/>
        <v>0</v>
      </c>
      <c r="AI277" s="11">
        <f t="shared" si="295"/>
        <v>378.9928830160016</v>
      </c>
      <c r="AJ277" s="11">
        <f t="shared" si="296"/>
        <v>0</v>
      </c>
      <c r="AK277" s="11">
        <f t="shared" si="297"/>
        <v>0</v>
      </c>
      <c r="AL277" s="11">
        <f t="shared" si="298"/>
        <v>0</v>
      </c>
    </row>
    <row r="278" spans="1:38" x14ac:dyDescent="0.2">
      <c r="A278" s="105" t="s">
        <v>9</v>
      </c>
      <c r="B278" s="96" t="s">
        <v>368</v>
      </c>
      <c r="C278" s="65" t="s">
        <v>126</v>
      </c>
      <c r="D278" s="50"/>
      <c r="E278" s="68"/>
      <c r="F278" s="66" t="s">
        <v>88</v>
      </c>
      <c r="G278" s="70" t="s">
        <v>16</v>
      </c>
      <c r="H278" s="66">
        <v>34.11</v>
      </c>
      <c r="I278" s="68">
        <f>100 * (   ((60*(INT(MIN(H272:H279))))+(100*(MIN(H272:H279)-(INT(MIN(H272:H279))))) )  /  ((60*(INT(H278)))+(100*((H278)-(INT(H278)))))    )</f>
        <v>71.47732813261824</v>
      </c>
      <c r="J278" s="53">
        <v>55.24</v>
      </c>
      <c r="K278" s="68">
        <f>100 * (   ((60*(INT(MIN(J272:J279))))+(100*(MIN(J272:J279)-(INT(MIN(J272:J279))))) )  /  ((60*(INT(J278)))+(100*((J278)-(INT(J278)))))    )</f>
        <v>46.329723225030079</v>
      </c>
      <c r="L278" s="66"/>
      <c r="M278" s="68"/>
      <c r="N278" s="66">
        <v>47.25</v>
      </c>
      <c r="O278" s="68">
        <f>100 * (   ((60*(INT(MIN(N272:N279))))+(100*(MIN(N272:N279)-(INT(MIN(N272:N279))))) )  /  ((60*(INT(N278)))+(100*((N278)-(INT(N278)))))    )</f>
        <v>51.212653778558881</v>
      </c>
      <c r="P278" s="69"/>
      <c r="Q278" s="68"/>
      <c r="R278" s="66"/>
      <c r="S278" s="68"/>
      <c r="T278" s="66">
        <v>63.08</v>
      </c>
      <c r="U278" s="68">
        <f>100 * (   ((60*(INT(MIN(T272:T279))))+(100*(MIN(T272:T279)-(INT(MIN(T272:T279))))) )  /  ((60*(INT(T278)))+(100*((T278)-(INT(T278)))))    )</f>
        <v>38.437170010559662</v>
      </c>
      <c r="V278" s="68">
        <f>SUM(U278,O278,I278,K278,M278)</f>
        <v>207.45687514676686</v>
      </c>
      <c r="W278" s="14"/>
      <c r="X278" s="15"/>
      <c r="Z278" s="13">
        <f>(SUM(E278,G278,I278,K278,M278,O278,Q278,S278,U278)*0.7)</f>
        <v>145.21981260273679</v>
      </c>
      <c r="AB278" s="11">
        <f>IF(C278="Vihor",1,0)*Z278</f>
        <v>0</v>
      </c>
      <c r="AC278" s="11">
        <f>IF(C278="Maksimir",1,0)*Z278</f>
        <v>0</v>
      </c>
      <c r="AD278" s="11">
        <f>IF(C278="Japetić",1,0)*Z278</f>
        <v>0</v>
      </c>
      <c r="AE278" s="11">
        <f>IF(C278="Bjelovar",1,0)*Z278</f>
        <v>0</v>
      </c>
      <c r="AF278" s="11">
        <f>IF(C278="Međimurje",1,0)*Z278</f>
        <v>0</v>
      </c>
      <c r="AG278" s="11">
        <f>IF(C278="Sova",1,0)*Z278</f>
        <v>0</v>
      </c>
      <c r="AH278" s="11">
        <f>IF(C278="Orion",1,0)*Z278</f>
        <v>0</v>
      </c>
      <c r="AI278" s="11">
        <f>IF(C278="Kapela",1,0)*Z278</f>
        <v>0</v>
      </c>
      <c r="AJ278" s="11">
        <f>IF(C278="Jelen",1,0)*Z278</f>
        <v>0</v>
      </c>
      <c r="AK278" s="11">
        <f>IF(C278="Varaždin",1,0)*Z278</f>
        <v>0</v>
      </c>
      <c r="AL278" s="11">
        <f>IF(C278="Ivan Merz",1,0)*Z278</f>
        <v>145.21981260273679</v>
      </c>
    </row>
    <row r="279" spans="1:38" ht="13.5" thickBot="1" x14ac:dyDescent="0.25">
      <c r="A279" s="107" t="s">
        <v>10</v>
      </c>
      <c r="B279" s="125" t="s">
        <v>412</v>
      </c>
      <c r="C279" s="72" t="s">
        <v>126</v>
      </c>
      <c r="D279" s="73"/>
      <c r="E279" s="74"/>
      <c r="F279" s="73"/>
      <c r="G279" s="74"/>
      <c r="H279" s="73"/>
      <c r="I279" s="74"/>
      <c r="J279" s="73"/>
      <c r="K279" s="123"/>
      <c r="L279" s="73"/>
      <c r="M279" s="123"/>
      <c r="N279" s="73"/>
      <c r="O279" s="123"/>
      <c r="P279" s="73"/>
      <c r="Q279" s="74"/>
      <c r="R279" s="73"/>
      <c r="S279" s="123"/>
      <c r="T279" s="73">
        <v>58.3</v>
      </c>
      <c r="U279" s="74">
        <f>100 * (   ((60*(INT(MIN(T272:T279))))+(100*(MIN(T272:T279)-(INT(MIN(T272:T279))))) )  /  ((60*(INT(T279)))+(100*((T279)-(INT(T279)))))    )</f>
        <v>41.481481481481488</v>
      </c>
      <c r="V279" s="74">
        <f>SUM(U279,O279,I279,K279,M279)</f>
        <v>41.481481481481488</v>
      </c>
      <c r="W279" s="14"/>
      <c r="X279" s="15"/>
      <c r="Z279" s="13">
        <f>(SUM(E279,G279,I279,K279,M279,O279,Q279,S279,U279)*0.7)</f>
        <v>29.037037037037038</v>
      </c>
      <c r="AB279" s="11">
        <f>IF(C279="Vihor",1,0)*Z279</f>
        <v>0</v>
      </c>
      <c r="AC279" s="11">
        <f>IF(C279="Maksimir",1,0)*Z279</f>
        <v>0</v>
      </c>
      <c r="AD279" s="11">
        <f>IF(C279="Japetić",1,0)*Z279</f>
        <v>0</v>
      </c>
      <c r="AE279" s="11">
        <f>IF(C279="Bjelovar",1,0)*Z279</f>
        <v>0</v>
      </c>
      <c r="AF279" s="11">
        <f>IF(C279="Međimurje",1,0)*Z279</f>
        <v>0</v>
      </c>
      <c r="AG279" s="11">
        <f>IF(C279="Sova",1,0)*Z279</f>
        <v>0</v>
      </c>
      <c r="AH279" s="11">
        <f>IF(C279="Orion",1,0)*Z279</f>
        <v>0</v>
      </c>
      <c r="AI279" s="11">
        <f>IF(C279="Kapela",1,0)*Z279</f>
        <v>0</v>
      </c>
      <c r="AJ279" s="11">
        <f>IF(C279="Jelen",1,0)*Z279</f>
        <v>0</v>
      </c>
      <c r="AK279" s="11">
        <f>IF(C279="Varaždin",1,0)*Z279</f>
        <v>0</v>
      </c>
      <c r="AL279" s="11">
        <f>IF(C279="Ivan Merz",1,0)*Z279</f>
        <v>29.037037037037038</v>
      </c>
    </row>
    <row r="280" spans="1:38" ht="13.5" thickBot="1" x14ac:dyDescent="0.25"/>
    <row r="281" spans="1:38" ht="13.5" customHeight="1" x14ac:dyDescent="0.25">
      <c r="A281" s="387"/>
      <c r="B281" s="390" t="s">
        <v>67</v>
      </c>
      <c r="C281" s="393" t="s">
        <v>2</v>
      </c>
      <c r="D281" s="380" t="s">
        <v>95</v>
      </c>
      <c r="E281" s="380"/>
      <c r="F281" s="380" t="s">
        <v>145</v>
      </c>
      <c r="G281" s="380"/>
      <c r="H281" s="380" t="s">
        <v>133</v>
      </c>
      <c r="I281" s="380"/>
      <c r="J281" s="380" t="s">
        <v>135</v>
      </c>
      <c r="K281" s="380"/>
      <c r="L281" s="380" t="s">
        <v>136</v>
      </c>
      <c r="M281" s="381"/>
      <c r="N281" s="380" t="s">
        <v>149</v>
      </c>
      <c r="O281" s="380"/>
      <c r="P281" s="380" t="s">
        <v>20</v>
      </c>
      <c r="Q281" s="380"/>
      <c r="R281" s="380" t="s">
        <v>153</v>
      </c>
      <c r="S281" s="381"/>
      <c r="T281" s="380" t="s">
        <v>381</v>
      </c>
      <c r="U281" s="381"/>
      <c r="V281" s="384" t="s">
        <v>93</v>
      </c>
      <c r="W281" s="396"/>
      <c r="X281" s="396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spans="1:38" ht="13.5" x14ac:dyDescent="0.25">
      <c r="A282" s="388"/>
      <c r="B282" s="391"/>
      <c r="C282" s="394"/>
      <c r="D282" s="379" t="s">
        <v>144</v>
      </c>
      <c r="E282" s="379"/>
      <c r="F282" s="379" t="s">
        <v>146</v>
      </c>
      <c r="G282" s="379"/>
      <c r="H282" s="379" t="s">
        <v>146</v>
      </c>
      <c r="I282" s="379"/>
      <c r="J282" s="379" t="s">
        <v>147</v>
      </c>
      <c r="K282" s="379"/>
      <c r="L282" s="379" t="s">
        <v>148</v>
      </c>
      <c r="M282" s="379"/>
      <c r="N282" s="379" t="s">
        <v>151</v>
      </c>
      <c r="O282" s="379"/>
      <c r="P282" s="379" t="s">
        <v>152</v>
      </c>
      <c r="Q282" s="379"/>
      <c r="R282" s="379" t="s">
        <v>91</v>
      </c>
      <c r="S282" s="379"/>
      <c r="T282" s="379" t="s">
        <v>382</v>
      </c>
      <c r="U282" s="379"/>
      <c r="V282" s="385"/>
      <c r="W282" s="396"/>
      <c r="X282" s="396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spans="1:38" ht="13.5" customHeight="1" thickBot="1" x14ac:dyDescent="0.25">
      <c r="A283" s="389"/>
      <c r="B283" s="392"/>
      <c r="C283" s="395"/>
      <c r="D283" s="31" t="s">
        <v>0</v>
      </c>
      <c r="E283" s="32" t="s">
        <v>1</v>
      </c>
      <c r="F283" s="31" t="s">
        <v>0</v>
      </c>
      <c r="G283" s="32" t="s">
        <v>1</v>
      </c>
      <c r="H283" s="31" t="s">
        <v>0</v>
      </c>
      <c r="I283" s="32" t="s">
        <v>1</v>
      </c>
      <c r="J283" s="31" t="s">
        <v>0</v>
      </c>
      <c r="K283" s="32" t="s">
        <v>1</v>
      </c>
      <c r="L283" s="31" t="s">
        <v>0</v>
      </c>
      <c r="M283" s="32" t="s">
        <v>1</v>
      </c>
      <c r="N283" s="31" t="s">
        <v>0</v>
      </c>
      <c r="O283" s="32" t="s">
        <v>1</v>
      </c>
      <c r="P283" s="31" t="s">
        <v>0</v>
      </c>
      <c r="Q283" s="32" t="s">
        <v>1</v>
      </c>
      <c r="R283" s="31" t="s">
        <v>0</v>
      </c>
      <c r="S283" s="32" t="s">
        <v>1</v>
      </c>
      <c r="T283" s="31" t="s">
        <v>0</v>
      </c>
      <c r="U283" s="32" t="s">
        <v>1</v>
      </c>
      <c r="V283" s="386"/>
      <c r="W283" s="20"/>
      <c r="X283" s="19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spans="1:38" x14ac:dyDescent="0.2">
      <c r="A284" s="108" t="s">
        <v>3</v>
      </c>
      <c r="B284" s="48" t="s">
        <v>306</v>
      </c>
      <c r="C284" s="60" t="s">
        <v>126</v>
      </c>
      <c r="D284" s="61"/>
      <c r="E284" s="62"/>
      <c r="F284" s="61">
        <v>25.07</v>
      </c>
      <c r="G284" s="62">
        <f>100 * (   ((60*(INT(MIN(F284:F293))))+(100*(MIN(F284:F293)-(INT(MIN(F284:F293))))) )  /  ((60*(INT(F284)))+(100*((F284)-(INT(F284)))))    )</f>
        <v>100</v>
      </c>
      <c r="H284" s="61">
        <v>23.03</v>
      </c>
      <c r="I284" s="62">
        <f>100 * (   ((60*(INT(MIN(H284:H293))))+(100*(MIN(H284:H293)-(INT(MIN(H284:H293))))) )  /  ((60*(INT(H284)))+(100*((H284)-(INT(H284)))))    )</f>
        <v>100</v>
      </c>
      <c r="J284" s="61">
        <v>26.27</v>
      </c>
      <c r="K284" s="62">
        <f>100 * (   ((60*(INT(MIN(J284:J293))))+(100*(MIN(J284:J293)-(INT(MIN(J284:J293))))) )  /  ((60*(INT(J284)))+(100*((J284)-(INT(J284)))))    )</f>
        <v>100</v>
      </c>
      <c r="L284" s="61"/>
      <c r="M284" s="62"/>
      <c r="N284" s="61">
        <v>32.29</v>
      </c>
      <c r="O284" s="63">
        <f>100 * (   ((60*(INT(MIN(N284:N293))))+(100*(MIN(N284:N293)-(INT(MIN(N284:N293))))) )  /  ((60*(INT(N284)))+(100*((N284)-(INT(N284)))))    )</f>
        <v>99.948691636736783</v>
      </c>
      <c r="P284" s="61">
        <v>19.329999999999998</v>
      </c>
      <c r="Q284" s="62">
        <f>100 * (   ((60*(INT(MIN(P284:P293))))+(100*(MIN(P284:P293)-(INT(MIN(P284:P293))))) )  /  ((60*(INT(P284)))+(100*((P284)-(INT(P284)))))    )</f>
        <v>100</v>
      </c>
      <c r="R284" s="61">
        <v>51.2</v>
      </c>
      <c r="S284" s="62">
        <f>100 * (   ((60*(INT(MIN(R284:R293))))+(100*(MIN(R284:R293)-(INT(MIN(R284:R293))))) )  /  ((60*(INT(R284)))+(100*((R284)-(INT(R284)))))    )</f>
        <v>100</v>
      </c>
      <c r="T284" s="61">
        <v>26.53</v>
      </c>
      <c r="U284" s="62">
        <f>100 * (   ((60*(INT(MIN(T284:T293))))+(100*(MIN(T284:T293)-(INT(MIN(T284:T293))))) )  /  ((60*(INT(T284)))+(100*((T284)-(INT(T284)))))    )</f>
        <v>100</v>
      </c>
      <c r="V284" s="62">
        <f>SUM(S284,G284,I284,K284,Q284)</f>
        <v>500</v>
      </c>
      <c r="W284" s="6"/>
      <c r="X284" s="2"/>
      <c r="Z284" s="13">
        <f t="shared" ref="Z284:Z293" si="299">(SUM(E284,G284,I284,K284,M284,O284,Q284,S284,U284)*0.8)</f>
        <v>559.95895330938947</v>
      </c>
      <c r="AB284" s="11">
        <f t="shared" ref="AB284:AB293" si="300">IF(C284="Vihor",1,0)*Z284</f>
        <v>0</v>
      </c>
      <c r="AC284" s="11">
        <f t="shared" ref="AC284:AC293" si="301">IF(C284="Maksimir",1,0)*Z284</f>
        <v>0</v>
      </c>
      <c r="AD284" s="11">
        <f t="shared" ref="AD284:AD293" si="302">IF(C284="Japetić",1,0)*Z284</f>
        <v>0</v>
      </c>
      <c r="AE284" s="11">
        <f t="shared" ref="AE284:AE293" si="303">IF(C284="Bjelovar",1,0)*Z284</f>
        <v>0</v>
      </c>
      <c r="AF284" s="11">
        <f t="shared" ref="AF284:AF293" si="304">IF(C284="Međimurje",1,0)*Z284</f>
        <v>0</v>
      </c>
      <c r="AG284" s="11">
        <f t="shared" ref="AG284:AG293" si="305">IF(C284="Sova",1,0)*Z284</f>
        <v>0</v>
      </c>
      <c r="AH284" s="11">
        <f t="shared" ref="AH284:AH293" si="306">IF(C284="Orion",1,0)*Z284</f>
        <v>0</v>
      </c>
      <c r="AI284" s="11">
        <f t="shared" ref="AI284:AI293" si="307">IF(C284="Kapela",1,0)*Z284</f>
        <v>0</v>
      </c>
      <c r="AJ284" s="11">
        <f t="shared" ref="AJ284:AJ293" si="308">IF(C284="Jelen",1,0)*Z284</f>
        <v>0</v>
      </c>
      <c r="AK284" s="11">
        <f t="shared" ref="AK284:AK293" si="309">IF(C284="Varaždin",1,0)*Z284</f>
        <v>0</v>
      </c>
      <c r="AL284" s="11">
        <f t="shared" ref="AL284:AL293" si="310">IF(C284="Ivan Merz",1,0)*Z284</f>
        <v>559.95895330938947</v>
      </c>
    </row>
    <row r="285" spans="1:38" x14ac:dyDescent="0.2">
      <c r="A285" s="105" t="s">
        <v>4</v>
      </c>
      <c r="B285" s="96" t="s">
        <v>236</v>
      </c>
      <c r="C285" s="65" t="s">
        <v>80</v>
      </c>
      <c r="D285" s="66">
        <v>49.22</v>
      </c>
      <c r="E285" s="68">
        <f>100 * (   ((60*(INT(MIN(D284:D293))))+(100*(MIN(D284:D293)-(INT(MIN(D284:D293))))) )  /  ((60*(INT(D285)))+(100*((D285)-(INT(D285)))))    )</f>
        <v>100</v>
      </c>
      <c r="F285" s="66">
        <v>29.55</v>
      </c>
      <c r="G285" s="68">
        <f>100 * (   ((60*(INT(MIN(F284:F293))))+(100*(MIN(F284:F293)-(INT(MIN(F284:F293))))) )  /  ((60*(INT(F285)))+(100*((F285)-(INT(F285)))))    )</f>
        <v>83.955431754874652</v>
      </c>
      <c r="H285" s="66">
        <v>33.17</v>
      </c>
      <c r="I285" s="67">
        <f>100 * (   ((60*(INT(MIN(H284:H293))))+(100*(MIN(H284:H293)-(INT(MIN(H284:H293))))) )  /  ((60*(INT(H285)))+(100*((H285)-(INT(H285)))))    )</f>
        <v>69.253880821231846</v>
      </c>
      <c r="J285" s="66">
        <v>30.46</v>
      </c>
      <c r="K285" s="68">
        <f>100 * (   ((60*(INT(MIN(J284:J293))))+(100*(MIN(J284:J293)-(INT(MIN(J284:J293))))) )  /  ((60*(INT(J285)))+(100*((J285)-(INT(J285)))))    )</f>
        <v>85.969664138678226</v>
      </c>
      <c r="L285" s="66">
        <v>36.53</v>
      </c>
      <c r="M285" s="68">
        <f>100 * (   ((60*(INT(MIN(L284:L293))))+(100*(MIN(L284:L293)-(INT(MIN(L284:L293))))) )  /  ((60*(INT(L285)))+(100*((L285)-(INT(L285)))))    )</f>
        <v>72.751920469950292</v>
      </c>
      <c r="N285" s="66">
        <v>32.28</v>
      </c>
      <c r="O285" s="68">
        <f>100 * (   ((60*(INT(MIN(N284:N293))))+(100*(MIN(N284:N293)-(INT(MIN(N284:N293))))) )  /  ((60*(INT(N285)))+(100*((N285)-(INT(N285)))))    )</f>
        <v>100</v>
      </c>
      <c r="P285" s="66">
        <v>27.08</v>
      </c>
      <c r="Q285" s="67">
        <f>100 * (   ((60*(INT(MIN(P284:P293))))+(100*(MIN(P284:P293)-(INT(MIN(P284:P293))))) )  /  ((60*(INT(P285)))+(100*((P285)-(INT(P285)))))    )</f>
        <v>72.051597051597042</v>
      </c>
      <c r="R285" s="66"/>
      <c r="S285" s="68"/>
      <c r="T285" s="66"/>
      <c r="U285" s="68"/>
      <c r="V285" s="68">
        <f>SUM(E285,G285,O285,K285,M285)</f>
        <v>442.67701636350318</v>
      </c>
      <c r="W285" s="6"/>
      <c r="X285" s="2"/>
      <c r="Z285" s="13">
        <f t="shared" si="299"/>
        <v>467.18599538906568</v>
      </c>
      <c r="AB285" s="11">
        <f t="shared" si="300"/>
        <v>0</v>
      </c>
      <c r="AC285" s="11">
        <f t="shared" si="301"/>
        <v>467.18599538906568</v>
      </c>
      <c r="AD285" s="11">
        <f t="shared" si="302"/>
        <v>0</v>
      </c>
      <c r="AE285" s="11">
        <f t="shared" si="303"/>
        <v>0</v>
      </c>
      <c r="AF285" s="11">
        <f t="shared" si="304"/>
        <v>0</v>
      </c>
      <c r="AG285" s="11">
        <f t="shared" si="305"/>
        <v>0</v>
      </c>
      <c r="AH285" s="11">
        <f t="shared" si="306"/>
        <v>0</v>
      </c>
      <c r="AI285" s="11">
        <f t="shared" si="307"/>
        <v>0</v>
      </c>
      <c r="AJ285" s="11">
        <f t="shared" si="308"/>
        <v>0</v>
      </c>
      <c r="AK285" s="11">
        <f t="shared" si="309"/>
        <v>0</v>
      </c>
      <c r="AL285" s="11">
        <f t="shared" si="310"/>
        <v>0</v>
      </c>
    </row>
    <row r="286" spans="1:38" x14ac:dyDescent="0.2">
      <c r="A286" s="105" t="s">
        <v>5</v>
      </c>
      <c r="B286" s="49" t="s">
        <v>241</v>
      </c>
      <c r="C286" s="65" t="s">
        <v>84</v>
      </c>
      <c r="D286" s="66" t="s">
        <v>88</v>
      </c>
      <c r="E286" s="68" t="s">
        <v>16</v>
      </c>
      <c r="F286" s="66">
        <v>48.55</v>
      </c>
      <c r="G286" s="68">
        <f>100 * (   ((60*(INT(MIN(F284:F293))))+(100*(MIN(F284:F293)-(INT(MIN(F284:F293))))) )  /  ((60*(INT(F286)))+(100*((F286)-(INT(F286)))))    )</f>
        <v>51.345826235093703</v>
      </c>
      <c r="H286" s="66">
        <v>43.26</v>
      </c>
      <c r="I286" s="68">
        <f>100 * (   ((60*(INT(MIN(H284:H293))))+(100*(MIN(H284:H293)-(INT(MIN(H284:H293))))) )  /  ((60*(INT(H286)))+(100*((H286)-(INT(H286)))))    )</f>
        <v>53.069838833461247</v>
      </c>
      <c r="J286" s="66">
        <v>53.15</v>
      </c>
      <c r="K286" s="67">
        <f>100 * (   ((60*(INT(MIN(J284:J293))))+(100*(MIN(J284:J293)-(INT(MIN(J284:J293))))) )  /  ((60*(INT(J286)))+(100*((J286)-(INT(J286)))))    )</f>
        <v>49.671361502347416</v>
      </c>
      <c r="L286" s="66">
        <v>33.049999999999997</v>
      </c>
      <c r="M286" s="68">
        <f>100 * (   ((60*(INT(MIN(L284:L293))))+(100*(MIN(L284:L293)-(INT(MIN(L284:L293))))) )  /  ((60*(INT(L286)))+(100*((L286)-(INT(L286)))))    )</f>
        <v>81.108312342569278</v>
      </c>
      <c r="N286" s="66">
        <v>45.57</v>
      </c>
      <c r="O286" s="68">
        <f>100 * (   ((60*(INT(MIN(N284:N293))))+(100*(MIN(N284:N293)-(INT(MIN(N284:N293))))) )  /  ((60*(INT(N286)))+(100*((N286)-(INT(N286)))))    )</f>
        <v>70.656510700036264</v>
      </c>
      <c r="P286" s="66">
        <v>29.43</v>
      </c>
      <c r="Q286" s="68">
        <f>100 * (   ((60*(INT(MIN(P284:P293))))+(100*(MIN(P284:P293)-(INT(MIN(P284:P293))))) )  /  ((60*(INT(P286)))+(100*((P286)-(INT(P286)))))    )</f>
        <v>65.787997756590002</v>
      </c>
      <c r="R286" s="66"/>
      <c r="S286" s="68"/>
      <c r="T286" s="66">
        <v>63.19</v>
      </c>
      <c r="U286" s="67">
        <f>100 * (   ((60*(INT(MIN(T284:T293))))+(100*(MIN(T284:T293)-(INT(MIN(T284:T293))))) )  /  ((60*(INT(T286)))+(100*((T286)-(INT(T286)))))    )</f>
        <v>42.458541721505661</v>
      </c>
      <c r="V286" s="68">
        <f>SUM(O286,G286,I286,Q286,M286)</f>
        <v>321.96848586775047</v>
      </c>
      <c r="W286" s="6"/>
      <c r="X286" s="2"/>
      <c r="Z286" s="13">
        <f t="shared" si="299"/>
        <v>331.27871127328285</v>
      </c>
      <c r="AB286" s="11">
        <f t="shared" si="300"/>
        <v>0</v>
      </c>
      <c r="AC286" s="11">
        <f t="shared" si="301"/>
        <v>0</v>
      </c>
      <c r="AD286" s="11">
        <f t="shared" si="302"/>
        <v>0</v>
      </c>
      <c r="AE286" s="11">
        <f t="shared" si="303"/>
        <v>0</v>
      </c>
      <c r="AF286" s="11">
        <f t="shared" si="304"/>
        <v>0</v>
      </c>
      <c r="AG286" s="11">
        <f t="shared" si="305"/>
        <v>0</v>
      </c>
      <c r="AH286" s="11">
        <f t="shared" si="306"/>
        <v>0</v>
      </c>
      <c r="AI286" s="11">
        <f t="shared" si="307"/>
        <v>331.27871127328285</v>
      </c>
      <c r="AJ286" s="11">
        <f t="shared" si="308"/>
        <v>0</v>
      </c>
      <c r="AK286" s="11">
        <f t="shared" si="309"/>
        <v>0</v>
      </c>
      <c r="AL286" s="11">
        <f t="shared" si="310"/>
        <v>0</v>
      </c>
    </row>
    <row r="287" spans="1:38" x14ac:dyDescent="0.2">
      <c r="A287" s="105" t="s">
        <v>6</v>
      </c>
      <c r="B287" s="49" t="s">
        <v>238</v>
      </c>
      <c r="C287" s="65" t="s">
        <v>73</v>
      </c>
      <c r="D287" s="66">
        <v>95.28</v>
      </c>
      <c r="E287" s="68">
        <f>100 * (   ((60*(INT(MIN(D284:D293))))+(100*(MIN(D284:D293)-(INT(MIN(D284:D293))))) )  /  ((60*(INT(D287)))+(100*((D287)-(INT(D287)))))    )</f>
        <v>51.710893854748605</v>
      </c>
      <c r="F287" s="66">
        <v>46.57</v>
      </c>
      <c r="G287" s="68">
        <f>100 * (   ((60*(INT(MIN(F284:F293))))+(100*(MIN(F284:F293)-(INT(MIN(F284:F293))))) )  /  ((60*(INT(F287)))+(100*((F287)-(INT(F287)))))    )</f>
        <v>53.496627618033365</v>
      </c>
      <c r="H287" s="66">
        <v>46.48</v>
      </c>
      <c r="I287" s="68">
        <f>100 * (   ((60*(INT(MIN(H284:H293))))+(100*(MIN(H284:H293)-(INT(MIN(H284:H293))))) )  /  ((60*(INT(H287)))+(100*((H287)-(INT(H287)))))    )</f>
        <v>49.252136752136764</v>
      </c>
      <c r="J287" s="66">
        <v>58.04</v>
      </c>
      <c r="K287" s="67">
        <f>100 * (   ((60*(INT(MIN(J284:J293))))+(100*(MIN(J284:J293)-(INT(MIN(J284:J293))))) )  /  ((60*(INT(J287)))+(100*((J287)-(INT(J287)))))    )</f>
        <v>45.551090700344432</v>
      </c>
      <c r="L287" s="66">
        <v>26.5</v>
      </c>
      <c r="M287" s="68">
        <f>100 * (   ((60*(INT(MIN(L284:L293))))+(100*(MIN(L284:L293)-(INT(MIN(L284:L293))))) )  /  ((60*(INT(L287)))+(100*((L287)-(INT(L287)))))    )</f>
        <v>100</v>
      </c>
      <c r="N287" s="66"/>
      <c r="O287" s="68"/>
      <c r="P287" s="66"/>
      <c r="Q287" s="68"/>
      <c r="R287" s="66"/>
      <c r="S287" s="68"/>
      <c r="T287" s="66">
        <v>54.07</v>
      </c>
      <c r="U287" s="68">
        <f>100 * (   ((60*(INT(MIN(T284:T293))))+(100*(MIN(T284:T293)-(INT(MIN(T284:T293))))) )  /  ((60*(INT(T287)))+(100*((T287)-(INT(T287)))))    )</f>
        <v>49.676624576532184</v>
      </c>
      <c r="V287" s="68">
        <f>SUM(E287,G287,I287,U287,M287)</f>
        <v>304.13628280145088</v>
      </c>
      <c r="W287" s="6"/>
      <c r="X287" s="2"/>
      <c r="Z287" s="13">
        <f t="shared" si="299"/>
        <v>279.74989880143625</v>
      </c>
      <c r="AB287" s="11">
        <f t="shared" si="300"/>
        <v>279.74989880143625</v>
      </c>
      <c r="AC287" s="11">
        <f t="shared" si="301"/>
        <v>0</v>
      </c>
      <c r="AD287" s="11">
        <f t="shared" si="302"/>
        <v>0</v>
      </c>
      <c r="AE287" s="11">
        <f t="shared" si="303"/>
        <v>0</v>
      </c>
      <c r="AF287" s="11">
        <f t="shared" si="304"/>
        <v>0</v>
      </c>
      <c r="AG287" s="11">
        <f t="shared" si="305"/>
        <v>0</v>
      </c>
      <c r="AH287" s="11">
        <f t="shared" si="306"/>
        <v>0</v>
      </c>
      <c r="AI287" s="11">
        <f t="shared" si="307"/>
        <v>0</v>
      </c>
      <c r="AJ287" s="11">
        <f t="shared" si="308"/>
        <v>0</v>
      </c>
      <c r="AK287" s="11">
        <f t="shared" si="309"/>
        <v>0</v>
      </c>
      <c r="AL287" s="11">
        <f t="shared" si="310"/>
        <v>0</v>
      </c>
    </row>
    <row r="288" spans="1:38" x14ac:dyDescent="0.2">
      <c r="A288" s="105" t="s">
        <v>7</v>
      </c>
      <c r="B288" s="96" t="s">
        <v>237</v>
      </c>
      <c r="C288" s="65" t="s">
        <v>73</v>
      </c>
      <c r="D288" s="50">
        <v>83.31</v>
      </c>
      <c r="E288" s="68">
        <f>100 * (   ((60*(INT(MIN(D284:D293))))+(100*(MIN(D284:D293)-(INT(MIN(D284:D293))))) )  /  ((60*(INT(D288)))+(100*((D288)-(INT(D288)))))    )</f>
        <v>59.109958092197168</v>
      </c>
      <c r="F288" s="66"/>
      <c r="G288" s="68"/>
      <c r="H288" s="66">
        <v>47.31</v>
      </c>
      <c r="I288" s="68">
        <f>100 * (   ((60*(INT(MIN(H284:H293))))+(100*(MIN(H284:H293)-(INT(MIN(H284:H293))))) )  /  ((60*(INT(H288)))+(100*((H288)-(INT(H288)))))    )</f>
        <v>48.509294984216069</v>
      </c>
      <c r="J288" s="53">
        <v>60.08</v>
      </c>
      <c r="K288" s="68">
        <f>100 * (   ((60*(INT(MIN(J284:J293))))+(100*(MIN(J284:J293)-(INT(MIN(J284:J293))))) )  /  ((60*(INT(J288)))+(100*((J288)-(INT(J288)))))    )</f>
        <v>43.985587583148558</v>
      </c>
      <c r="L288" s="66">
        <v>35.35</v>
      </c>
      <c r="M288" s="68">
        <f>100 * (   ((60*(INT(MIN(L284:L293))))+(100*(MIN(L284:L293)-(INT(MIN(L284:L293))))) )  /  ((60*(INT(L288)))+(100*((L288)-(INT(L288)))))    )</f>
        <v>75.409836065573771</v>
      </c>
      <c r="N288" s="66"/>
      <c r="O288" s="68"/>
      <c r="P288" s="66">
        <v>30.57</v>
      </c>
      <c r="Q288" s="68">
        <f>100 * (   ((60*(INT(MIN(P284:P293))))+(100*(MIN(P284:P293)-(INT(MIN(P284:P293))))) )  /  ((60*(INT(P288)))+(100*((P288)-(INT(P288)))))    )</f>
        <v>63.16639741518577</v>
      </c>
      <c r="R288" s="66"/>
      <c r="S288" s="68"/>
      <c r="T288" s="66"/>
      <c r="U288" s="68"/>
      <c r="V288" s="68">
        <f>SUM(E288,Q288,I288,K288,M288)</f>
        <v>290.1810741403213</v>
      </c>
      <c r="W288" s="6"/>
      <c r="X288" s="2"/>
      <c r="Z288" s="13">
        <f t="shared" si="299"/>
        <v>232.14485931225704</v>
      </c>
      <c r="AB288" s="11">
        <f t="shared" si="300"/>
        <v>232.14485931225704</v>
      </c>
      <c r="AC288" s="11">
        <f t="shared" si="301"/>
        <v>0</v>
      </c>
      <c r="AD288" s="11">
        <f t="shared" si="302"/>
        <v>0</v>
      </c>
      <c r="AE288" s="11">
        <f t="shared" si="303"/>
        <v>0</v>
      </c>
      <c r="AF288" s="11">
        <f t="shared" si="304"/>
        <v>0</v>
      </c>
      <c r="AG288" s="11">
        <f t="shared" si="305"/>
        <v>0</v>
      </c>
      <c r="AH288" s="11">
        <f t="shared" si="306"/>
        <v>0</v>
      </c>
      <c r="AI288" s="11">
        <f t="shared" si="307"/>
        <v>0</v>
      </c>
      <c r="AJ288" s="11">
        <f t="shared" si="308"/>
        <v>0</v>
      </c>
      <c r="AK288" s="11">
        <f t="shared" si="309"/>
        <v>0</v>
      </c>
      <c r="AL288" s="11">
        <f t="shared" si="310"/>
        <v>0</v>
      </c>
    </row>
    <row r="289" spans="1:38" x14ac:dyDescent="0.2">
      <c r="A289" s="105" t="s">
        <v>8</v>
      </c>
      <c r="B289" s="49" t="s">
        <v>239</v>
      </c>
      <c r="C289" s="65" t="s">
        <v>73</v>
      </c>
      <c r="D289" s="66" t="s">
        <v>88</v>
      </c>
      <c r="E289" s="70" t="s">
        <v>16</v>
      </c>
      <c r="F289" s="66">
        <v>56.38</v>
      </c>
      <c r="G289" s="68">
        <f>100 * (   ((60*(INT(MIN(F284:F293))))+(100*(MIN(F284:F293)-(INT(MIN(F284:F293))))) )  /  ((60*(INT(F289)))+(100*((F289)-(INT(F289)))))    )</f>
        <v>44.34961742201294</v>
      </c>
      <c r="H289" s="66">
        <v>53.31</v>
      </c>
      <c r="I289" s="68">
        <f>100 * (   ((60*(INT(MIN(H284:H293))))+(100*(MIN(H284:H293)-(INT(MIN(H284:H293))))) )  /  ((60*(INT(H289)))+(100*((H289)-(INT(H289)))))    )</f>
        <v>43.070694487698532</v>
      </c>
      <c r="J289" s="66">
        <v>79.28</v>
      </c>
      <c r="K289" s="68">
        <f>100 * (   ((60*(INT(MIN(J284:J293))))+(100*(MIN(J284:J293)-(INT(MIN(J284:J293))))) )  /  ((60*(INT(J289)))+(100*((J289)-(INT(J289)))))    )</f>
        <v>33.284395973154361</v>
      </c>
      <c r="L289" s="66">
        <v>35.340000000000003</v>
      </c>
      <c r="M289" s="68">
        <f>100 * (   ((60*(INT(MIN(L284:L293))))+(100*(MIN(L284:L293)-(INT(MIN(L284:L293))))) )  /  ((60*(INT(L289)))+(100*((L289)-(INT(L289)))))    )</f>
        <v>75.445173383317695</v>
      </c>
      <c r="N289" s="66" t="s">
        <v>88</v>
      </c>
      <c r="O289" s="70" t="s">
        <v>16</v>
      </c>
      <c r="P289" s="66"/>
      <c r="Q289" s="68"/>
      <c r="R289" s="66"/>
      <c r="S289" s="68"/>
      <c r="T289" s="66">
        <v>60.21</v>
      </c>
      <c r="U289" s="68">
        <f>100 * (   ((60*(INT(MIN(T284:T293))))+(100*(MIN(T284:T293)-(INT(MIN(T284:T293))))) )  /  ((60*(INT(T289)))+(100*((T289)-(INT(T289)))))    )</f>
        <v>44.545705606186139</v>
      </c>
      <c r="V289" s="68">
        <f>SUM(U289,G289,I289,K289,M289)</f>
        <v>240.69558687236963</v>
      </c>
      <c r="W289" s="6"/>
      <c r="X289" s="2"/>
      <c r="Z289" s="13">
        <f t="shared" si="299"/>
        <v>192.55646949789573</v>
      </c>
      <c r="AB289" s="11">
        <f t="shared" si="300"/>
        <v>192.55646949789573</v>
      </c>
      <c r="AC289" s="11">
        <f t="shared" si="301"/>
        <v>0</v>
      </c>
      <c r="AD289" s="11">
        <f t="shared" si="302"/>
        <v>0</v>
      </c>
      <c r="AE289" s="11">
        <f t="shared" si="303"/>
        <v>0</v>
      </c>
      <c r="AF289" s="11">
        <f t="shared" si="304"/>
        <v>0</v>
      </c>
      <c r="AG289" s="11">
        <f t="shared" si="305"/>
        <v>0</v>
      </c>
      <c r="AH289" s="11">
        <f t="shared" si="306"/>
        <v>0</v>
      </c>
      <c r="AI289" s="11">
        <f t="shared" si="307"/>
        <v>0</v>
      </c>
      <c r="AJ289" s="11">
        <f t="shared" si="308"/>
        <v>0</v>
      </c>
      <c r="AK289" s="11">
        <f t="shared" si="309"/>
        <v>0</v>
      </c>
      <c r="AL289" s="11">
        <f t="shared" si="310"/>
        <v>0</v>
      </c>
    </row>
    <row r="290" spans="1:38" x14ac:dyDescent="0.2">
      <c r="A290" s="105" t="s">
        <v>9</v>
      </c>
      <c r="B290" s="49" t="s">
        <v>333</v>
      </c>
      <c r="C290" s="65" t="s">
        <v>84</v>
      </c>
      <c r="D290" s="66"/>
      <c r="E290" s="68"/>
      <c r="F290" s="66"/>
      <c r="G290" s="68"/>
      <c r="H290" s="66"/>
      <c r="I290" s="68"/>
      <c r="J290" s="66" t="s">
        <v>404</v>
      </c>
      <c r="K290" s="70" t="s">
        <v>16</v>
      </c>
      <c r="L290" s="66"/>
      <c r="M290" s="68"/>
      <c r="N290" s="66">
        <v>79.2</v>
      </c>
      <c r="O290" s="68">
        <f>100 * (   ((60*(INT(MIN(N284:N293))))+(100*(MIN(N284:N293)-(INT(MIN(N284:N293))))) )  /  ((60*(INT(N290)))+(100*((N290)-(INT(N290)))))    )</f>
        <v>40.924369747899156</v>
      </c>
      <c r="P290" s="66">
        <v>68.12</v>
      </c>
      <c r="Q290" s="68">
        <f>100 * (   ((60*(INT(MIN(P284:P293))))+(100*(MIN(P284:P293)-(INT(MIN(P284:P293))))) )  /  ((60*(INT(P290)))+(100*((P290)-(INT(P290)))))    )</f>
        <v>28.665689149560109</v>
      </c>
      <c r="R290" s="66">
        <v>161.58000000000001</v>
      </c>
      <c r="S290" s="68">
        <f>100 * (   ((60*(INT(MIN(R284:R293))))+(100*(MIN(R284:R293)-(INT(MIN(R284:R293))))) )  /  ((60*(INT(R290)))+(100*((R290)-(INT(R290)))))    )</f>
        <v>31.693764149001851</v>
      </c>
      <c r="T290" s="66">
        <v>82.31</v>
      </c>
      <c r="U290" s="68">
        <f>100 * (   ((60*(INT(MIN(T284:T293))))+(100*(MIN(T284:T293)-(INT(MIN(T284:T293))))) )  /  ((60*(INT(T290)))+(100*((T290)-(INT(T290)))))    )</f>
        <v>32.579276913754796</v>
      </c>
      <c r="V290" s="68">
        <f>SUM(O290,Q290,S290,M290,U290)</f>
        <v>133.86309996021592</v>
      </c>
      <c r="W290" s="6"/>
      <c r="X290" s="2"/>
      <c r="Z290" s="13">
        <f t="shared" si="299"/>
        <v>107.09047996817274</v>
      </c>
      <c r="AB290" s="11">
        <f t="shared" si="300"/>
        <v>0</v>
      </c>
      <c r="AC290" s="11">
        <f t="shared" si="301"/>
        <v>0</v>
      </c>
      <c r="AD290" s="11">
        <f t="shared" si="302"/>
        <v>0</v>
      </c>
      <c r="AE290" s="11">
        <f t="shared" si="303"/>
        <v>0</v>
      </c>
      <c r="AF290" s="11">
        <f t="shared" si="304"/>
        <v>0</v>
      </c>
      <c r="AG290" s="11">
        <f t="shared" si="305"/>
        <v>0</v>
      </c>
      <c r="AH290" s="11">
        <f t="shared" si="306"/>
        <v>0</v>
      </c>
      <c r="AI290" s="11">
        <f t="shared" si="307"/>
        <v>107.09047996817274</v>
      </c>
      <c r="AJ290" s="11">
        <f t="shared" si="308"/>
        <v>0</v>
      </c>
      <c r="AK290" s="11">
        <f t="shared" si="309"/>
        <v>0</v>
      </c>
      <c r="AL290" s="11">
        <f t="shared" si="310"/>
        <v>0</v>
      </c>
    </row>
    <row r="291" spans="1:38" x14ac:dyDescent="0.2">
      <c r="A291" s="105" t="s">
        <v>10</v>
      </c>
      <c r="B291" s="49" t="s">
        <v>369</v>
      </c>
      <c r="C291" s="65" t="s">
        <v>73</v>
      </c>
      <c r="D291" s="66"/>
      <c r="E291" s="68"/>
      <c r="F291" s="66"/>
      <c r="G291" s="68"/>
      <c r="H291" s="66"/>
      <c r="I291" s="68"/>
      <c r="J291" s="66"/>
      <c r="K291" s="68"/>
      <c r="L291" s="66"/>
      <c r="M291" s="68"/>
      <c r="N291" s="66">
        <v>93.3</v>
      </c>
      <c r="O291" s="68">
        <f>100 * (   ((60*(INT(MIN(N284:N293))))+(100*(MIN(N284:N293)-(INT(MIN(N284:N293))))) )  /  ((60*(INT(N291)))+(100*((N291)-(INT(N291)))))    )</f>
        <v>34.723707664884138</v>
      </c>
      <c r="P291" s="66">
        <v>46.52</v>
      </c>
      <c r="Q291" s="68">
        <f>100 * (   ((60*(INT(MIN(P284:P293))))+(100*(MIN(P284:P293)-(INT(MIN(P284:P293))))) )  /  ((60*(INT(P291)))+(100*((P291)-(INT(P291)))))    )</f>
        <v>41.71408250355617</v>
      </c>
      <c r="R291" s="66">
        <v>191.3</v>
      </c>
      <c r="S291" s="68">
        <f>100 * (   ((60*(INT(MIN(R284:R293))))+(100*(MIN(R284:R293)-(INT(MIN(R284:R293))))) )  /  ((60*(INT(R291)))+(100*((R291)-(INT(R291)))))    )</f>
        <v>26.8059181897302</v>
      </c>
      <c r="T291" s="66"/>
      <c r="U291" s="68"/>
      <c r="V291" s="68">
        <f>SUM(O291,Q291,I291,K291,S291)</f>
        <v>103.24370835817049</v>
      </c>
      <c r="W291" s="6"/>
      <c r="X291" s="2"/>
      <c r="Z291" s="13">
        <f>(SUM(E291,G291,I291,K291,M291,O291,Q291,S291,U291)*0.8)</f>
        <v>82.594966686536395</v>
      </c>
      <c r="AB291" s="11">
        <f>IF(C291="Vihor",1,0)*Z291</f>
        <v>82.594966686536395</v>
      </c>
      <c r="AC291" s="11">
        <f>IF(C291="Maksimir",1,0)*Z291</f>
        <v>0</v>
      </c>
      <c r="AD291" s="11">
        <f>IF(C291="Japetić",1,0)*Z291</f>
        <v>0</v>
      </c>
      <c r="AE291" s="11">
        <f>IF(C291="Bjelovar",1,0)*Z291</f>
        <v>0</v>
      </c>
      <c r="AF291" s="11">
        <f>IF(C291="Međimurje",1,0)*Z291</f>
        <v>0</v>
      </c>
      <c r="AG291" s="11">
        <f>IF(C291="Sova",1,0)*Z291</f>
        <v>0</v>
      </c>
      <c r="AH291" s="11">
        <f>IF(C291="Orion",1,0)*Z291</f>
        <v>0</v>
      </c>
      <c r="AI291" s="11">
        <f>IF(C291="Kapela",1,0)*Z291</f>
        <v>0</v>
      </c>
      <c r="AJ291" s="11">
        <f>IF(C291="Jelen",1,0)*Z291</f>
        <v>0</v>
      </c>
      <c r="AK291" s="11">
        <f>IF(C291="Varaždin",1,0)*Z291</f>
        <v>0</v>
      </c>
      <c r="AL291" s="11">
        <f>IF(C291="Ivan Merz",1,0)*Z291</f>
        <v>0</v>
      </c>
    </row>
    <row r="292" spans="1:38" x14ac:dyDescent="0.2">
      <c r="A292" s="105" t="s">
        <v>11</v>
      </c>
      <c r="B292" s="49" t="s">
        <v>350</v>
      </c>
      <c r="C292" s="65" t="s">
        <v>73</v>
      </c>
      <c r="D292" s="66"/>
      <c r="E292" s="68"/>
      <c r="F292" s="66"/>
      <c r="G292" s="68"/>
      <c r="H292" s="66"/>
      <c r="I292" s="68"/>
      <c r="J292" s="66"/>
      <c r="K292" s="68"/>
      <c r="L292" s="66">
        <v>31.01</v>
      </c>
      <c r="M292" s="68">
        <f>100 * (   ((60*(INT(MIN(L284:L293))))+(100*(MIN(L284:L293)-(INT(MIN(L284:L293))))) )  /  ((60*(INT(L292)))+(100*((L292)-(INT(L292)))))    )</f>
        <v>86.512627619559368</v>
      </c>
      <c r="N292" s="66"/>
      <c r="O292" s="68"/>
      <c r="P292" s="66"/>
      <c r="Q292" s="68"/>
      <c r="R292" s="66"/>
      <c r="S292" s="68"/>
      <c r="T292" s="66"/>
      <c r="U292" s="68"/>
      <c r="V292" s="68">
        <f>SUM(E292,G292,I292,K292,M292)</f>
        <v>86.512627619559368</v>
      </c>
      <c r="W292" s="6"/>
      <c r="X292" s="2"/>
      <c r="Z292" s="13">
        <f t="shared" si="299"/>
        <v>69.2101020956475</v>
      </c>
      <c r="AB292" s="11">
        <f t="shared" si="300"/>
        <v>69.2101020956475</v>
      </c>
      <c r="AC292" s="11">
        <f t="shared" si="301"/>
        <v>0</v>
      </c>
      <c r="AD292" s="11">
        <f t="shared" si="302"/>
        <v>0</v>
      </c>
      <c r="AE292" s="11">
        <f t="shared" si="303"/>
        <v>0</v>
      </c>
      <c r="AF292" s="11">
        <f t="shared" si="304"/>
        <v>0</v>
      </c>
      <c r="AG292" s="11">
        <f t="shared" si="305"/>
        <v>0</v>
      </c>
      <c r="AH292" s="11">
        <f t="shared" si="306"/>
        <v>0</v>
      </c>
      <c r="AI292" s="11">
        <f t="shared" si="307"/>
        <v>0</v>
      </c>
      <c r="AJ292" s="11">
        <f t="shared" si="308"/>
        <v>0</v>
      </c>
      <c r="AK292" s="11">
        <f t="shared" si="309"/>
        <v>0</v>
      </c>
      <c r="AL292" s="11">
        <f t="shared" si="310"/>
        <v>0</v>
      </c>
    </row>
    <row r="293" spans="1:38" ht="13.5" thickBot="1" x14ac:dyDescent="0.25">
      <c r="A293" s="109" t="s">
        <v>12</v>
      </c>
      <c r="B293" s="125" t="s">
        <v>240</v>
      </c>
      <c r="C293" s="72" t="s">
        <v>73</v>
      </c>
      <c r="D293" s="73" t="s">
        <v>112</v>
      </c>
      <c r="E293" s="75" t="s">
        <v>16</v>
      </c>
      <c r="F293" s="73"/>
      <c r="G293" s="74"/>
      <c r="H293" s="73"/>
      <c r="I293" s="74"/>
      <c r="J293" s="73"/>
      <c r="K293" s="74"/>
      <c r="L293" s="73"/>
      <c r="M293" s="74"/>
      <c r="N293" s="73"/>
      <c r="O293" s="74"/>
      <c r="P293" s="73"/>
      <c r="Q293" s="74"/>
      <c r="R293" s="73"/>
      <c r="S293" s="74"/>
      <c r="T293" s="73"/>
      <c r="U293" s="74"/>
      <c r="V293" s="74">
        <f t="shared" ref="V293" si="311">SUM(E293,G293,I293,K293,M293)</f>
        <v>0</v>
      </c>
      <c r="W293" s="6"/>
      <c r="X293" s="2"/>
      <c r="Z293" s="13">
        <f t="shared" si="299"/>
        <v>0</v>
      </c>
      <c r="AB293" s="11">
        <f t="shared" si="300"/>
        <v>0</v>
      </c>
      <c r="AC293" s="11">
        <f t="shared" si="301"/>
        <v>0</v>
      </c>
      <c r="AD293" s="11">
        <f t="shared" si="302"/>
        <v>0</v>
      </c>
      <c r="AE293" s="11">
        <f t="shared" si="303"/>
        <v>0</v>
      </c>
      <c r="AF293" s="11">
        <f t="shared" si="304"/>
        <v>0</v>
      </c>
      <c r="AG293" s="11">
        <f t="shared" si="305"/>
        <v>0</v>
      </c>
      <c r="AH293" s="11">
        <f t="shared" si="306"/>
        <v>0</v>
      </c>
      <c r="AI293" s="11">
        <f t="shared" si="307"/>
        <v>0</v>
      </c>
      <c r="AJ293" s="11">
        <f t="shared" si="308"/>
        <v>0</v>
      </c>
      <c r="AK293" s="11">
        <f t="shared" si="309"/>
        <v>0</v>
      </c>
      <c r="AL293" s="11">
        <f t="shared" si="310"/>
        <v>0</v>
      </c>
    </row>
    <row r="294" spans="1:38" ht="13.5" thickBot="1" x14ac:dyDescent="0.25">
      <c r="E294" s="1"/>
      <c r="F294" s="23"/>
      <c r="G294" s="23"/>
      <c r="H294" s="42"/>
      <c r="I294" s="23"/>
      <c r="J294" s="23"/>
      <c r="K294" s="23"/>
      <c r="L294" s="23"/>
      <c r="M294" s="23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spans="1:38" ht="13.5" customHeight="1" x14ac:dyDescent="0.25">
      <c r="A295" s="387"/>
      <c r="B295" s="390" t="s">
        <v>66</v>
      </c>
      <c r="C295" s="393" t="s">
        <v>2</v>
      </c>
      <c r="D295" s="380" t="s">
        <v>95</v>
      </c>
      <c r="E295" s="380"/>
      <c r="F295" s="380" t="s">
        <v>145</v>
      </c>
      <c r="G295" s="380"/>
      <c r="H295" s="380" t="s">
        <v>133</v>
      </c>
      <c r="I295" s="380"/>
      <c r="J295" s="380" t="s">
        <v>135</v>
      </c>
      <c r="K295" s="380"/>
      <c r="L295" s="380" t="s">
        <v>136</v>
      </c>
      <c r="M295" s="381"/>
      <c r="N295" s="380" t="s">
        <v>149</v>
      </c>
      <c r="O295" s="380"/>
      <c r="P295" s="380" t="s">
        <v>20</v>
      </c>
      <c r="Q295" s="380"/>
      <c r="R295" s="380" t="s">
        <v>153</v>
      </c>
      <c r="S295" s="381"/>
      <c r="T295" s="380" t="s">
        <v>381</v>
      </c>
      <c r="U295" s="381"/>
      <c r="V295" s="384" t="s">
        <v>93</v>
      </c>
      <c r="W295" s="396"/>
      <c r="X295" s="396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spans="1:38" ht="13.5" x14ac:dyDescent="0.25">
      <c r="A296" s="388"/>
      <c r="B296" s="391"/>
      <c r="C296" s="394"/>
      <c r="D296" s="379" t="s">
        <v>144</v>
      </c>
      <c r="E296" s="379"/>
      <c r="F296" s="379" t="s">
        <v>146</v>
      </c>
      <c r="G296" s="379"/>
      <c r="H296" s="379" t="s">
        <v>146</v>
      </c>
      <c r="I296" s="379"/>
      <c r="J296" s="379" t="s">
        <v>147</v>
      </c>
      <c r="K296" s="379"/>
      <c r="L296" s="379" t="s">
        <v>148</v>
      </c>
      <c r="M296" s="379"/>
      <c r="N296" s="379" t="s">
        <v>151</v>
      </c>
      <c r="O296" s="379"/>
      <c r="P296" s="379" t="s">
        <v>152</v>
      </c>
      <c r="Q296" s="379"/>
      <c r="R296" s="379" t="s">
        <v>91</v>
      </c>
      <c r="S296" s="379"/>
      <c r="T296" s="379" t="s">
        <v>382</v>
      </c>
      <c r="U296" s="379"/>
      <c r="V296" s="385"/>
      <c r="W296" s="396"/>
      <c r="X296" s="396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spans="1:38" ht="13.5" customHeight="1" thickBot="1" x14ac:dyDescent="0.25">
      <c r="A297" s="389"/>
      <c r="B297" s="392"/>
      <c r="C297" s="395"/>
      <c r="D297" s="31" t="s">
        <v>0</v>
      </c>
      <c r="E297" s="32" t="s">
        <v>1</v>
      </c>
      <c r="F297" s="31" t="s">
        <v>0</v>
      </c>
      <c r="G297" s="32" t="s">
        <v>1</v>
      </c>
      <c r="H297" s="31" t="s">
        <v>0</v>
      </c>
      <c r="I297" s="32" t="s">
        <v>1</v>
      </c>
      <c r="J297" s="31" t="s">
        <v>0</v>
      </c>
      <c r="K297" s="32" t="s">
        <v>1</v>
      </c>
      <c r="L297" s="31" t="s">
        <v>0</v>
      </c>
      <c r="M297" s="32" t="s">
        <v>1</v>
      </c>
      <c r="N297" s="31" t="s">
        <v>0</v>
      </c>
      <c r="O297" s="32" t="s">
        <v>1</v>
      </c>
      <c r="P297" s="31" t="s">
        <v>0</v>
      </c>
      <c r="Q297" s="32" t="s">
        <v>1</v>
      </c>
      <c r="R297" s="31" t="s">
        <v>0</v>
      </c>
      <c r="S297" s="32" t="s">
        <v>1</v>
      </c>
      <c r="T297" s="31" t="s">
        <v>0</v>
      </c>
      <c r="U297" s="32" t="s">
        <v>1</v>
      </c>
      <c r="V297" s="386"/>
      <c r="W297" s="20"/>
      <c r="X297" s="19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spans="1:38" x14ac:dyDescent="0.2">
      <c r="A298" s="108" t="s">
        <v>3</v>
      </c>
      <c r="B298" s="48" t="s">
        <v>413</v>
      </c>
      <c r="C298" s="60" t="s">
        <v>73</v>
      </c>
      <c r="D298" s="61">
        <v>52.07</v>
      </c>
      <c r="E298" s="62">
        <f>100 * (   ((60*(INT(MIN(D298:D300))))+(100*(MIN(D298:D300)-(INT(MIN(D298:D300))))) )  /  ((60*(INT(D298)))+(100*((D298)-(INT(D298)))))    )</f>
        <v>100</v>
      </c>
      <c r="F298" s="61">
        <v>30.47</v>
      </c>
      <c r="G298" s="62">
        <f>100 * (   ((60*(INT(MIN(F298:F300))))+(100*(MIN(F298:F300)-(INT(MIN(F298:F300))))) )  /  ((60*(INT(F298)))+(100*((F298)-(INT(F298)))))    )</f>
        <v>100</v>
      </c>
      <c r="H298" s="61">
        <v>40.29</v>
      </c>
      <c r="I298" s="62">
        <f>100 * (   ((60*(INT(MIN(H298:H300))))+(100*(MIN(H298:H300)-(INT(MIN(H298:H300))))) )  /  ((60*(INT(H298)))+(100*((H298)-(INT(H298)))))    )</f>
        <v>100</v>
      </c>
      <c r="J298" s="61">
        <v>28.39</v>
      </c>
      <c r="K298" s="62">
        <f>100 * (   ((60*(INT(MIN(J298:J300))))+(100*(MIN(J298:J300)-(INT(MIN(J298:J300))))) )  /  ((60*(INT(J298)))+(100*((J298)-(INT(J298)))))    )</f>
        <v>100</v>
      </c>
      <c r="L298" s="61">
        <v>31.39</v>
      </c>
      <c r="M298" s="62">
        <f>100 * (   ((60*(INT(MIN(L298:L300))))+(100*(MIN(L298:L300)-(INT(MIN(L298:L300))))) )  /  ((60*(INT(L298)))+(100*((L298)-(INT(L298)))))    )</f>
        <v>100</v>
      </c>
      <c r="N298" s="61">
        <v>28.32</v>
      </c>
      <c r="O298" s="63">
        <f>100 * (   ((60*(INT(MIN(N298:N300))))+(100*(MIN(N298:N300)-(INT(MIN(N298:N300))))) )  /  ((60*(INT(N298)))+(100*((N298)-(INT(N298)))))    )</f>
        <v>100</v>
      </c>
      <c r="P298" s="61">
        <v>49.2</v>
      </c>
      <c r="Q298" s="63">
        <f>100 * (   ((60*(INT(MIN(P298:P300))))+(100*(MIN(P298:P300)-(INT(MIN(P298:P300))))) )  /  ((60*(INT(P298)))+(100*((P298)-(INT(P298)))))    )</f>
        <v>100</v>
      </c>
      <c r="R298" s="61">
        <v>77.569999999999993</v>
      </c>
      <c r="S298" s="63">
        <f>100 * (   ((60*(INT(MIN(R298:R300))))+(100*(MIN(R298:R300)-(INT(MIN(R298:R300))))) )  /  ((60*(INT(R298)))+(100*((R298)-(INT(R298)))))    )</f>
        <v>100</v>
      </c>
      <c r="T298" s="61">
        <v>30.1</v>
      </c>
      <c r="U298" s="63">
        <f>100 * (   ((60*(INT(MIN(T298:T300))))+(100*(MIN(T298:T300)-(INT(MIN(T298:T300))))) )  /  ((60*(INT(T298)))+(100*((T298)-(INT(T298)))))    )</f>
        <v>100</v>
      </c>
      <c r="V298" s="62">
        <f t="shared" ref="V298:V300" si="312">SUM(E298,G298,I298,K298,M298)</f>
        <v>500</v>
      </c>
      <c r="W298" s="14"/>
      <c r="X298" s="15"/>
      <c r="Z298" s="13">
        <f t="shared" ref="Z298:Z300" si="313">(SUM(E298,G298,I298,K298,M298,O298,Q298,S298,U298)*0.9)</f>
        <v>810</v>
      </c>
      <c r="AB298" s="11">
        <f t="shared" ref="AB298:AB300" si="314">IF(C298="Vihor",1,0)*Z298</f>
        <v>810</v>
      </c>
      <c r="AC298" s="11">
        <f t="shared" ref="AC298:AC300" si="315">IF(C298="Maksimir",1,0)*Z298</f>
        <v>0</v>
      </c>
      <c r="AD298" s="11">
        <f t="shared" ref="AD298:AD300" si="316">IF(C298="Japetić",1,0)*Z298</f>
        <v>0</v>
      </c>
      <c r="AE298" s="11">
        <f t="shared" ref="AE298:AE300" si="317">IF(C298="Bjelovar",1,0)*Z298</f>
        <v>0</v>
      </c>
      <c r="AF298" s="11">
        <f t="shared" ref="AF298:AF300" si="318">IF(C298="Međimurje",1,0)*Z298</f>
        <v>0</v>
      </c>
      <c r="AG298" s="11">
        <f t="shared" ref="AG298:AG300" si="319">IF(C298="Sova",1,0)*Z298</f>
        <v>0</v>
      </c>
      <c r="AH298" s="11">
        <f t="shared" ref="AH298:AH300" si="320">IF(C298="Orion",1,0)*Z298</f>
        <v>0</v>
      </c>
      <c r="AI298" s="11">
        <f t="shared" ref="AI298:AI300" si="321">IF(C298="Kapela",1,0)*Z298</f>
        <v>0</v>
      </c>
      <c r="AJ298" s="11">
        <f t="shared" ref="AJ298:AJ300" si="322">IF(C298="Jelen",1,0)*Z298</f>
        <v>0</v>
      </c>
      <c r="AK298" s="11">
        <f t="shared" ref="AK298:AK300" si="323">IF(C298="Varaždin",1,0)*Z298</f>
        <v>0</v>
      </c>
      <c r="AL298" s="11">
        <f t="shared" ref="AL298:AL300" si="324">IF(C298="Ivan Merz",1,0)*Z298</f>
        <v>0</v>
      </c>
    </row>
    <row r="299" spans="1:38" x14ac:dyDescent="0.2">
      <c r="A299" s="105" t="s">
        <v>4</v>
      </c>
      <c r="B299" s="96" t="s">
        <v>307</v>
      </c>
      <c r="C299" s="65" t="s">
        <v>156</v>
      </c>
      <c r="D299" s="50"/>
      <c r="E299" s="68"/>
      <c r="F299" s="66"/>
      <c r="G299" s="68"/>
      <c r="H299" s="66">
        <v>79.569999999999993</v>
      </c>
      <c r="I299" s="68">
        <f>100 * (   ((60*(INT(MIN(H298:H300))))+(100*(MIN(H298:H300)-(INT(MIN(H298:H300))))) )  /  ((60*(INT(H299)))+(100*((H299)-(INT(H299)))))    )</f>
        <v>50.635814050448204</v>
      </c>
      <c r="J299" s="53">
        <v>48.58</v>
      </c>
      <c r="K299" s="68">
        <f>100 * (   ((60*(INT(MIN(J298:J300))))+(100*(MIN(J298:J300)-(INT(MIN(J298:J300))))) )  /  ((60*(INT(J299)))+(100*((J299)-(INT(J299)))))    )</f>
        <v>58.509189925119131</v>
      </c>
      <c r="L299" s="66">
        <v>54.5</v>
      </c>
      <c r="M299" s="68">
        <f>100 * (   ((60*(INT(MIN(L298:L300))))+(100*(MIN(L298:L300)-(INT(MIN(L298:L300))))) )  /  ((60*(INT(L299)))+(100*((L299)-(INT(L299)))))    )</f>
        <v>57.72036474164134</v>
      </c>
      <c r="N299" s="66"/>
      <c r="O299" s="68"/>
      <c r="P299" s="66"/>
      <c r="Q299" s="68"/>
      <c r="R299" s="66"/>
      <c r="S299" s="68"/>
      <c r="T299" s="66"/>
      <c r="U299" s="68"/>
      <c r="V299" s="68">
        <f t="shared" si="312"/>
        <v>166.86536871720867</v>
      </c>
      <c r="W299" s="14"/>
      <c r="X299" s="15"/>
      <c r="Z299" s="13">
        <f t="shared" si="313"/>
        <v>150.17883184548779</v>
      </c>
      <c r="AB299" s="11">
        <f t="shared" si="314"/>
        <v>0</v>
      </c>
      <c r="AC299" s="11">
        <f t="shared" si="315"/>
        <v>0</v>
      </c>
      <c r="AD299" s="11">
        <f t="shared" si="316"/>
        <v>0</v>
      </c>
      <c r="AE299" s="11">
        <f t="shared" si="317"/>
        <v>0</v>
      </c>
      <c r="AF299" s="11">
        <f t="shared" si="318"/>
        <v>0</v>
      </c>
      <c r="AG299" s="11">
        <f t="shared" si="319"/>
        <v>0</v>
      </c>
      <c r="AH299" s="11">
        <f t="shared" si="320"/>
        <v>0</v>
      </c>
      <c r="AI299" s="11">
        <f t="shared" si="321"/>
        <v>0</v>
      </c>
      <c r="AJ299" s="11">
        <f t="shared" si="322"/>
        <v>150.17883184548779</v>
      </c>
      <c r="AK299" s="11">
        <f t="shared" si="323"/>
        <v>0</v>
      </c>
      <c r="AL299" s="11">
        <f t="shared" si="324"/>
        <v>0</v>
      </c>
    </row>
    <row r="300" spans="1:38" ht="13.5" thickBot="1" x14ac:dyDescent="0.25">
      <c r="A300" s="107" t="s">
        <v>5</v>
      </c>
      <c r="B300" s="98" t="s">
        <v>392</v>
      </c>
      <c r="C300" s="72" t="s">
        <v>126</v>
      </c>
      <c r="D300" s="73"/>
      <c r="E300" s="74"/>
      <c r="F300" s="73"/>
      <c r="G300" s="74"/>
      <c r="H300" s="73"/>
      <c r="I300" s="74"/>
      <c r="J300" s="56"/>
      <c r="K300" s="74"/>
      <c r="L300" s="73"/>
      <c r="M300" s="74"/>
      <c r="N300" s="73"/>
      <c r="O300" s="74"/>
      <c r="P300" s="73"/>
      <c r="Q300" s="74"/>
      <c r="R300" s="73" t="s">
        <v>112</v>
      </c>
      <c r="S300" s="75" t="s">
        <v>16</v>
      </c>
      <c r="T300" s="73"/>
      <c r="U300" s="74"/>
      <c r="V300" s="74">
        <f t="shared" si="312"/>
        <v>0</v>
      </c>
      <c r="W300" s="14"/>
      <c r="X300" s="15"/>
      <c r="Z300" s="13">
        <f t="shared" si="313"/>
        <v>0</v>
      </c>
      <c r="AB300" s="11">
        <f t="shared" si="314"/>
        <v>0</v>
      </c>
      <c r="AC300" s="11">
        <f t="shared" si="315"/>
        <v>0</v>
      </c>
      <c r="AD300" s="11">
        <f t="shared" si="316"/>
        <v>0</v>
      </c>
      <c r="AE300" s="11">
        <f t="shared" si="317"/>
        <v>0</v>
      </c>
      <c r="AF300" s="11">
        <f t="shared" si="318"/>
        <v>0</v>
      </c>
      <c r="AG300" s="11">
        <f t="shared" si="319"/>
        <v>0</v>
      </c>
      <c r="AH300" s="11">
        <f t="shared" si="320"/>
        <v>0</v>
      </c>
      <c r="AI300" s="11">
        <f t="shared" si="321"/>
        <v>0</v>
      </c>
      <c r="AJ300" s="11">
        <f t="shared" si="322"/>
        <v>0</v>
      </c>
      <c r="AK300" s="11">
        <f t="shared" si="323"/>
        <v>0</v>
      </c>
      <c r="AL300" s="11">
        <f t="shared" si="324"/>
        <v>0</v>
      </c>
    </row>
    <row r="301" spans="1:38" ht="13.5" thickBot="1" x14ac:dyDescent="0.25"/>
    <row r="302" spans="1:38" ht="13.5" customHeight="1" x14ac:dyDescent="0.25">
      <c r="A302" s="387"/>
      <c r="B302" s="390" t="s">
        <v>65</v>
      </c>
      <c r="C302" s="393" t="s">
        <v>2</v>
      </c>
      <c r="D302" s="380" t="s">
        <v>95</v>
      </c>
      <c r="E302" s="380"/>
      <c r="F302" s="380" t="s">
        <v>145</v>
      </c>
      <c r="G302" s="380"/>
      <c r="H302" s="380" t="s">
        <v>133</v>
      </c>
      <c r="I302" s="380"/>
      <c r="J302" s="380" t="s">
        <v>135</v>
      </c>
      <c r="K302" s="380"/>
      <c r="L302" s="380" t="s">
        <v>136</v>
      </c>
      <c r="M302" s="381"/>
      <c r="N302" s="380" t="s">
        <v>149</v>
      </c>
      <c r="O302" s="380"/>
      <c r="P302" s="380" t="s">
        <v>20</v>
      </c>
      <c r="Q302" s="380"/>
      <c r="R302" s="380" t="s">
        <v>153</v>
      </c>
      <c r="S302" s="381"/>
      <c r="T302" s="380" t="s">
        <v>381</v>
      </c>
      <c r="U302" s="381"/>
      <c r="V302" s="384" t="s">
        <v>93</v>
      </c>
      <c r="W302" s="396"/>
      <c r="X302" s="396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 spans="1:38" ht="13.5" x14ac:dyDescent="0.25">
      <c r="A303" s="388"/>
      <c r="B303" s="391"/>
      <c r="C303" s="394"/>
      <c r="D303" s="379" t="s">
        <v>144</v>
      </c>
      <c r="E303" s="379"/>
      <c r="F303" s="379" t="s">
        <v>146</v>
      </c>
      <c r="G303" s="379"/>
      <c r="H303" s="379" t="s">
        <v>146</v>
      </c>
      <c r="I303" s="379"/>
      <c r="J303" s="379" t="s">
        <v>147</v>
      </c>
      <c r="K303" s="379"/>
      <c r="L303" s="379" t="s">
        <v>148</v>
      </c>
      <c r="M303" s="379"/>
      <c r="N303" s="379" t="s">
        <v>151</v>
      </c>
      <c r="O303" s="379"/>
      <c r="P303" s="379" t="s">
        <v>152</v>
      </c>
      <c r="Q303" s="379"/>
      <c r="R303" s="379" t="s">
        <v>91</v>
      </c>
      <c r="S303" s="379"/>
      <c r="T303" s="379" t="s">
        <v>382</v>
      </c>
      <c r="U303" s="379"/>
      <c r="V303" s="385"/>
      <c r="W303" s="396"/>
      <c r="X303" s="396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spans="1:38" ht="13.5" customHeight="1" thickBot="1" x14ac:dyDescent="0.25">
      <c r="A304" s="389"/>
      <c r="B304" s="392"/>
      <c r="C304" s="395"/>
      <c r="D304" s="31" t="s">
        <v>0</v>
      </c>
      <c r="E304" s="32" t="s">
        <v>1</v>
      </c>
      <c r="F304" s="31" t="s">
        <v>0</v>
      </c>
      <c r="G304" s="32" t="s">
        <v>1</v>
      </c>
      <c r="H304" s="31" t="s">
        <v>0</v>
      </c>
      <c r="I304" s="32" t="s">
        <v>1</v>
      </c>
      <c r="J304" s="31" t="s">
        <v>0</v>
      </c>
      <c r="K304" s="32" t="s">
        <v>1</v>
      </c>
      <c r="L304" s="31" t="s">
        <v>0</v>
      </c>
      <c r="M304" s="32" t="s">
        <v>1</v>
      </c>
      <c r="N304" s="31" t="s">
        <v>0</v>
      </c>
      <c r="O304" s="32" t="s">
        <v>1</v>
      </c>
      <c r="P304" s="31" t="s">
        <v>0</v>
      </c>
      <c r="Q304" s="32" t="s">
        <v>1</v>
      </c>
      <c r="R304" s="31" t="s">
        <v>0</v>
      </c>
      <c r="S304" s="32" t="s">
        <v>1</v>
      </c>
      <c r="T304" s="31" t="s">
        <v>0</v>
      </c>
      <c r="U304" s="32" t="s">
        <v>1</v>
      </c>
      <c r="V304" s="386"/>
      <c r="W304" s="20"/>
      <c r="X304" s="19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spans="1:38" x14ac:dyDescent="0.2">
      <c r="A305" s="108" t="s">
        <v>3</v>
      </c>
      <c r="B305" s="111" t="s">
        <v>242</v>
      </c>
      <c r="C305" s="60" t="s">
        <v>82</v>
      </c>
      <c r="D305" s="61">
        <v>76.34</v>
      </c>
      <c r="E305" s="62">
        <f>100 * (   ((60*(INT(MIN(D305:D335))))+(100*(MIN(D305:D335)-(INT(MIN(D305:D335))))) )  /  ((60*(INT(D305)))+(100*((D305)-(INT(D305)))))    )</f>
        <v>100</v>
      </c>
      <c r="F305" s="61">
        <v>42.45</v>
      </c>
      <c r="G305" s="62">
        <f>100 * (   ((60*(INT(MIN(F305:F335))))+(100*(MIN(F305:F335)-(INT(MIN(F305:F335))))) )  /  ((60*(INT(F305)))+(100*((F305)-(INT(F305)))))    )</f>
        <v>98.440545808966831</v>
      </c>
      <c r="H305" s="61">
        <v>35.08</v>
      </c>
      <c r="I305" s="62">
        <f>100 * (   ((60*(INT(MIN(H305:H335))))+(100*(MIN(H305:H335)-(INT(MIN(H305:H335))))) )  /  ((60*(INT(H305)))+(100*((H305)-(INT(H305)))))    )</f>
        <v>100</v>
      </c>
      <c r="J305" s="52"/>
      <c r="K305" s="62"/>
      <c r="L305" s="61"/>
      <c r="M305" s="62"/>
      <c r="N305" s="61">
        <v>30.46</v>
      </c>
      <c r="O305" s="62">
        <f>100 * (   ((60*(INT(MIN(N305:N335))))+(100*(MIN(N305:N335)-(INT(MIN(N305:N335))))) )  /  ((60*(INT(N305)))+(100*((N305)-(INT(N305)))))    )</f>
        <v>100</v>
      </c>
      <c r="P305" s="61">
        <v>29.41</v>
      </c>
      <c r="Q305" s="62">
        <f>100 * (   ((60*(INT(MIN(P305:P335))))+(100*(MIN(P305:P335)-(INT(MIN(P305:P335))))) )  /  ((60*(INT(P305)))+(100*((P305)-(INT(P305)))))    )</f>
        <v>95.339696799550808</v>
      </c>
      <c r="R305" s="61"/>
      <c r="S305" s="62"/>
      <c r="T305" s="61"/>
      <c r="U305" s="62"/>
      <c r="V305" s="62">
        <f>SUM(E305,G305,I305,O305,Q305)</f>
        <v>493.7802426085176</v>
      </c>
      <c r="W305" s="14"/>
      <c r="X305" s="15"/>
      <c r="Z305" s="13">
        <f>(SUM(E305,G305,I305,K305,M305,O305,Q305,S305,U305)*0.5)</f>
        <v>246.8901213042588</v>
      </c>
      <c r="AB305" s="11">
        <f t="shared" ref="AB305:AB323" si="325">IF(C305="Vihor",1,0)*Z305</f>
        <v>0</v>
      </c>
      <c r="AC305" s="11">
        <f t="shared" ref="AC305:AC323" si="326">IF(C305="Maksimir",1,0)*Z305</f>
        <v>0</v>
      </c>
      <c r="AD305" s="11">
        <f t="shared" ref="AD305:AD323" si="327">IF(C305="Japetić",1,0)*Z305</f>
        <v>0</v>
      </c>
      <c r="AE305" s="11">
        <f t="shared" ref="AE305:AE323" si="328">IF(C305="Bjelovar",1,0)*Z305</f>
        <v>246.8901213042588</v>
      </c>
      <c r="AF305" s="11">
        <f t="shared" ref="AF305:AF323" si="329">IF(C305="Međimurje",1,0)*Z305</f>
        <v>0</v>
      </c>
      <c r="AG305" s="11">
        <f t="shared" ref="AG305:AG323" si="330">IF(C305="Sova",1,0)*Z305</f>
        <v>0</v>
      </c>
      <c r="AH305" s="11">
        <f t="shared" ref="AH305:AH323" si="331">IF(C305="Orion",1,0)*Z305</f>
        <v>0</v>
      </c>
      <c r="AI305" s="11">
        <f t="shared" ref="AI305:AI323" si="332">IF(C305="Kapela",1,0)*Z305</f>
        <v>0</v>
      </c>
      <c r="AJ305" s="11">
        <f t="shared" ref="AJ305:AJ323" si="333">IF(C305="Jelen",1,0)*Z305</f>
        <v>0</v>
      </c>
      <c r="AK305" s="11">
        <f t="shared" ref="AK305:AK323" si="334">IF(C305="Varaždin",1,0)*Z305</f>
        <v>0</v>
      </c>
      <c r="AL305" s="11">
        <f t="shared" ref="AL305:AL323" si="335">IF(C305="Ivan Merz",1,0)*Z305</f>
        <v>0</v>
      </c>
    </row>
    <row r="306" spans="1:38" x14ac:dyDescent="0.2">
      <c r="A306" s="105" t="s">
        <v>4</v>
      </c>
      <c r="B306" s="96" t="s">
        <v>244</v>
      </c>
      <c r="C306" s="65" t="s">
        <v>84</v>
      </c>
      <c r="D306" s="66">
        <v>81.150000000000006</v>
      </c>
      <c r="E306" s="68">
        <f>100 * (   ((60*(INT(MIN(D305:D335))))+(100*(MIN(D305:D335)-(INT(MIN(D305:D335))))) )  /  ((60*(INT(D306)))+(100*((D306)-(INT(D306)))))    )</f>
        <v>94.235897435897414</v>
      </c>
      <c r="F306" s="66">
        <v>43.33</v>
      </c>
      <c r="G306" s="68">
        <f>100 * (   ((60*(INT(MIN(F305:F335))))+(100*(MIN(F305:F335)-(INT(MIN(F305:F335))))) )  /  ((60*(INT(F306)))+(100*((F306)-(INT(F306)))))    )</f>
        <v>96.632223497895126</v>
      </c>
      <c r="H306" s="66">
        <v>36.43</v>
      </c>
      <c r="I306" s="68">
        <f>100 * (   ((60*(INT(MIN(H305:H335))))+(100*(MIN(H305:H335)-(INT(MIN(H305:H335))))) )  /  ((60*(INT(H306)))+(100*((H306)-(INT(H306)))))    )</f>
        <v>95.687698592827957</v>
      </c>
      <c r="J306" s="53">
        <v>41.29</v>
      </c>
      <c r="K306" s="67">
        <f>100 * (   ((60*(INT(MIN(J305:J335))))+(100*(MIN(J305:J335)-(INT(MIN(J305:J335))))) )  /  ((60*(INT(J306)))+(100*((J306)-(INT(J306)))))    )</f>
        <v>84.331056649256752</v>
      </c>
      <c r="L306" s="66">
        <v>32.299999999999997</v>
      </c>
      <c r="M306" s="68">
        <f>100 * (   ((60*(INT(MIN(L305:L335))))+(100*(MIN(L305:L335)-(INT(MIN(L305:L335))))) )  /  ((60*(INT(L306)))+(100*((L306)-(INT(L306)))))    )</f>
        <v>100</v>
      </c>
      <c r="N306" s="66">
        <v>35.090000000000003</v>
      </c>
      <c r="O306" s="67">
        <f>100 * (   ((60*(INT(MIN(N305:N335))))+(100*(MIN(N305:N335)-(INT(MIN(N305:N335))))) )  /  ((60*(INT(N306)))+(100*((N306)-(INT(N306)))))    )</f>
        <v>87.529634898055932</v>
      </c>
      <c r="P306" s="66">
        <v>40.47</v>
      </c>
      <c r="Q306" s="67">
        <f>100 * (   ((60*(INT(MIN(P305:P335))))+(100*(MIN(P305:P335)-(INT(MIN(P305:P335))))) )  /  ((60*(INT(P306)))+(100*((P306)-(INT(P306)))))    )</f>
        <v>69.391091131998365</v>
      </c>
      <c r="R306" s="66">
        <v>71.19</v>
      </c>
      <c r="S306" s="68">
        <f>100 * (   ((60*(INT(MIN(R305:R334))))+(100*(MIN(R305:R334)-(INT(MIN(R305:R334))))) )  /  ((60*(INT(R306)))+(100*((R306)-(INT(R306)))))    )</f>
        <v>100</v>
      </c>
      <c r="T306" s="66">
        <v>45.08</v>
      </c>
      <c r="U306" s="67">
        <f>100 * (   ((60*(INT(MIN(T305:T335))))+(100*(MIN(T305:T335)-(INT(MIN(T305:T335))))) )  /  ((60*(INT(T306)))+(100*((T306)-(INT(T306)))))    )</f>
        <v>93.943870014771051</v>
      </c>
      <c r="V306" s="68">
        <f>SUM(E306,G306,I306,S306,M306)</f>
        <v>486.5558195266205</v>
      </c>
      <c r="W306" s="14"/>
      <c r="X306" s="15"/>
      <c r="Z306" s="13">
        <f t="shared" ref="Z306:Z334" si="336">(SUM(E306,G306,I306,K306,M306,O306,Q306,S306,U306)*0.5)</f>
        <v>410.87573611035128</v>
      </c>
      <c r="AB306" s="11">
        <f t="shared" si="325"/>
        <v>0</v>
      </c>
      <c r="AC306" s="11">
        <f t="shared" si="326"/>
        <v>0</v>
      </c>
      <c r="AD306" s="11">
        <f t="shared" si="327"/>
        <v>0</v>
      </c>
      <c r="AE306" s="11">
        <f t="shared" si="328"/>
        <v>0</v>
      </c>
      <c r="AF306" s="11">
        <f t="shared" si="329"/>
        <v>0</v>
      </c>
      <c r="AG306" s="11">
        <f t="shared" si="330"/>
        <v>0</v>
      </c>
      <c r="AH306" s="11">
        <f t="shared" si="331"/>
        <v>0</v>
      </c>
      <c r="AI306" s="11">
        <f t="shared" si="332"/>
        <v>410.87573611035128</v>
      </c>
      <c r="AJ306" s="11">
        <f t="shared" si="333"/>
        <v>0</v>
      </c>
      <c r="AK306" s="11">
        <f t="shared" si="334"/>
        <v>0</v>
      </c>
      <c r="AL306" s="11">
        <f t="shared" si="335"/>
        <v>0</v>
      </c>
    </row>
    <row r="307" spans="1:38" x14ac:dyDescent="0.2">
      <c r="A307" s="105" t="s">
        <v>5</v>
      </c>
      <c r="B307" s="96" t="s">
        <v>246</v>
      </c>
      <c r="C307" s="65" t="s">
        <v>73</v>
      </c>
      <c r="D307" s="66">
        <v>85.31</v>
      </c>
      <c r="E307" s="68">
        <f>100 * (   ((60*(INT(MIN(D305:D335))))+(100*(MIN(D305:D335)-(INT(MIN(D305:D335))))) )  /  ((60*(INT(D307)))+(100*((D307)-(INT(D307)))))    )</f>
        <v>89.534203858896902</v>
      </c>
      <c r="F307" s="66">
        <v>42.2</v>
      </c>
      <c r="G307" s="68">
        <f>100 * (   ((60*(INT(MIN(F305:F335))))+(100*(MIN(F305:F335)-(INT(MIN(F305:F335))))) )  /  ((60*(INT(F307)))+(100*((F307)-(INT(F307)))))    )</f>
        <v>99.409448818897602</v>
      </c>
      <c r="H307" s="66">
        <v>42.28</v>
      </c>
      <c r="I307" s="68">
        <f>100 * (   ((60*(INT(MIN(H305:H335))))+(100*(MIN(H305:H335)-(INT(MIN(H305:H335))))) )  /  ((60*(INT(H307)))+(100*((H307)-(INT(H307)))))    )</f>
        <v>82.731554160125583</v>
      </c>
      <c r="J307" s="53"/>
      <c r="K307" s="68"/>
      <c r="L307" s="66">
        <v>37.26</v>
      </c>
      <c r="M307" s="68">
        <f>100 * (   ((60*(INT(MIN(L305:L335))))+(100*(MIN(L305:L335)-(INT(MIN(L305:L335))))) )  /  ((60*(INT(L307)))+(100*((L307)-(INT(L307)))))    )</f>
        <v>86.821015138023142</v>
      </c>
      <c r="N307" s="66"/>
      <c r="O307" s="68"/>
      <c r="P307" s="66">
        <v>31.54</v>
      </c>
      <c r="Q307" s="68">
        <f>100 * (   ((60*(INT(MIN(P305:P335))))+(100*(MIN(P305:P335)-(INT(MIN(P305:P335))))) )  /  ((60*(INT(P307)))+(100*((P307)-(INT(P307)))))    )</f>
        <v>88.714733542319749</v>
      </c>
      <c r="R307" s="66" t="s">
        <v>88</v>
      </c>
      <c r="S307" s="70" t="s">
        <v>16</v>
      </c>
      <c r="T307" s="66"/>
      <c r="U307" s="68"/>
      <c r="V307" s="68">
        <f>SUM(E307,G307,I307,Q307,M307)</f>
        <v>447.21095551826301</v>
      </c>
      <c r="W307" s="14"/>
      <c r="X307" s="15"/>
      <c r="Z307" s="13">
        <f t="shared" si="336"/>
        <v>223.60547775913147</v>
      </c>
      <c r="AB307" s="11">
        <f t="shared" si="325"/>
        <v>223.60547775913147</v>
      </c>
      <c r="AC307" s="11">
        <f t="shared" si="326"/>
        <v>0</v>
      </c>
      <c r="AD307" s="11">
        <f t="shared" si="327"/>
        <v>0</v>
      </c>
      <c r="AE307" s="11">
        <f t="shared" si="328"/>
        <v>0</v>
      </c>
      <c r="AF307" s="11">
        <f t="shared" si="329"/>
        <v>0</v>
      </c>
      <c r="AG307" s="11">
        <f t="shared" si="330"/>
        <v>0</v>
      </c>
      <c r="AH307" s="11">
        <f t="shared" si="331"/>
        <v>0</v>
      </c>
      <c r="AI307" s="11">
        <f t="shared" si="332"/>
        <v>0</v>
      </c>
      <c r="AJ307" s="11">
        <f t="shared" si="333"/>
        <v>0</v>
      </c>
      <c r="AK307" s="11">
        <f t="shared" si="334"/>
        <v>0</v>
      </c>
      <c r="AL307" s="11">
        <f t="shared" si="335"/>
        <v>0</v>
      </c>
    </row>
    <row r="308" spans="1:38" x14ac:dyDescent="0.2">
      <c r="A308" s="105" t="s">
        <v>6</v>
      </c>
      <c r="B308" s="96" t="s">
        <v>249</v>
      </c>
      <c r="C308" s="65" t="s">
        <v>84</v>
      </c>
      <c r="D308" s="66">
        <v>95.06</v>
      </c>
      <c r="E308" s="68">
        <f>100 * (   ((60*(INT(MIN(D305:D335))))+(100*(MIN(D305:D335)-(INT(MIN(D305:D335))))) )  /  ((60*(INT(D308)))+(100*((D308)-(INT(D308)))))    )</f>
        <v>80.511742025937608</v>
      </c>
      <c r="F308" s="66"/>
      <c r="G308" s="68"/>
      <c r="H308" s="66"/>
      <c r="I308" s="68"/>
      <c r="J308" s="53"/>
      <c r="K308" s="68"/>
      <c r="L308" s="66">
        <v>36.229999999999997</v>
      </c>
      <c r="M308" s="68">
        <f>100 * (   ((60*(INT(MIN(L305:L335))))+(100*(MIN(L305:L335)-(INT(MIN(L305:L335))))) )  /  ((60*(INT(L308)))+(100*((L308)-(INT(L308)))))    )</f>
        <v>89.326614750343566</v>
      </c>
      <c r="N308" s="66">
        <v>35.409999999999997</v>
      </c>
      <c r="O308" s="68">
        <f>100 * (   ((60*(INT(MIN(N305:N335))))+(100*(MIN(N305:N335)-(INT(MIN(N305:N335))))) )  /  ((60*(INT(N308)))+(100*((N308)-(INT(N308)))))    )</f>
        <v>86.221391872956573</v>
      </c>
      <c r="P308" s="66">
        <v>38.36</v>
      </c>
      <c r="Q308" s="68">
        <f>100 * (   ((60*(INT(MIN(P305:P335))))+(100*(MIN(P305:P335)-(INT(MIN(P305:P335))))) )  /  ((60*(INT(P308)))+(100*((P308)-(INT(P308)))))    )</f>
        <v>73.316062176165815</v>
      </c>
      <c r="R308" s="66">
        <v>114.42</v>
      </c>
      <c r="S308" s="67">
        <f>100 * (   ((60*(INT(MIN(R305:R335))))+(100*(MIN(R305:R335)-(INT(MIN(R305:R335))))) )  /  ((60*(INT(R308)))+(100*((R308)-(INT(R308)))))    )</f>
        <v>62.176692821854104</v>
      </c>
      <c r="T308" s="66">
        <v>51</v>
      </c>
      <c r="U308" s="68">
        <f>100 * (   ((60*(INT(MIN(T305:T335))))+(100*(MIN(T305:T335)-(INT(MIN(T305:T335))))) )  /  ((60*(INT(T308)))+(100*((T308)-(INT(T308)))))    )</f>
        <v>83.137254901960787</v>
      </c>
      <c r="V308" s="68">
        <f>SUM(E308,U308,Q308,O308,M308)</f>
        <v>412.51306572736439</v>
      </c>
      <c r="W308" s="14"/>
      <c r="X308" s="15"/>
      <c r="Z308" s="13">
        <f>(SUM(E308,G308,I308,K308,M308,O308,Q308,S308,U308)*0.5)</f>
        <v>237.34487927460921</v>
      </c>
      <c r="AB308" s="11">
        <f>IF(C308="Vihor",1,0)*Z308</f>
        <v>0</v>
      </c>
      <c r="AC308" s="11">
        <f>IF(C308="Maksimir",1,0)*Z308</f>
        <v>0</v>
      </c>
      <c r="AD308" s="11">
        <f>IF(C308="Japetić",1,0)*Z308</f>
        <v>0</v>
      </c>
      <c r="AE308" s="11">
        <f>IF(C308="Bjelovar",1,0)*Z308</f>
        <v>0</v>
      </c>
      <c r="AF308" s="11">
        <f>IF(C308="Međimurje",1,0)*Z308</f>
        <v>0</v>
      </c>
      <c r="AG308" s="11">
        <f>IF(C308="Sova",1,0)*Z308</f>
        <v>0</v>
      </c>
      <c r="AH308" s="11">
        <f>IF(C308="Orion",1,0)*Z308</f>
        <v>0</v>
      </c>
      <c r="AI308" s="11">
        <f>IF(C308="Kapela",1,0)*Z308</f>
        <v>237.34487927460921</v>
      </c>
      <c r="AJ308" s="11">
        <f>IF(C308="Jelen",1,0)*Z308</f>
        <v>0</v>
      </c>
      <c r="AK308" s="11">
        <f>IF(C308="Varaždin",1,0)*Z308</f>
        <v>0</v>
      </c>
      <c r="AL308" s="11">
        <f>IF(C308="Ivan Merz",1,0)*Z308</f>
        <v>0</v>
      </c>
    </row>
    <row r="309" spans="1:38" x14ac:dyDescent="0.2">
      <c r="A309" s="105" t="s">
        <v>7</v>
      </c>
      <c r="B309" s="96" t="s">
        <v>248</v>
      </c>
      <c r="C309" s="65" t="s">
        <v>84</v>
      </c>
      <c r="D309" s="66">
        <v>90.31</v>
      </c>
      <c r="E309" s="68">
        <f>100 * (   ((60*(INT(MIN(D305:D335))))+(100*(MIN(D305:D335)-(INT(MIN(D305:D335))))) )  /  ((60*(INT(D309)))+(100*((D309)-(INT(D309)))))    )</f>
        <v>84.588473577610017</v>
      </c>
      <c r="F309" s="66">
        <v>72.42</v>
      </c>
      <c r="G309" s="67">
        <f>100 * (   ((60*(INT(MIN(F305:F335))))+(100*(MIN(F305:F335)-(INT(MIN(F305:F335))))) )  /  ((60*(INT(F309)))+(100*((F309)-(INT(F309)))))    )</f>
        <v>57.886290692342953</v>
      </c>
      <c r="H309" s="66">
        <v>48.54</v>
      </c>
      <c r="I309" s="68">
        <f>100 * (   ((60*(INT(MIN(H305:H335))))+(100*(MIN(H305:H335)-(INT(MIN(H305:H335))))) )  /  ((60*(INT(H309)))+(100*((H309)-(INT(H309)))))    )</f>
        <v>71.847307430129518</v>
      </c>
      <c r="J309" s="53">
        <v>45.05</v>
      </c>
      <c r="K309" s="68">
        <f>100 * (   ((60*(INT(MIN(J305:J335))))+(100*(MIN(J305:J335)-(INT(MIN(J305:J335))))) )  /  ((60*(INT(J309)))+(100*((J309)-(INT(J309)))))    )</f>
        <v>77.597042513863244</v>
      </c>
      <c r="L309" s="66"/>
      <c r="M309" s="68"/>
      <c r="N309" s="66">
        <v>36.479999999999997</v>
      </c>
      <c r="O309" s="68">
        <f>100 * (   ((60*(INT(MIN(N305:N335))))+(100*(MIN(N305:N335)-(INT(MIN(N305:N335))))) )  /  ((60*(INT(N309)))+(100*((N309)-(INT(N309)))))    )</f>
        <v>83.605072463768138</v>
      </c>
      <c r="P309" s="66">
        <v>34.32</v>
      </c>
      <c r="Q309" s="68">
        <f>100 * (   ((60*(INT(MIN(P305:P335))))+(100*(MIN(P305:P335)-(INT(MIN(P305:P335))))) )  /  ((60*(INT(P309)))+(100*((P309)-(INT(P309)))))    )</f>
        <v>81.949806949806941</v>
      </c>
      <c r="R309" s="66"/>
      <c r="S309" s="68"/>
      <c r="T309" s="66"/>
      <c r="U309" s="68"/>
      <c r="V309" s="68">
        <f>SUM(E309,O309,I309,K309,Q309)</f>
        <v>399.5877029351779</v>
      </c>
      <c r="W309" s="14"/>
      <c r="X309" s="15"/>
      <c r="Z309" s="13">
        <f t="shared" si="336"/>
        <v>228.73699681376038</v>
      </c>
      <c r="AB309" s="11">
        <f t="shared" si="325"/>
        <v>0</v>
      </c>
      <c r="AC309" s="11">
        <f t="shared" si="326"/>
        <v>0</v>
      </c>
      <c r="AD309" s="11">
        <f t="shared" si="327"/>
        <v>0</v>
      </c>
      <c r="AE309" s="11">
        <f t="shared" si="328"/>
        <v>0</v>
      </c>
      <c r="AF309" s="11">
        <f t="shared" si="329"/>
        <v>0</v>
      </c>
      <c r="AG309" s="11">
        <f t="shared" si="330"/>
        <v>0</v>
      </c>
      <c r="AH309" s="11">
        <f t="shared" si="331"/>
        <v>0</v>
      </c>
      <c r="AI309" s="11">
        <f t="shared" si="332"/>
        <v>228.73699681376038</v>
      </c>
      <c r="AJ309" s="11">
        <f t="shared" si="333"/>
        <v>0</v>
      </c>
      <c r="AK309" s="11">
        <f t="shared" si="334"/>
        <v>0</v>
      </c>
      <c r="AL309" s="11">
        <f t="shared" si="335"/>
        <v>0</v>
      </c>
    </row>
    <row r="310" spans="1:38" x14ac:dyDescent="0.2">
      <c r="A310" s="105" t="s">
        <v>8</v>
      </c>
      <c r="B310" s="96" t="s">
        <v>245</v>
      </c>
      <c r="C310" s="65" t="s">
        <v>73</v>
      </c>
      <c r="D310" s="66">
        <v>83.17</v>
      </c>
      <c r="E310" s="68">
        <f>100 * (   ((60*(INT(MIN(D305:D335))))+(100*(MIN(D305:D335)-(INT(MIN(D305:D335))))) )  /  ((60*(INT(D310)))+(100*((D310)-(INT(D310)))))    )</f>
        <v>91.935161096657993</v>
      </c>
      <c r="F310" s="66">
        <v>50.58</v>
      </c>
      <c r="G310" s="68">
        <f>100 * (   ((60*(INT(MIN(F305:F335))))+(100*(MIN(F305:F335)-(INT(MIN(F305:F335))))) )  /  ((60*(INT(F310)))+(100*((F310)-(INT(F310)))))    )</f>
        <v>82.570307390451262</v>
      </c>
      <c r="H310" s="66">
        <v>68.37</v>
      </c>
      <c r="I310" s="68">
        <f>100 * (   ((60*(INT(MIN(H305:H335))))+(100*(MIN(H305:H335)-(INT(MIN(H305:H335))))) )  /  ((60*(INT(H310)))+(100*((H310)-(INT(H310)))))    )</f>
        <v>51.202331794996361</v>
      </c>
      <c r="J310" s="53">
        <v>45.07</v>
      </c>
      <c r="K310" s="68">
        <f>100 * (   ((60*(INT(MIN(J305:J335))))+(100*(MIN(J305:J335)-(INT(MIN(J305:J335))))) )  /  ((60*(INT(J310)))+(100*((J310)-(INT(J310)))))    )</f>
        <v>77.539711858145566</v>
      </c>
      <c r="L310" s="66">
        <v>37.11</v>
      </c>
      <c r="M310" s="68">
        <f>100 * (   ((60*(INT(MIN(L305:L335))))+(100*(MIN(L305:L335)-(INT(MIN(L305:L335))))) )  /  ((60*(INT(L310)))+(100*((L310)-(INT(L310)))))    )</f>
        <v>87.404751232631099</v>
      </c>
      <c r="N310" s="66"/>
      <c r="O310" s="68"/>
      <c r="P310" s="66"/>
      <c r="Q310" s="68"/>
      <c r="R310" s="66"/>
      <c r="S310" s="68"/>
      <c r="T310" s="66"/>
      <c r="U310" s="68"/>
      <c r="V310" s="68">
        <f>SUM(E310,G310,I310,K310,M310)</f>
        <v>390.65226337288226</v>
      </c>
      <c r="W310" s="14"/>
      <c r="X310" s="15"/>
      <c r="Z310" s="13">
        <f t="shared" si="336"/>
        <v>195.32613168644113</v>
      </c>
      <c r="AB310" s="11">
        <f t="shared" si="325"/>
        <v>195.32613168644113</v>
      </c>
      <c r="AC310" s="11">
        <f t="shared" si="326"/>
        <v>0</v>
      </c>
      <c r="AD310" s="11">
        <f t="shared" si="327"/>
        <v>0</v>
      </c>
      <c r="AE310" s="11">
        <f t="shared" si="328"/>
        <v>0</v>
      </c>
      <c r="AF310" s="11">
        <f t="shared" si="329"/>
        <v>0</v>
      </c>
      <c r="AG310" s="11">
        <f t="shared" si="330"/>
        <v>0</v>
      </c>
      <c r="AH310" s="11">
        <f t="shared" si="331"/>
        <v>0</v>
      </c>
      <c r="AI310" s="11">
        <f t="shared" si="332"/>
        <v>0</v>
      </c>
      <c r="AJ310" s="11">
        <f t="shared" si="333"/>
        <v>0</v>
      </c>
      <c r="AK310" s="11">
        <f t="shared" si="334"/>
        <v>0</v>
      </c>
      <c r="AL310" s="11">
        <f t="shared" si="335"/>
        <v>0</v>
      </c>
    </row>
    <row r="311" spans="1:38" x14ac:dyDescent="0.2">
      <c r="A311" s="105" t="s">
        <v>9</v>
      </c>
      <c r="B311" s="96" t="s">
        <v>251</v>
      </c>
      <c r="C311" s="65" t="s">
        <v>81</v>
      </c>
      <c r="D311" s="66">
        <v>99.24</v>
      </c>
      <c r="E311" s="68">
        <f>100 * (   ((60*(INT(MIN(D305:D335))))+(100*(MIN(D305:D335)-(INT(MIN(D305:D335))))) )  /  ((60*(INT(D311)))+(100*((D311)-(INT(D311)))))    )</f>
        <v>77.028839704896058</v>
      </c>
      <c r="F311" s="66">
        <v>48.56</v>
      </c>
      <c r="G311" s="68">
        <f>100 * (   ((60*(INT(MIN(F305:F335))))+(100*(MIN(F305:F335)-(INT(MIN(F305:F335))))) )  /  ((60*(INT(F311)))+(100*((F311)-(INT(F311)))))    )</f>
        <v>86.001362397820145</v>
      </c>
      <c r="H311" s="66">
        <v>55.05</v>
      </c>
      <c r="I311" s="68">
        <f>100 * (   ((60*(INT(MIN(H305:H335))))+(100*(MIN(H305:H335)-(INT(MIN(H305:H335))))) )  /  ((60*(INT(H311)))+(100*((H311)-(INT(H311)))))    )</f>
        <v>63.782148260211812</v>
      </c>
      <c r="J311" s="53"/>
      <c r="K311" s="68"/>
      <c r="L311" s="66"/>
      <c r="M311" s="68"/>
      <c r="N311" s="66">
        <v>33.479999999999997</v>
      </c>
      <c r="O311" s="68">
        <f>100 * (   ((60*(INT(MIN(N305:N335))))+(100*(MIN(N305:N335)-(INT(MIN(N305:N335))))) )  /  ((60*(INT(N311)))+(100*((N311)-(INT(N311)))))    )</f>
        <v>91.025641025641036</v>
      </c>
      <c r="P311" s="66">
        <v>46.34</v>
      </c>
      <c r="Q311" s="67">
        <f>100 * (   ((60*(INT(MIN(P305:P335))))+(100*(MIN(P305:P335)-(INT(MIN(P305:P335))))) )  /  ((60*(INT(P311)))+(100*((P311)-(INT(P311)))))    )</f>
        <v>60.77308518253399</v>
      </c>
      <c r="R311" s="66">
        <v>114.05</v>
      </c>
      <c r="S311" s="68">
        <f>100 * (   ((60*(INT(MIN(R305:R335))))+(100*(MIN(R305:R335)-(INT(MIN(R305:R335))))) )  /  ((60*(INT(R311)))+(100*((R311)-(INT(R311)))))    )</f>
        <v>62.512783053323595</v>
      </c>
      <c r="T311" s="66">
        <v>72.14</v>
      </c>
      <c r="U311" s="67">
        <f>100 * (   ((60*(INT(MIN(T305:T335))))+(100*(MIN(T305:T335)-(INT(MIN(T305:T335))))) )  /  ((60*(INT(T311)))+(100*((T311)-(INT(T311)))))    )</f>
        <v>58.698661744347028</v>
      </c>
      <c r="V311" s="68">
        <f>SUM(E311,G311,I311,O311,S311)</f>
        <v>380.35077444189261</v>
      </c>
      <c r="W311" s="14"/>
      <c r="X311" s="15"/>
      <c r="Z311" s="13">
        <f t="shared" si="336"/>
        <v>249.9112606843868</v>
      </c>
      <c r="AB311" s="11">
        <f t="shared" si="325"/>
        <v>0</v>
      </c>
      <c r="AC311" s="11">
        <f t="shared" si="326"/>
        <v>0</v>
      </c>
      <c r="AD311" s="11">
        <f t="shared" si="327"/>
        <v>249.9112606843868</v>
      </c>
      <c r="AE311" s="11">
        <f t="shared" si="328"/>
        <v>0</v>
      </c>
      <c r="AF311" s="11">
        <f t="shared" si="329"/>
        <v>0</v>
      </c>
      <c r="AG311" s="11">
        <f t="shared" si="330"/>
        <v>0</v>
      </c>
      <c r="AH311" s="11">
        <f t="shared" si="331"/>
        <v>0</v>
      </c>
      <c r="AI311" s="11">
        <f t="shared" si="332"/>
        <v>0</v>
      </c>
      <c r="AJ311" s="11">
        <f t="shared" si="333"/>
        <v>0</v>
      </c>
      <c r="AK311" s="11">
        <f t="shared" si="334"/>
        <v>0</v>
      </c>
      <c r="AL311" s="11">
        <f t="shared" si="335"/>
        <v>0</v>
      </c>
    </row>
    <row r="312" spans="1:38" x14ac:dyDescent="0.2">
      <c r="A312" s="105" t="s">
        <v>10</v>
      </c>
      <c r="B312" s="96" t="s">
        <v>351</v>
      </c>
      <c r="C312" s="65" t="s">
        <v>84</v>
      </c>
      <c r="D312" s="66"/>
      <c r="E312" s="68"/>
      <c r="F312" s="66">
        <v>59.3</v>
      </c>
      <c r="G312" s="68">
        <f>100 * (   ((60*(INT(MIN(F305:F335))))+(100*(MIN(F305:F335)-(INT(MIN(F305:F335))))) )  /  ((60*(INT(F312)))+(100*((F312)-(INT(F312)))))    )</f>
        <v>70.728291316526608</v>
      </c>
      <c r="H312" s="66">
        <v>50.09</v>
      </c>
      <c r="I312" s="68">
        <f>100 * (   ((60*(INT(MIN(H305:H335))))+(100*(MIN(H305:H335)-(INT(MIN(H305:H335))))) )  /  ((60*(INT(H312)))+(100*((H312)-(INT(H312)))))    )</f>
        <v>70.056497175141232</v>
      </c>
      <c r="J312" s="66">
        <v>45.03</v>
      </c>
      <c r="K312" s="68">
        <f>100 * (   ((60*(INT(MIN(J305:J335))))+(100*(MIN(J305:J335)-(INT(MIN(J305:J335))))) )  /  ((60*(INT(J312)))+(100*((J312)-(INT(J312)))))    )</f>
        <v>77.654458009618949</v>
      </c>
      <c r="L312" s="66">
        <v>38.51</v>
      </c>
      <c r="M312" s="68">
        <f>100 * (   ((60*(INT(MIN(L305:L335))))+(100*(MIN(L305:L335)-(INT(MIN(L305:L335))))) )  /  ((60*(INT(L312)))+(100*((L312)-(INT(L312)))))    )</f>
        <v>83.655083655083644</v>
      </c>
      <c r="N312" s="66">
        <v>45.55</v>
      </c>
      <c r="O312" s="68">
        <f>100 * (   ((60*(INT(MIN(N305:N335))))+(100*(MIN(N305:N335)-(INT(MIN(N305:N335))))) )  /  ((60*(INT(N312)))+(100*((N312)-(INT(N312)))))    )</f>
        <v>67.005444646098013</v>
      </c>
      <c r="P312" s="66">
        <v>42.16</v>
      </c>
      <c r="Q312" s="67">
        <f>100 * (   ((60*(INT(MIN(P305:P335))))+(100*(MIN(P305:P335)-(INT(MIN(P305:P335))))) )  /  ((60*(INT(P312)))+(100*((P312)-(INT(P312)))))    )</f>
        <v>66.95583596214513</v>
      </c>
      <c r="R312" s="66">
        <v>134.32</v>
      </c>
      <c r="S312" s="67">
        <f>100 * (   ((60*(INT(MIN(R305:R335))))+(100*(MIN(R305:R335)-(INT(MIN(R305:R335))))) )  /  ((60*(INT(R312)))+(100*((R312)-(INT(R312)))))    )</f>
        <v>53.010406342913782</v>
      </c>
      <c r="T312" s="66">
        <v>71.3</v>
      </c>
      <c r="U312" s="67">
        <f>100 * (   ((60*(INT(MIN(T305:T335))))+(100*(MIN(T305:T335)-(INT(MIN(T305:T335))))) )  /  ((60*(INT(T312)))+(100*((T312)-(INT(T312)))))    )</f>
        <v>59.3006993006993</v>
      </c>
      <c r="V312" s="68">
        <f>SUM(O312,G312,I312,K312,M312)</f>
        <v>369.09977480246846</v>
      </c>
      <c r="W312" s="14"/>
      <c r="X312" s="15"/>
      <c r="Z312" s="13">
        <f t="shared" si="336"/>
        <v>274.18335820411329</v>
      </c>
      <c r="AB312" s="11">
        <f t="shared" si="325"/>
        <v>0</v>
      </c>
      <c r="AC312" s="11">
        <f t="shared" si="326"/>
        <v>0</v>
      </c>
      <c r="AD312" s="11">
        <f t="shared" si="327"/>
        <v>0</v>
      </c>
      <c r="AE312" s="11">
        <f t="shared" si="328"/>
        <v>0</v>
      </c>
      <c r="AF312" s="11">
        <f t="shared" si="329"/>
        <v>0</v>
      </c>
      <c r="AG312" s="11">
        <f t="shared" si="330"/>
        <v>0</v>
      </c>
      <c r="AH312" s="11">
        <f t="shared" si="331"/>
        <v>0</v>
      </c>
      <c r="AI312" s="11">
        <f t="shared" si="332"/>
        <v>274.18335820411329</v>
      </c>
      <c r="AJ312" s="11">
        <f t="shared" si="333"/>
        <v>0</v>
      </c>
      <c r="AK312" s="11">
        <f t="shared" si="334"/>
        <v>0</v>
      </c>
      <c r="AL312" s="11">
        <f t="shared" si="335"/>
        <v>0</v>
      </c>
    </row>
    <row r="313" spans="1:38" x14ac:dyDescent="0.2">
      <c r="A313" s="105" t="s">
        <v>11</v>
      </c>
      <c r="B313" s="96" t="s">
        <v>308</v>
      </c>
      <c r="C313" s="65" t="s">
        <v>84</v>
      </c>
      <c r="D313" s="66"/>
      <c r="E313" s="68"/>
      <c r="F313" s="66">
        <v>51.49</v>
      </c>
      <c r="G313" s="68">
        <f>100 * (   ((60*(INT(MIN(F305:F335))))+(100*(MIN(F305:F335)-(INT(MIN(F305:F335))))) )  /  ((60*(INT(F313)))+(100*((F313)-(INT(F313)))))    )</f>
        <v>81.215825024123504</v>
      </c>
      <c r="H313" s="66">
        <v>44.54</v>
      </c>
      <c r="I313" s="68">
        <f>100 * (   ((60*(INT(MIN(H305:H335))))+(100*(MIN(H305:H335)-(INT(MIN(H305:H335))))) )  /  ((60*(INT(H313)))+(100*((H313)-(INT(H313)))))    )</f>
        <v>78.247958426132143</v>
      </c>
      <c r="J313" s="66">
        <v>55.27</v>
      </c>
      <c r="K313" s="68">
        <f>100 * (   ((60*(INT(MIN(J305:J335))))+(100*(MIN(J305:J335)-(INT(MIN(J305:J335))))) )  /  ((60*(INT(J313)))+(100*((J313)-(INT(J313)))))    )</f>
        <v>63.089870754433427</v>
      </c>
      <c r="L313" s="66">
        <v>43.19</v>
      </c>
      <c r="M313" s="68">
        <f>100 * (   ((60*(INT(MIN(L305:L335))))+(100*(MIN(L305:L335)-(INT(MIN(L305:L335))))) )  /  ((60*(INT(L313)))+(100*((L313)-(INT(L313)))))    )</f>
        <v>75.028857252789521</v>
      </c>
      <c r="N313" s="66">
        <v>44.52</v>
      </c>
      <c r="O313" s="68">
        <f>100 * (   ((60*(INT(MIN(N305:N335))))+(100*(MIN(N305:N335)-(INT(MIN(N305:N335))))) )  /  ((60*(INT(N313)))+(100*((N313)-(INT(N313)))))    )</f>
        <v>68.573551263001477</v>
      </c>
      <c r="P313" s="66">
        <v>48.44</v>
      </c>
      <c r="Q313" s="67">
        <f>100 * (   ((60*(INT(MIN(P305:P335))))+(100*(MIN(P305:P335)-(INT(MIN(P305:P335))))) )  /  ((60*(INT(P313)))+(100*((P313)-(INT(P313)))))    )</f>
        <v>58.071135430916556</v>
      </c>
      <c r="R313" s="66"/>
      <c r="S313" s="68"/>
      <c r="T313" s="66"/>
      <c r="U313" s="68"/>
      <c r="V313" s="68">
        <f>SUM(O313,G313,I313,K313,M313)</f>
        <v>366.15606272048007</v>
      </c>
      <c r="W313" s="14"/>
      <c r="X313" s="15"/>
      <c r="Z313" s="13">
        <f t="shared" si="336"/>
        <v>212.11359907569835</v>
      </c>
      <c r="AB313" s="11">
        <f t="shared" si="325"/>
        <v>0</v>
      </c>
      <c r="AC313" s="11">
        <f t="shared" si="326"/>
        <v>0</v>
      </c>
      <c r="AD313" s="11">
        <f t="shared" si="327"/>
        <v>0</v>
      </c>
      <c r="AE313" s="11">
        <f t="shared" si="328"/>
        <v>0</v>
      </c>
      <c r="AF313" s="11">
        <f t="shared" si="329"/>
        <v>0</v>
      </c>
      <c r="AG313" s="11">
        <f t="shared" si="330"/>
        <v>0</v>
      </c>
      <c r="AH313" s="11">
        <f t="shared" si="331"/>
        <v>0</v>
      </c>
      <c r="AI313" s="11">
        <f t="shared" si="332"/>
        <v>212.11359907569835</v>
      </c>
      <c r="AJ313" s="11">
        <f t="shared" si="333"/>
        <v>0</v>
      </c>
      <c r="AK313" s="11">
        <f t="shared" si="334"/>
        <v>0</v>
      </c>
      <c r="AL313" s="11">
        <f t="shared" si="335"/>
        <v>0</v>
      </c>
    </row>
    <row r="314" spans="1:38" x14ac:dyDescent="0.2">
      <c r="A314" s="105" t="s">
        <v>12</v>
      </c>
      <c r="B314" s="96" t="s">
        <v>309</v>
      </c>
      <c r="C314" s="65" t="s">
        <v>84</v>
      </c>
      <c r="D314" s="66"/>
      <c r="E314" s="68"/>
      <c r="F314" s="66">
        <v>82.27</v>
      </c>
      <c r="G314" s="67">
        <f>100 * (   ((60*(INT(MIN(F305:F335))))+(100*(MIN(F305:F335)-(INT(MIN(F305:F335))))) )  /  ((60*(INT(F314)))+(100*((F314)-(INT(F314)))))    )</f>
        <v>51.041034970689303</v>
      </c>
      <c r="H314" s="66">
        <v>64.5</v>
      </c>
      <c r="I314" s="67">
        <f>100 * (   ((60*(INT(MIN(H305:H335))))+(100*(MIN(H305:H335)-(INT(MIN(H305:H335))))) )  /  ((60*(INT(H314)))+(100*((H314)-(INT(H314)))))    )</f>
        <v>54.19023136246787</v>
      </c>
      <c r="J314" s="53">
        <v>64.069999999999993</v>
      </c>
      <c r="K314" s="68">
        <f>100 * (   ((60*(INT(MIN(J305:J335))))+(100*(MIN(J305:J335)-(INT(MIN(J305:J335))))) )  /  ((60*(INT(J314)))+(100*((J314)-(INT(J314)))))    )</f>
        <v>54.561996360800649</v>
      </c>
      <c r="L314" s="66">
        <v>47.39</v>
      </c>
      <c r="M314" s="68">
        <f>100 * (   ((60*(INT(MIN(L305:L335))))+(100*(MIN(L305:L335)-(INT(MIN(L305:L335))))) )  /  ((60*(INT(L314)))+(100*((L314)-(INT(L314)))))    )</f>
        <v>68.20566631689401</v>
      </c>
      <c r="N314" s="66">
        <v>53.56</v>
      </c>
      <c r="O314" s="68">
        <f>100 * (   ((60*(INT(MIN(N305:N335))))+(100*(MIN(N305:N335)-(INT(MIN(N305:N335))))) )  /  ((60*(INT(N314)))+(100*((N314)-(INT(N314)))))    )</f>
        <v>57.045735475896166</v>
      </c>
      <c r="P314" s="66">
        <v>44.02</v>
      </c>
      <c r="Q314" s="68">
        <f>100 * (   ((60*(INT(MIN(P305:P335))))+(100*(MIN(P305:P335)-(INT(MIN(P305:P335))))) )  /  ((60*(INT(P314)))+(100*((P314)-(INT(P314)))))    )</f>
        <v>64.269492808478418</v>
      </c>
      <c r="R314" s="66" t="s">
        <v>88</v>
      </c>
      <c r="S314" s="70" t="s">
        <v>16</v>
      </c>
      <c r="T314" s="66">
        <v>42.24</v>
      </c>
      <c r="U314" s="68">
        <f>100 * (   ((60*(INT(MIN(T305:T335))))+(100*(MIN(T305:T335)-(INT(MIN(T305:T335))))) )  /  ((60*(INT(T314)))+(100*((T314)-(INT(T314)))))    )</f>
        <v>100</v>
      </c>
      <c r="V314" s="68">
        <f>SUM(Q314,O314,U314,K314,M314)</f>
        <v>344.08289096206926</v>
      </c>
      <c r="W314" s="14"/>
      <c r="X314" s="15"/>
      <c r="Z314" s="13">
        <f>(SUM(E314,G314,I314,K314,M314,O314,Q314,S314,U314)*0.5)</f>
        <v>224.65707864761322</v>
      </c>
      <c r="AB314" s="11">
        <f>IF(C314="Vihor",1,0)*Z314</f>
        <v>0</v>
      </c>
      <c r="AC314" s="11">
        <f>IF(C314="Maksimir",1,0)*Z314</f>
        <v>0</v>
      </c>
      <c r="AD314" s="11">
        <f>IF(C314="Japetić",1,0)*Z314</f>
        <v>0</v>
      </c>
      <c r="AE314" s="11">
        <f>IF(C314="Bjelovar",1,0)*Z314</f>
        <v>0</v>
      </c>
      <c r="AF314" s="11">
        <f>IF(C314="Međimurje",1,0)*Z314</f>
        <v>0</v>
      </c>
      <c r="AG314" s="11">
        <f>IF(C314="Sova",1,0)*Z314</f>
        <v>0</v>
      </c>
      <c r="AH314" s="11">
        <f>IF(C314="Orion",1,0)*Z314</f>
        <v>0</v>
      </c>
      <c r="AI314" s="11">
        <f>IF(C314="Kapela",1,0)*Z314</f>
        <v>224.65707864761322</v>
      </c>
      <c r="AJ314" s="11">
        <f>IF(C314="Jelen",1,0)*Z314</f>
        <v>0</v>
      </c>
      <c r="AK314" s="11">
        <f>IF(C314="Varaždin",1,0)*Z314</f>
        <v>0</v>
      </c>
      <c r="AL314" s="11">
        <f>IF(C314="Ivan Merz",1,0)*Z314</f>
        <v>0</v>
      </c>
    </row>
    <row r="315" spans="1:38" x14ac:dyDescent="0.2">
      <c r="A315" s="105" t="s">
        <v>13</v>
      </c>
      <c r="B315" s="96" t="s">
        <v>335</v>
      </c>
      <c r="C315" s="65" t="s">
        <v>84</v>
      </c>
      <c r="D315" s="66"/>
      <c r="E315" s="68"/>
      <c r="F315" s="66"/>
      <c r="G315" s="70"/>
      <c r="H315" s="66"/>
      <c r="I315" s="70"/>
      <c r="J315" s="53">
        <v>57.24</v>
      </c>
      <c r="K315" s="68">
        <f>100 * (   ((60*(INT(MIN(J305:J335))))+(100*(MIN(J305:J335)-(INT(MIN(J305:J335))))) )  /  ((60*(INT(J315)))+(100*((J315)-(INT(J315)))))    )</f>
        <v>60.946573751451815</v>
      </c>
      <c r="L315" s="53">
        <v>39.090000000000003</v>
      </c>
      <c r="M315" s="68">
        <f>100 * (   ((60*(INT(MIN(L305:L335))))+(100*(MIN(L305:L335)-(INT(MIN(L305:L335))))) )  /  ((60*(INT(L315)))+(100*((L315)-(INT(L315)))))    )</f>
        <v>83.014048531289887</v>
      </c>
      <c r="N315" s="120">
        <v>42.28</v>
      </c>
      <c r="O315" s="68">
        <f>100 * (   ((60*(INT(MIN(N305:N335))))+(100*(MIN(N305:N335)-(INT(MIN(N305:N335))))) )  /  ((60*(INT(N315)))+(100*((N315)-(INT(N315)))))    )</f>
        <v>72.448979591836732</v>
      </c>
      <c r="P315" s="53"/>
      <c r="Q315" s="68"/>
      <c r="R315" s="53">
        <v>117.41</v>
      </c>
      <c r="S315" s="68">
        <f>100 * (   ((60*(INT(MIN(R305:R335))))+(100*(MIN(R305:R335)-(INT(MIN(R305:R335))))) )  /  ((60*(INT(R315)))+(100*((R315)-(INT(R315)))))    )</f>
        <v>60.600481518198556</v>
      </c>
      <c r="T315" s="66">
        <v>66.31</v>
      </c>
      <c r="U315" s="68">
        <f>100 * (   ((60*(INT(MIN(T305:T335))))+(100*(MIN(T305:T335)-(INT(MIN(T305:T335))))) )  /  ((60*(INT(T315)))+(100*((T315)-(INT(T315)))))    )</f>
        <v>63.743422701077421</v>
      </c>
      <c r="V315" s="68">
        <f>SUM(U315,S315,O315,K315,M315)</f>
        <v>340.75350609385441</v>
      </c>
      <c r="W315" s="14"/>
      <c r="X315" s="15"/>
      <c r="Z315" s="13">
        <f>(SUM(E315,G315,I315,K315,M315,O315,Q315,S315,U315)*0.5)</f>
        <v>170.37675304692718</v>
      </c>
      <c r="AB315" s="11">
        <f>IF(C315="Vihor",1,0)*Z315</f>
        <v>0</v>
      </c>
      <c r="AC315" s="11">
        <f>IF(C315="Maksimir",1,0)*Z315</f>
        <v>0</v>
      </c>
      <c r="AD315" s="11">
        <f>IF(C315="Japetić",1,0)*Z315</f>
        <v>0</v>
      </c>
      <c r="AE315" s="11">
        <f>IF(C315="Bjelovar",1,0)*Z315</f>
        <v>0</v>
      </c>
      <c r="AF315" s="11">
        <f>IF(C315="Međimurje",1,0)*Z315</f>
        <v>0</v>
      </c>
      <c r="AG315" s="11">
        <f>IF(C315="Sova",1,0)*Z315</f>
        <v>0</v>
      </c>
      <c r="AH315" s="11">
        <f>IF(C315="Orion",1,0)*Z315</f>
        <v>0</v>
      </c>
      <c r="AI315" s="11">
        <f>IF(C315="Kapela",1,0)*Z315</f>
        <v>170.37675304692718</v>
      </c>
      <c r="AJ315" s="11">
        <f>IF(C315="Jelen",1,0)*Z315</f>
        <v>0</v>
      </c>
      <c r="AK315" s="11">
        <f>IF(C315="Varaždin",1,0)*Z315</f>
        <v>0</v>
      </c>
      <c r="AL315" s="11">
        <f>IF(C315="Ivan Merz",1,0)*Z315</f>
        <v>0</v>
      </c>
    </row>
    <row r="316" spans="1:38" x14ac:dyDescent="0.2">
      <c r="A316" s="106" t="s">
        <v>14</v>
      </c>
      <c r="B316" s="96" t="s">
        <v>243</v>
      </c>
      <c r="C316" s="65" t="s">
        <v>84</v>
      </c>
      <c r="D316" s="66">
        <v>77.150000000000006</v>
      </c>
      <c r="E316" s="68">
        <f>100 * (   ((60*(INT(MIN(D305:D335))))+(100*(MIN(D305:D335)-(INT(MIN(D305:D335))))) )  /  ((60*(INT(D316)))+(100*((D316)-(INT(D316)))))    )</f>
        <v>99.115426105717347</v>
      </c>
      <c r="F316" s="66"/>
      <c r="G316" s="68"/>
      <c r="H316" s="66"/>
      <c r="I316" s="68"/>
      <c r="J316" s="53">
        <v>41.32</v>
      </c>
      <c r="K316" s="68">
        <f>100 * (   ((60*(INT(MIN(J305:J335))))+(100*(MIN(J305:J335)-(INT(MIN(J305:J335))))) )  /  ((60*(INT(J316)))+(100*((J316)-(INT(J316)))))    )</f>
        <v>84.229534510433396</v>
      </c>
      <c r="L316" s="66"/>
      <c r="M316" s="68"/>
      <c r="N316" s="66"/>
      <c r="O316" s="68"/>
      <c r="P316" s="66">
        <v>38.340000000000003</v>
      </c>
      <c r="Q316" s="68">
        <f>100 * (   ((60*(INT(MIN(P305:P335))))+(100*(MIN(P305:P335)-(INT(MIN(P305:P335))))) )  /  ((60*(INT(P316)))+(100*((P316)-(INT(P316)))))    )</f>
        <v>73.379429559204823</v>
      </c>
      <c r="R316" s="66">
        <v>104.04</v>
      </c>
      <c r="S316" s="68">
        <f>100 * (   ((60*(INT(MIN(R305:R335))))+(100*(MIN(R305:R335)-(INT(MIN(R305:R335))))) )  /  ((60*(INT(R316)))+(100*((R316)-(INT(R316)))))    )</f>
        <v>68.529788597053169</v>
      </c>
      <c r="T316" s="66"/>
      <c r="U316" s="68"/>
      <c r="V316" s="68">
        <f>SUM(E316,Q316,S316,K316,M316)</f>
        <v>325.25417877240875</v>
      </c>
      <c r="W316" s="14"/>
      <c r="X316" s="15"/>
      <c r="Z316" s="13">
        <f t="shared" si="336"/>
        <v>162.62708938620437</v>
      </c>
      <c r="AB316" s="11">
        <f t="shared" si="325"/>
        <v>0</v>
      </c>
      <c r="AC316" s="11">
        <f t="shared" si="326"/>
        <v>0</v>
      </c>
      <c r="AD316" s="11">
        <f t="shared" si="327"/>
        <v>0</v>
      </c>
      <c r="AE316" s="11">
        <f t="shared" si="328"/>
        <v>0</v>
      </c>
      <c r="AF316" s="11">
        <f t="shared" si="329"/>
        <v>0</v>
      </c>
      <c r="AG316" s="11">
        <f t="shared" si="330"/>
        <v>0</v>
      </c>
      <c r="AH316" s="11">
        <f t="shared" si="331"/>
        <v>0</v>
      </c>
      <c r="AI316" s="11">
        <f t="shared" si="332"/>
        <v>162.62708938620437</v>
      </c>
      <c r="AJ316" s="11">
        <f t="shared" si="333"/>
        <v>0</v>
      </c>
      <c r="AK316" s="11">
        <f t="shared" si="334"/>
        <v>0</v>
      </c>
      <c r="AL316" s="11">
        <f t="shared" si="335"/>
        <v>0</v>
      </c>
    </row>
    <row r="317" spans="1:38" x14ac:dyDescent="0.2">
      <c r="A317" s="105" t="s">
        <v>15</v>
      </c>
      <c r="B317" s="96" t="s">
        <v>247</v>
      </c>
      <c r="C317" s="65" t="s">
        <v>73</v>
      </c>
      <c r="D317" s="66">
        <v>86.39</v>
      </c>
      <c r="E317" s="68">
        <f>100 * (   ((60*(INT(MIN(D305:D335))))+(100*(MIN(D305:D335)-(INT(MIN(D305:D335))))) )  /  ((60*(INT(D317)))+(100*((D317)-(INT(D317)))))    )</f>
        <v>88.363146758992116</v>
      </c>
      <c r="F317" s="66" t="s">
        <v>88</v>
      </c>
      <c r="G317" s="70" t="s">
        <v>16</v>
      </c>
      <c r="H317" s="66">
        <v>84.32</v>
      </c>
      <c r="I317" s="68">
        <f>100 * (   ((60*(INT(MIN(H305:H335))))+(100*(MIN(H305:H335)-(INT(MIN(H305:H335))))) )  /  ((60*(INT(H317)))+(100*((H317)-(INT(H317)))))    )</f>
        <v>41.561514195583605</v>
      </c>
      <c r="J317" s="53"/>
      <c r="K317" s="68"/>
      <c r="L317" s="66">
        <v>76.349999999999994</v>
      </c>
      <c r="M317" s="68">
        <f>100 * (   ((60*(INT(MIN(L305:L335))))+(100*(MIN(L305:L335)-(INT(MIN(L305:L335))))) )  /  ((60*(INT(L317)))+(100*((L317)-(INT(L317)))))    )</f>
        <v>42.437431991294886</v>
      </c>
      <c r="N317" s="66"/>
      <c r="O317" s="68"/>
      <c r="P317" s="66">
        <v>40.57</v>
      </c>
      <c r="Q317" s="68">
        <f>100 * (   ((60*(INT(MIN(P305:P335))))+(100*(MIN(P305:P335)-(INT(MIN(P305:P335))))) )  /  ((60*(INT(P317)))+(100*((P317)-(INT(P317)))))    )</f>
        <v>69.108669108669105</v>
      </c>
      <c r="R317" s="66">
        <v>96.18</v>
      </c>
      <c r="S317" s="68">
        <f>100 * (   ((60*(INT(MIN(R305:R335))))+(100*(MIN(R305:R335)-(INT(MIN(R305:R335))))) )  /  ((60*(INT(R317)))+(100*((R317)-(INT(R317)))))    )</f>
        <v>74.056767047421246</v>
      </c>
      <c r="T317" s="66"/>
      <c r="U317" s="68"/>
      <c r="V317" s="68">
        <f>SUM(E317,Q317,I317,S317,M317)</f>
        <v>315.52752910196097</v>
      </c>
      <c r="W317" s="14"/>
      <c r="X317" s="15"/>
      <c r="Z317" s="13">
        <f t="shared" si="336"/>
        <v>157.76376455098048</v>
      </c>
      <c r="AB317" s="11">
        <f t="shared" si="325"/>
        <v>157.76376455098048</v>
      </c>
      <c r="AC317" s="11">
        <f t="shared" si="326"/>
        <v>0</v>
      </c>
      <c r="AD317" s="11">
        <f t="shared" si="327"/>
        <v>0</v>
      </c>
      <c r="AE317" s="11">
        <f t="shared" si="328"/>
        <v>0</v>
      </c>
      <c r="AF317" s="11">
        <f t="shared" si="329"/>
        <v>0</v>
      </c>
      <c r="AG317" s="11">
        <f t="shared" si="330"/>
        <v>0</v>
      </c>
      <c r="AH317" s="11">
        <f t="shared" si="331"/>
        <v>0</v>
      </c>
      <c r="AI317" s="11">
        <f t="shared" si="332"/>
        <v>0</v>
      </c>
      <c r="AJ317" s="11">
        <f t="shared" si="333"/>
        <v>0</v>
      </c>
      <c r="AK317" s="11">
        <f t="shared" si="334"/>
        <v>0</v>
      </c>
      <c r="AL317" s="11">
        <f t="shared" si="335"/>
        <v>0</v>
      </c>
    </row>
    <row r="318" spans="1:38" x14ac:dyDescent="0.2">
      <c r="A318" s="105" t="s">
        <v>44</v>
      </c>
      <c r="B318" s="96" t="s">
        <v>334</v>
      </c>
      <c r="C318" s="65" t="s">
        <v>81</v>
      </c>
      <c r="D318" s="66"/>
      <c r="E318" s="68"/>
      <c r="F318" s="66"/>
      <c r="G318" s="68"/>
      <c r="H318" s="66"/>
      <c r="I318" s="68"/>
      <c r="J318" s="66">
        <v>47.23</v>
      </c>
      <c r="K318" s="68">
        <f>100 * (   ((60*(INT(MIN(J305:J335))))+(100*(MIN(J305:J335)-(INT(MIN(J305:J335))))) )  /  ((60*(INT(J318)))+(100*((J318)-(INT(J318)))))    )</f>
        <v>73.830460780865309</v>
      </c>
      <c r="L318" s="66"/>
      <c r="M318" s="68"/>
      <c r="N318" s="66">
        <v>46.03</v>
      </c>
      <c r="O318" s="68">
        <f>100 * (   ((60*(INT(MIN(N305:N335))))+(100*(MIN(N305:N335)-(INT(MIN(N305:N335))))) )  /  ((60*(INT(N318)))+(100*((N318)-(INT(N318)))))    )</f>
        <v>66.811436844010132</v>
      </c>
      <c r="P318" s="66">
        <v>28.18</v>
      </c>
      <c r="Q318" s="68">
        <f>100 * (   ((60*(INT(MIN(P305:P335))))+(100*(MIN(P305:P335)-(INT(MIN(P305:P335))))) )  /  ((60*(INT(P318)))+(100*((P318)-(INT(P318)))))    )</f>
        <v>100</v>
      </c>
      <c r="R318" s="66">
        <v>105.11</v>
      </c>
      <c r="S318" s="68">
        <f>100 * (   ((60*(INT(MIN(R305:R335))))+(100*(MIN(R305:R335)-(INT(MIN(R305:R335))))) )  /  ((60*(INT(R318)))+(100*((R318)-(INT(R318)))))    )</f>
        <v>67.802250039613369</v>
      </c>
      <c r="T318" s="66"/>
      <c r="U318" s="68"/>
      <c r="V318" s="68">
        <f>SUM(E318,S318,O318,K318,Q318)</f>
        <v>308.44414766448881</v>
      </c>
      <c r="W318" s="14"/>
      <c r="X318" s="15"/>
      <c r="Z318" s="13">
        <f t="shared" si="336"/>
        <v>154.2220738322444</v>
      </c>
      <c r="AB318" s="11">
        <f t="shared" si="325"/>
        <v>0</v>
      </c>
      <c r="AC318" s="11">
        <f t="shared" si="326"/>
        <v>0</v>
      </c>
      <c r="AD318" s="11">
        <f t="shared" si="327"/>
        <v>154.2220738322444</v>
      </c>
      <c r="AE318" s="11">
        <f t="shared" si="328"/>
        <v>0</v>
      </c>
      <c r="AF318" s="11">
        <f t="shared" si="329"/>
        <v>0</v>
      </c>
      <c r="AG318" s="11">
        <f t="shared" si="330"/>
        <v>0</v>
      </c>
      <c r="AH318" s="11">
        <f t="shared" si="331"/>
        <v>0</v>
      </c>
      <c r="AI318" s="11">
        <f t="shared" si="332"/>
        <v>0</v>
      </c>
      <c r="AJ318" s="11">
        <f t="shared" si="333"/>
        <v>0</v>
      </c>
      <c r="AK318" s="11">
        <f t="shared" si="334"/>
        <v>0</v>
      </c>
      <c r="AL318" s="11">
        <f t="shared" si="335"/>
        <v>0</v>
      </c>
    </row>
    <row r="319" spans="1:38" x14ac:dyDescent="0.2">
      <c r="A319" s="105" t="s">
        <v>45</v>
      </c>
      <c r="B319" s="96" t="s">
        <v>377</v>
      </c>
      <c r="C319" s="65" t="s">
        <v>73</v>
      </c>
      <c r="D319" s="66"/>
      <c r="E319" s="68"/>
      <c r="F319" s="66"/>
      <c r="G319" s="70"/>
      <c r="H319" s="66"/>
      <c r="I319" s="70"/>
      <c r="J319" s="53"/>
      <c r="K319" s="68"/>
      <c r="L319" s="53"/>
      <c r="M319" s="68"/>
      <c r="N319" s="120"/>
      <c r="O319" s="68"/>
      <c r="P319" s="53">
        <v>44.41</v>
      </c>
      <c r="Q319" s="68">
        <f>100 * (   ((60*(INT(MIN(P305:P335))))+(100*(MIN(P305:P335)-(INT(MIN(P305:P335))))) )  /  ((60*(INT(P319)))+(100*((P319)-(INT(P319)))))    )</f>
        <v>63.33457665050355</v>
      </c>
      <c r="R319" s="53">
        <v>103.23</v>
      </c>
      <c r="S319" s="68">
        <f>100 * (   ((60*(INT(MIN(R305:R335))))+(100*(MIN(R305:R335)-(INT(MIN(R305:R335))))) )  /  ((60*(INT(R319)))+(100*((R319)-(INT(R319)))))    )</f>
        <v>68.982750282121557</v>
      </c>
      <c r="T319" s="66">
        <v>52.41</v>
      </c>
      <c r="U319" s="68">
        <f>100 * (   ((60*(INT(MIN(T305:T335))))+(100*(MIN(T305:T335)-(INT(MIN(T305:T335))))) )  /  ((60*(INT(T319)))+(100*((T319)-(INT(T319)))))    )</f>
        <v>80.480860487187613</v>
      </c>
      <c r="V319" s="68">
        <f>SUM(E319,G319,U319,Q319,S319)</f>
        <v>212.79818741981273</v>
      </c>
      <c r="W319" s="14"/>
      <c r="X319" s="15"/>
      <c r="Z319" s="13">
        <f>(SUM(E319,G319,I319,K319,M319,O319,Q319,S319,U319)*0.5)</f>
        <v>106.39909370990637</v>
      </c>
      <c r="AB319" s="11">
        <f>IF(C319="Vihor",1,0)*Z319</f>
        <v>106.39909370990637</v>
      </c>
      <c r="AC319" s="11">
        <f>IF(C319="Maksimir",1,0)*Z319</f>
        <v>0</v>
      </c>
      <c r="AD319" s="11">
        <f>IF(C319="Japetić",1,0)*Z319</f>
        <v>0</v>
      </c>
      <c r="AE319" s="11">
        <f>IF(C319="Bjelovar",1,0)*Z319</f>
        <v>0</v>
      </c>
      <c r="AF319" s="11">
        <f>IF(C319="Međimurje",1,0)*Z319</f>
        <v>0</v>
      </c>
      <c r="AG319" s="11">
        <f>IF(C319="Sova",1,0)*Z319</f>
        <v>0</v>
      </c>
      <c r="AH319" s="11">
        <f>IF(C319="Orion",1,0)*Z319</f>
        <v>0</v>
      </c>
      <c r="AI319" s="11">
        <f>IF(C319="Kapela",1,0)*Z319</f>
        <v>0</v>
      </c>
      <c r="AJ319" s="11">
        <f>IF(C319="Jelen",1,0)*Z319</f>
        <v>0</v>
      </c>
      <c r="AK319" s="11">
        <f>IF(C319="Varaždin",1,0)*Z319</f>
        <v>0</v>
      </c>
      <c r="AL319" s="11">
        <f>IF(C319="Ivan Merz",1,0)*Z319</f>
        <v>0</v>
      </c>
    </row>
    <row r="320" spans="1:38" x14ac:dyDescent="0.2">
      <c r="A320" s="128" t="s">
        <v>46</v>
      </c>
      <c r="B320" s="96" t="s">
        <v>407</v>
      </c>
      <c r="C320" s="65" t="s">
        <v>73</v>
      </c>
      <c r="D320" s="66">
        <v>77.05</v>
      </c>
      <c r="E320" s="68">
        <f>100 * (   ((60*(INT(MIN(D305:D334))))+(100*(MIN(D305:D334)-(INT(MIN(D305:D334))))) )  /  ((60*(INT(D320)))+(100*((D320)-(INT(D320)))))    )</f>
        <v>99.329729729729735</v>
      </c>
      <c r="F320" s="66">
        <v>42.05</v>
      </c>
      <c r="G320" s="68">
        <f>100 * (   ((60*(INT(MIN(F305:F334))))+(100*(MIN(F305:F334)-(INT(MIN(F305:F334))))) )  /  ((60*(INT(F320)))+(100*((F320)-(INT(F320)))))    )</f>
        <v>100</v>
      </c>
      <c r="H320" s="66"/>
      <c r="I320" s="68"/>
      <c r="J320" s="53"/>
      <c r="K320" s="68"/>
      <c r="L320" s="66"/>
      <c r="M320" s="68"/>
      <c r="N320" s="66"/>
      <c r="O320" s="68"/>
      <c r="P320" s="66"/>
      <c r="Q320" s="68"/>
      <c r="R320" s="66"/>
      <c r="S320" s="68"/>
      <c r="T320" s="103"/>
      <c r="U320" s="68"/>
      <c r="V320" s="68">
        <f t="shared" ref="V320" si="337">SUM(E320,G320,I320,K320,M320)</f>
        <v>199.32972972972973</v>
      </c>
      <c r="W320" s="14"/>
      <c r="X320" s="15"/>
      <c r="Z320" s="13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spans="1:38" x14ac:dyDescent="0.2">
      <c r="A321" s="106" t="s">
        <v>48</v>
      </c>
      <c r="B321" s="129" t="s">
        <v>317</v>
      </c>
      <c r="C321" s="130" t="s">
        <v>73</v>
      </c>
      <c r="D321" s="131"/>
      <c r="E321" s="132"/>
      <c r="F321" s="133"/>
      <c r="G321" s="132"/>
      <c r="H321" s="133">
        <v>57.1</v>
      </c>
      <c r="I321" s="132">
        <f>100 * (   ((60*(INT(MIN(H305:H335))))+(100*(MIN(H305:H335)-(INT(MIN(H305:H335))))) )  /  ((60*(INT(H321)))+(100*((H321)-(INT(H321)))))    )</f>
        <v>61.457725947521865</v>
      </c>
      <c r="J321" s="133">
        <v>34.590000000000003</v>
      </c>
      <c r="K321" s="132">
        <f>100 * (   ((60*(INT(MIN(J305:J335))))+(100*(MIN(J305:J335)-(INT(MIN(J305:J335))))) )  /  ((60*(INT(J321)))+(100*((J321)-(INT(J321)))))    )</f>
        <v>100</v>
      </c>
      <c r="L321" s="134"/>
      <c r="M321" s="132"/>
      <c r="N321" s="134"/>
      <c r="O321" s="132"/>
      <c r="P321" s="133" t="s">
        <v>112</v>
      </c>
      <c r="Q321" s="135" t="s">
        <v>16</v>
      </c>
      <c r="R321" s="134"/>
      <c r="S321" s="132"/>
      <c r="T321" s="133"/>
      <c r="U321" s="132"/>
      <c r="V321" s="132">
        <f>SUM(E321,G321,I321,K321,M321)</f>
        <v>161.45772594752185</v>
      </c>
      <c r="W321" s="14"/>
      <c r="X321" s="15"/>
      <c r="Z321" s="13">
        <f t="shared" si="336"/>
        <v>80.728862973760926</v>
      </c>
      <c r="AB321" s="11">
        <f t="shared" si="325"/>
        <v>80.728862973760926</v>
      </c>
      <c r="AC321" s="11">
        <f t="shared" si="326"/>
        <v>0</v>
      </c>
      <c r="AD321" s="11">
        <f t="shared" si="327"/>
        <v>0</v>
      </c>
      <c r="AE321" s="11">
        <f t="shared" si="328"/>
        <v>0</v>
      </c>
      <c r="AF321" s="11">
        <f t="shared" si="329"/>
        <v>0</v>
      </c>
      <c r="AG321" s="11">
        <f t="shared" si="330"/>
        <v>0</v>
      </c>
      <c r="AH321" s="11">
        <f t="shared" si="331"/>
        <v>0</v>
      </c>
      <c r="AI321" s="11">
        <f t="shared" si="332"/>
        <v>0</v>
      </c>
      <c r="AJ321" s="11">
        <f t="shared" si="333"/>
        <v>0</v>
      </c>
      <c r="AK321" s="11">
        <f t="shared" si="334"/>
        <v>0</v>
      </c>
      <c r="AL321" s="11">
        <f t="shared" si="335"/>
        <v>0</v>
      </c>
    </row>
    <row r="322" spans="1:38" x14ac:dyDescent="0.2">
      <c r="A322" s="105" t="s">
        <v>354</v>
      </c>
      <c r="B322" s="96" t="s">
        <v>250</v>
      </c>
      <c r="C322" s="65" t="s">
        <v>73</v>
      </c>
      <c r="D322" s="66">
        <v>95.55</v>
      </c>
      <c r="E322" s="68">
        <f>100 * (   ((60*(INT(MIN(D305:D335))))+(100*(MIN(D305:D335)-(INT(MIN(D305:D335))))) )  /  ((60*(INT(D322)))+(100*((D322)-(INT(D322)))))    )</f>
        <v>79.826238053866206</v>
      </c>
      <c r="F322" s="66"/>
      <c r="G322" s="68"/>
      <c r="H322" s="66">
        <v>47.39</v>
      </c>
      <c r="I322" s="68">
        <f>100 * (   ((60*(INT(MIN(H305:H335))))+(100*(MIN(H305:H335)-(INT(MIN(H305:H335))))) )  /  ((60*(INT(H322)))+(100*((H322)-(INT(H322)))))    )</f>
        <v>73.732074151801328</v>
      </c>
      <c r="J322" s="53"/>
      <c r="K322" s="68"/>
      <c r="L322" s="66"/>
      <c r="M322" s="68"/>
      <c r="N322" s="66"/>
      <c r="O322" s="68"/>
      <c r="P322" s="66"/>
      <c r="Q322" s="68"/>
      <c r="R322" s="66"/>
      <c r="S322" s="68"/>
      <c r="T322" s="66"/>
      <c r="U322" s="68"/>
      <c r="V322" s="68">
        <f t="shared" ref="V322:V334" si="338">SUM(E322,G322,I322,K322,M322)</f>
        <v>153.55831220566753</v>
      </c>
      <c r="W322" s="14"/>
      <c r="X322" s="15"/>
      <c r="Z322" s="13">
        <f t="shared" si="336"/>
        <v>76.779156102833767</v>
      </c>
      <c r="AB322" s="11">
        <f t="shared" si="325"/>
        <v>76.779156102833767</v>
      </c>
      <c r="AC322" s="11">
        <f t="shared" si="326"/>
        <v>0</v>
      </c>
      <c r="AD322" s="11">
        <f t="shared" si="327"/>
        <v>0</v>
      </c>
      <c r="AE322" s="11">
        <f t="shared" si="328"/>
        <v>0</v>
      </c>
      <c r="AF322" s="11">
        <f t="shared" si="329"/>
        <v>0</v>
      </c>
      <c r="AG322" s="11">
        <f t="shared" si="330"/>
        <v>0</v>
      </c>
      <c r="AH322" s="11">
        <f t="shared" si="331"/>
        <v>0</v>
      </c>
      <c r="AI322" s="11">
        <f t="shared" si="332"/>
        <v>0</v>
      </c>
      <c r="AJ322" s="11">
        <f t="shared" si="333"/>
        <v>0</v>
      </c>
      <c r="AK322" s="11">
        <f t="shared" si="334"/>
        <v>0</v>
      </c>
      <c r="AL322" s="11">
        <f t="shared" si="335"/>
        <v>0</v>
      </c>
    </row>
    <row r="323" spans="1:38" x14ac:dyDescent="0.2">
      <c r="A323" s="106" t="s">
        <v>355</v>
      </c>
      <c r="B323" s="96" t="s">
        <v>252</v>
      </c>
      <c r="C323" s="65" t="s">
        <v>73</v>
      </c>
      <c r="D323" s="66">
        <v>108.46</v>
      </c>
      <c r="E323" s="68">
        <f>100 * (   ((60*(INT(MIN(D305:D335))))+(100*(MIN(D305:D335)-(INT(MIN(D305:D335))))) )  /  ((60*(INT(D323)))+(100*((D323)-(INT(D323)))))    )</f>
        <v>70.395341710082761</v>
      </c>
      <c r="F323" s="66" t="s">
        <v>88</v>
      </c>
      <c r="G323" s="70" t="s">
        <v>16</v>
      </c>
      <c r="H323" s="66"/>
      <c r="I323" s="68"/>
      <c r="J323" s="53">
        <v>88.25</v>
      </c>
      <c r="K323" s="68">
        <f>100 * (   ((60*(INT(MIN(J305:J335))))+(100*(MIN(J305:J335)-(INT(MIN(J305:J335))))) )  /  ((60*(INT(J323)))+(100*((J323)-(INT(J323)))))    )</f>
        <v>39.566446748350621</v>
      </c>
      <c r="L323" s="66">
        <v>89.22</v>
      </c>
      <c r="M323" s="68">
        <f>100 * (   ((60*(INT(MIN(L305:L335))))+(100*(MIN(L305:L335)-(INT(MIN(L305:L335))))) )  /  ((60*(INT(L323)))+(100*((L323)-(INT(L323)))))    )</f>
        <v>36.367027228646023</v>
      </c>
      <c r="N323" s="66"/>
      <c r="O323" s="68"/>
      <c r="P323" s="66"/>
      <c r="Q323" s="68"/>
      <c r="R323" s="66"/>
      <c r="S323" s="68"/>
      <c r="T323" s="66"/>
      <c r="U323" s="68"/>
      <c r="V323" s="68">
        <f>SUM(E323,G323,I323,K323,M323)</f>
        <v>146.32881568707938</v>
      </c>
      <c r="W323" s="14"/>
      <c r="X323" s="15"/>
      <c r="Z323" s="13">
        <f t="shared" si="336"/>
        <v>73.164407843539692</v>
      </c>
      <c r="AB323" s="11">
        <f t="shared" si="325"/>
        <v>73.164407843539692</v>
      </c>
      <c r="AC323" s="11">
        <f t="shared" si="326"/>
        <v>0</v>
      </c>
      <c r="AD323" s="11">
        <f t="shared" si="327"/>
        <v>0</v>
      </c>
      <c r="AE323" s="11">
        <f t="shared" si="328"/>
        <v>0</v>
      </c>
      <c r="AF323" s="11">
        <f t="shared" si="329"/>
        <v>0</v>
      </c>
      <c r="AG323" s="11">
        <f t="shared" si="330"/>
        <v>0</v>
      </c>
      <c r="AH323" s="11">
        <f t="shared" si="331"/>
        <v>0</v>
      </c>
      <c r="AI323" s="11">
        <f t="shared" si="332"/>
        <v>0</v>
      </c>
      <c r="AJ323" s="11">
        <f t="shared" si="333"/>
        <v>0</v>
      </c>
      <c r="AK323" s="11">
        <f t="shared" si="334"/>
        <v>0</v>
      </c>
      <c r="AL323" s="11">
        <f t="shared" si="335"/>
        <v>0</v>
      </c>
    </row>
    <row r="324" spans="1:38" x14ac:dyDescent="0.2">
      <c r="A324" s="105" t="s">
        <v>356</v>
      </c>
      <c r="B324" s="96" t="s">
        <v>253</v>
      </c>
      <c r="C324" s="65" t="s">
        <v>73</v>
      </c>
      <c r="D324" s="66">
        <v>120.23</v>
      </c>
      <c r="E324" s="68">
        <f>100 * (   ((60*(INT(MIN(D305:D335))))+(100*(MIN(D305:D335)-(INT(MIN(D305:D335))))) )  /  ((60*(INT(D324)))+(100*((D324)-(INT(D324)))))    )</f>
        <v>63.602381282015784</v>
      </c>
      <c r="F324" s="66"/>
      <c r="G324" s="68"/>
      <c r="H324" s="66">
        <v>97.27</v>
      </c>
      <c r="I324" s="68">
        <f>100 * (   ((60*(INT(MIN(H305:H335))))+(100*(MIN(H305:H335)-(INT(MIN(H305:H335))))) )  /  ((60*(INT(H324)))+(100*((H324)-(INT(H324)))))    )</f>
        <v>36.052676586283567</v>
      </c>
      <c r="J324" s="66">
        <v>84.09</v>
      </c>
      <c r="K324" s="68">
        <f>100 * (   ((60*(INT(MIN(J305:J335))))+(100*(MIN(J305:J335)-(INT(MIN(J305:J335))))) )  /  ((60*(INT(J324)))+(100*((J324)-(INT(J324)))))    )</f>
        <v>41.572588631412174</v>
      </c>
      <c r="L324" s="66"/>
      <c r="M324" s="68"/>
      <c r="N324" s="66"/>
      <c r="O324" s="68"/>
      <c r="P324" s="66"/>
      <c r="Q324" s="68"/>
      <c r="R324" s="66"/>
      <c r="S324" s="68"/>
      <c r="T324" s="66"/>
      <c r="U324" s="68"/>
      <c r="V324" s="68">
        <f>SUM(E324,G324,I324,K324,M324)</f>
        <v>141.22764649971151</v>
      </c>
      <c r="W324" s="14"/>
      <c r="X324" s="15"/>
      <c r="Z324" s="13">
        <f t="shared" si="336"/>
        <v>70.613823249855756</v>
      </c>
      <c r="AB324" s="11">
        <f t="shared" ref="AB324:AB334" si="339">IF(C324="Vihor",1,0)*Z324</f>
        <v>70.613823249855756</v>
      </c>
      <c r="AC324" s="11">
        <f t="shared" ref="AC324:AC334" si="340">IF(C324="Maksimir",1,0)*Z324</f>
        <v>0</v>
      </c>
      <c r="AD324" s="11">
        <f t="shared" ref="AD324:AD334" si="341">IF(C324="Japetić",1,0)*Z324</f>
        <v>0</v>
      </c>
      <c r="AE324" s="11">
        <f t="shared" ref="AE324:AE334" si="342">IF(C324="Bjelovar",1,0)*Z324</f>
        <v>0</v>
      </c>
      <c r="AF324" s="11">
        <f t="shared" ref="AF324:AF334" si="343">IF(C324="Međimurje",1,0)*Z324</f>
        <v>0</v>
      </c>
      <c r="AG324" s="11">
        <f t="shared" ref="AG324:AG334" si="344">IF(C324="Sova",1,0)*Z324</f>
        <v>0</v>
      </c>
      <c r="AH324" s="11">
        <f t="shared" ref="AH324:AH334" si="345">IF(C324="Orion",1,0)*Z324</f>
        <v>0</v>
      </c>
      <c r="AI324" s="11">
        <f t="shared" ref="AI324:AI334" si="346">IF(C324="Kapela",1,0)*Z324</f>
        <v>0</v>
      </c>
      <c r="AJ324" s="11">
        <f t="shared" ref="AJ324:AJ334" si="347">IF(C324="Jelen",1,0)*Z324</f>
        <v>0</v>
      </c>
      <c r="AK324" s="11">
        <f t="shared" ref="AK324:AK334" si="348">IF(C324="Varaždin",1,0)*Z324</f>
        <v>0</v>
      </c>
      <c r="AL324" s="11">
        <f t="shared" ref="AL324:AL334" si="349">IF(C324="Ivan Merz",1,0)*Z324</f>
        <v>0</v>
      </c>
    </row>
    <row r="325" spans="1:38" x14ac:dyDescent="0.2">
      <c r="A325" s="105" t="s">
        <v>357</v>
      </c>
      <c r="B325" s="96" t="s">
        <v>336</v>
      </c>
      <c r="C325" s="65" t="s">
        <v>73</v>
      </c>
      <c r="D325" s="66"/>
      <c r="E325" s="68"/>
      <c r="F325" s="66"/>
      <c r="G325" s="70"/>
      <c r="H325" s="66"/>
      <c r="I325" s="70"/>
      <c r="J325" s="53">
        <v>93.29</v>
      </c>
      <c r="K325" s="68">
        <f>100 * (   ((60*(INT(MIN(J305:J335))))+(100*(MIN(J305:J335)-(INT(MIN(J305:J335))))) )  /  ((60*(INT(J325)))+(100*((J325)-(INT(J325)))))    )</f>
        <v>37.422000356569804</v>
      </c>
      <c r="L325" s="53"/>
      <c r="M325" s="68"/>
      <c r="N325" s="120"/>
      <c r="O325" s="68"/>
      <c r="P325" s="53">
        <v>56.35</v>
      </c>
      <c r="Q325" s="68">
        <f>100 * (   ((60*(INT(MIN(P305:P335))))+(100*(MIN(P305:P335)-(INT(MIN(P305:P335))))) )  /  ((60*(INT(P325)))+(100*((P325)-(INT(P325)))))    )</f>
        <v>50.014727540500736</v>
      </c>
      <c r="R325" s="53">
        <v>138.44999999999999</v>
      </c>
      <c r="S325" s="68">
        <f>100 * (   ((60*(INT(MIN(R305:R335))))+(100*(MIN(R305:R335)-(INT(MIN(R305:R335))))) )  /  ((60*(INT(R325)))+(100*((R325)-(INT(R325)))))    )</f>
        <v>51.399399399399414</v>
      </c>
      <c r="T325" s="66" t="s">
        <v>112</v>
      </c>
      <c r="U325" s="70" t="s">
        <v>16</v>
      </c>
      <c r="V325" s="68">
        <f>SUM(E325,G325,Q325,K325,S325)</f>
        <v>138.83612729646995</v>
      </c>
      <c r="W325" s="14"/>
      <c r="X325" s="15"/>
      <c r="Z325" s="13">
        <f t="shared" si="336"/>
        <v>69.418063648234977</v>
      </c>
      <c r="AB325" s="11">
        <f t="shared" ref="AB325:AB333" si="350">IF(C325="Vihor",1,0)*Z325</f>
        <v>69.418063648234977</v>
      </c>
      <c r="AC325" s="11">
        <f t="shared" ref="AC325:AC333" si="351">IF(C325="Maksimir",1,0)*Z325</f>
        <v>0</v>
      </c>
      <c r="AD325" s="11">
        <f t="shared" ref="AD325:AD333" si="352">IF(C325="Japetić",1,0)*Z325</f>
        <v>0</v>
      </c>
      <c r="AE325" s="11">
        <f t="shared" ref="AE325:AE333" si="353">IF(C325="Bjelovar",1,0)*Z325</f>
        <v>0</v>
      </c>
      <c r="AF325" s="11">
        <f t="shared" ref="AF325:AF333" si="354">IF(C325="Međimurje",1,0)*Z325</f>
        <v>0</v>
      </c>
      <c r="AG325" s="11">
        <f t="shared" ref="AG325:AG333" si="355">IF(C325="Sova",1,0)*Z325</f>
        <v>0</v>
      </c>
      <c r="AH325" s="11">
        <f t="shared" ref="AH325:AH333" si="356">IF(C325="Orion",1,0)*Z325</f>
        <v>0</v>
      </c>
      <c r="AI325" s="11">
        <f t="shared" ref="AI325:AI333" si="357">IF(C325="Kapela",1,0)*Z325</f>
        <v>0</v>
      </c>
      <c r="AJ325" s="11">
        <f t="shared" ref="AJ325:AJ333" si="358">IF(C325="Jelen",1,0)*Z325</f>
        <v>0</v>
      </c>
      <c r="AK325" s="11">
        <f t="shared" ref="AK325:AK333" si="359">IF(C325="Varaždin",1,0)*Z325</f>
        <v>0</v>
      </c>
      <c r="AL325" s="11">
        <f t="shared" ref="AL325:AL333" si="360">IF(C325="Ivan Merz",1,0)*Z325</f>
        <v>0</v>
      </c>
    </row>
    <row r="326" spans="1:38" x14ac:dyDescent="0.2">
      <c r="A326" s="105" t="s">
        <v>89</v>
      </c>
      <c r="B326" s="96" t="s">
        <v>319</v>
      </c>
      <c r="C326" s="65" t="s">
        <v>73</v>
      </c>
      <c r="D326" s="66"/>
      <c r="E326" s="68"/>
      <c r="F326" s="69"/>
      <c r="G326" s="68"/>
      <c r="H326" s="66">
        <v>80.489999999999995</v>
      </c>
      <c r="I326" s="68">
        <f>100 * (   ((60*(INT(MIN(H305:H335))))+(100*(MIN(H305:H335)-(INT(MIN(H305:H335))))) )  /  ((60*(INT(H326)))+(100*((H326)-(INT(H326)))))    )</f>
        <v>43.472881006393074</v>
      </c>
      <c r="J326" s="66"/>
      <c r="K326" s="68"/>
      <c r="L326" s="66"/>
      <c r="M326" s="68"/>
      <c r="N326" s="66"/>
      <c r="O326" s="68"/>
      <c r="P326" s="66">
        <v>37.33</v>
      </c>
      <c r="Q326" s="68">
        <f>100 * (   ((60*(INT(MIN(P305:P335))))+(100*(MIN(P305:P335)-(INT(MIN(P305:P335))))) )  /  ((60*(INT(P326)))+(100*((P326)-(INT(P326)))))    )</f>
        <v>75.366178428761657</v>
      </c>
      <c r="R326" s="66"/>
      <c r="S326" s="68"/>
      <c r="T326" s="66"/>
      <c r="U326" s="68"/>
      <c r="V326" s="68">
        <f>SUM(E326,G326,I326,K326,Q326)</f>
        <v>118.83905943515472</v>
      </c>
      <c r="W326" s="14"/>
      <c r="X326" s="15"/>
      <c r="Z326" s="13">
        <f t="shared" si="336"/>
        <v>59.419529717577362</v>
      </c>
      <c r="AB326" s="11">
        <f t="shared" si="350"/>
        <v>59.419529717577362</v>
      </c>
      <c r="AC326" s="11">
        <f t="shared" si="351"/>
        <v>0</v>
      </c>
      <c r="AD326" s="11">
        <f t="shared" si="352"/>
        <v>0</v>
      </c>
      <c r="AE326" s="11">
        <f t="shared" si="353"/>
        <v>0</v>
      </c>
      <c r="AF326" s="11">
        <f t="shared" si="354"/>
        <v>0</v>
      </c>
      <c r="AG326" s="11">
        <f t="shared" si="355"/>
        <v>0</v>
      </c>
      <c r="AH326" s="11">
        <f t="shared" si="356"/>
        <v>0</v>
      </c>
      <c r="AI326" s="11">
        <f t="shared" si="357"/>
        <v>0</v>
      </c>
      <c r="AJ326" s="11">
        <f t="shared" si="358"/>
        <v>0</v>
      </c>
      <c r="AK326" s="11">
        <f t="shared" si="359"/>
        <v>0</v>
      </c>
      <c r="AL326" s="11">
        <f t="shared" si="360"/>
        <v>0</v>
      </c>
    </row>
    <row r="327" spans="1:38" x14ac:dyDescent="0.2">
      <c r="A327" s="105" t="s">
        <v>90</v>
      </c>
      <c r="B327" s="49" t="s">
        <v>254</v>
      </c>
      <c r="C327" s="65" t="s">
        <v>73</v>
      </c>
      <c r="D327" s="66" t="s">
        <v>88</v>
      </c>
      <c r="E327" s="70" t="s">
        <v>16</v>
      </c>
      <c r="F327" s="66"/>
      <c r="G327" s="68"/>
      <c r="H327" s="66"/>
      <c r="I327" s="68"/>
      <c r="J327" s="53"/>
      <c r="K327" s="68"/>
      <c r="L327" s="66"/>
      <c r="M327" s="68"/>
      <c r="N327" s="66"/>
      <c r="O327" s="68"/>
      <c r="P327" s="66">
        <v>29.59</v>
      </c>
      <c r="Q327" s="68">
        <f>100 * (   ((60*(INT(MIN(P305:P335))))+(100*(MIN(P305:P335)-(INT(MIN(P305:P335))))) )  /  ((60*(INT(P327)))+(100*((P327)-(INT(P327)))))    )</f>
        <v>94.385769872151187</v>
      </c>
      <c r="R327" s="66"/>
      <c r="S327" s="68"/>
      <c r="T327" s="66"/>
      <c r="U327" s="68"/>
      <c r="V327" s="68">
        <f>SUM(E327,G327,I327,K327,Q327)</f>
        <v>94.385769872151187</v>
      </c>
      <c r="W327" s="14"/>
      <c r="X327" s="15"/>
      <c r="Z327" s="13">
        <f t="shared" si="336"/>
        <v>47.192884936075593</v>
      </c>
      <c r="AB327" s="11">
        <f t="shared" si="350"/>
        <v>47.192884936075593</v>
      </c>
      <c r="AC327" s="11">
        <f t="shared" si="351"/>
        <v>0</v>
      </c>
      <c r="AD327" s="11">
        <f t="shared" si="352"/>
        <v>0</v>
      </c>
      <c r="AE327" s="11">
        <f t="shared" si="353"/>
        <v>0</v>
      </c>
      <c r="AF327" s="11">
        <f t="shared" si="354"/>
        <v>0</v>
      </c>
      <c r="AG327" s="11">
        <f t="shared" si="355"/>
        <v>0</v>
      </c>
      <c r="AH327" s="11">
        <f t="shared" si="356"/>
        <v>0</v>
      </c>
      <c r="AI327" s="11">
        <f t="shared" si="357"/>
        <v>0</v>
      </c>
      <c r="AJ327" s="11">
        <f t="shared" si="358"/>
        <v>0</v>
      </c>
      <c r="AK327" s="11">
        <f t="shared" si="359"/>
        <v>0</v>
      </c>
      <c r="AL327" s="11">
        <f t="shared" si="360"/>
        <v>0</v>
      </c>
    </row>
    <row r="328" spans="1:38" x14ac:dyDescent="0.2">
      <c r="A328" s="105" t="s">
        <v>358</v>
      </c>
      <c r="B328" s="96" t="s">
        <v>376</v>
      </c>
      <c r="C328" s="65" t="s">
        <v>80</v>
      </c>
      <c r="D328" s="66"/>
      <c r="E328" s="68"/>
      <c r="F328" s="66"/>
      <c r="G328" s="70"/>
      <c r="H328" s="66"/>
      <c r="I328" s="70"/>
      <c r="J328" s="53"/>
      <c r="K328" s="68"/>
      <c r="L328" s="53"/>
      <c r="M328" s="68"/>
      <c r="N328" s="120"/>
      <c r="O328" s="68"/>
      <c r="P328" s="53">
        <v>34.11</v>
      </c>
      <c r="Q328" s="68">
        <f>100 * (   ((60*(INT(MIN(P305:P335))))+(100*(MIN(P305:P335)-(INT(MIN(P305:P335))))) )  /  ((60*(INT(P328)))+(100*((P328)-(INT(P328)))))    )</f>
        <v>82.78888347147732</v>
      </c>
      <c r="R328" s="66" t="s">
        <v>88</v>
      </c>
      <c r="S328" s="70" t="s">
        <v>16</v>
      </c>
      <c r="T328" s="66"/>
      <c r="U328" s="68"/>
      <c r="V328" s="68">
        <f>SUM(E328,G328,I328,K328,Q328)</f>
        <v>82.78888347147732</v>
      </c>
      <c r="W328" s="14"/>
      <c r="X328" s="15"/>
      <c r="Z328" s="13">
        <f t="shared" si="336"/>
        <v>41.39444173573866</v>
      </c>
      <c r="AB328" s="11">
        <f t="shared" si="350"/>
        <v>0</v>
      </c>
      <c r="AC328" s="11">
        <f t="shared" si="351"/>
        <v>41.39444173573866</v>
      </c>
      <c r="AD328" s="11">
        <f t="shared" si="352"/>
        <v>0</v>
      </c>
      <c r="AE328" s="11">
        <f t="shared" si="353"/>
        <v>0</v>
      </c>
      <c r="AF328" s="11">
        <f t="shared" si="354"/>
        <v>0</v>
      </c>
      <c r="AG328" s="11">
        <f t="shared" si="355"/>
        <v>0</v>
      </c>
      <c r="AH328" s="11">
        <f t="shared" si="356"/>
        <v>0</v>
      </c>
      <c r="AI328" s="11">
        <f t="shared" si="357"/>
        <v>0</v>
      </c>
      <c r="AJ328" s="11">
        <f t="shared" si="358"/>
        <v>0</v>
      </c>
      <c r="AK328" s="11">
        <f t="shared" si="359"/>
        <v>0</v>
      </c>
      <c r="AL328" s="11">
        <f t="shared" si="360"/>
        <v>0</v>
      </c>
    </row>
    <row r="329" spans="1:38" x14ac:dyDescent="0.2">
      <c r="A329" s="105" t="s">
        <v>359</v>
      </c>
      <c r="B329" s="96" t="s">
        <v>393</v>
      </c>
      <c r="C329" s="65" t="s">
        <v>83</v>
      </c>
      <c r="D329" s="66"/>
      <c r="E329" s="68"/>
      <c r="F329" s="66"/>
      <c r="G329" s="70"/>
      <c r="H329" s="66"/>
      <c r="I329" s="70"/>
      <c r="J329" s="53"/>
      <c r="K329" s="68"/>
      <c r="L329" s="53"/>
      <c r="M329" s="68"/>
      <c r="N329" s="120"/>
      <c r="O329" s="68"/>
      <c r="P329" s="53"/>
      <c r="Q329" s="68"/>
      <c r="R329" s="53">
        <v>98.15</v>
      </c>
      <c r="S329" s="68">
        <f>100 * (   ((60*(INT(MIN(R305:R334))))+(100*(MIN(R305:R334)-(INT(MIN(R305:R334))))) )  /  ((60*(INT(R329)))+(100*((R329)-(INT(R329)))))    )</f>
        <v>72.586938083121282</v>
      </c>
      <c r="T329" s="66"/>
      <c r="U329" s="68"/>
      <c r="V329" s="68">
        <f>SUM(E329,G329,I329,K329,S329)</f>
        <v>72.586938083121282</v>
      </c>
      <c r="W329" s="14"/>
      <c r="X329" s="15"/>
      <c r="Z329" s="13">
        <f t="shared" si="336"/>
        <v>36.293469041560641</v>
      </c>
      <c r="AB329" s="11">
        <f t="shared" si="350"/>
        <v>0</v>
      </c>
      <c r="AC329" s="11">
        <f t="shared" si="351"/>
        <v>0</v>
      </c>
      <c r="AD329" s="11">
        <f t="shared" si="352"/>
        <v>0</v>
      </c>
      <c r="AE329" s="11">
        <f t="shared" si="353"/>
        <v>0</v>
      </c>
      <c r="AF329" s="11">
        <f t="shared" si="354"/>
        <v>36.293469041560641</v>
      </c>
      <c r="AG329" s="11">
        <f t="shared" si="355"/>
        <v>0</v>
      </c>
      <c r="AH329" s="11">
        <f t="shared" si="356"/>
        <v>0</v>
      </c>
      <c r="AI329" s="11">
        <f t="shared" si="357"/>
        <v>0</v>
      </c>
      <c r="AJ329" s="11">
        <f t="shared" si="358"/>
        <v>0</v>
      </c>
      <c r="AK329" s="11">
        <f t="shared" si="359"/>
        <v>0</v>
      </c>
      <c r="AL329" s="11">
        <f t="shared" si="360"/>
        <v>0</v>
      </c>
    </row>
    <row r="330" spans="1:38" x14ac:dyDescent="0.2">
      <c r="A330" s="105" t="s">
        <v>360</v>
      </c>
      <c r="B330" s="96" t="s">
        <v>311</v>
      </c>
      <c r="C330" s="65" t="s">
        <v>73</v>
      </c>
      <c r="D330" s="66"/>
      <c r="E330" s="68"/>
      <c r="F330" s="66" t="s">
        <v>88</v>
      </c>
      <c r="G330" s="70" t="s">
        <v>16</v>
      </c>
      <c r="H330" s="66" t="s">
        <v>112</v>
      </c>
      <c r="I330" s="70" t="s">
        <v>16</v>
      </c>
      <c r="J330" s="53">
        <v>109.27</v>
      </c>
      <c r="K330" s="68">
        <f>100 * (   ((60*(INT(MIN(J305:J335))))+(100*(MIN(J305:J335)-(INT(MIN(J305:J335))))) )  /  ((60*(INT(J330)))+(100*((J330)-(INT(J330)))))    )</f>
        <v>31.9628445256586</v>
      </c>
      <c r="L330" s="53"/>
      <c r="M330" s="68"/>
      <c r="N330" s="53">
        <v>90.19</v>
      </c>
      <c r="O330" s="68">
        <f>100 * (   ((60*(INT(MIN(N305:N335))))+(100*(MIN(N305:N335)-(INT(MIN(N305:N335))))) )  /  ((60*(INT(N330)))+(100*((N330)-(INT(N330)))))    )</f>
        <v>34.065325705849787</v>
      </c>
      <c r="P330" s="53"/>
      <c r="Q330" s="68"/>
      <c r="R330" s="53"/>
      <c r="S330" s="68"/>
      <c r="T330" s="66"/>
      <c r="U330" s="68"/>
      <c r="V330" s="68">
        <f>SUM(E330,G330,O330,K330,M330)</f>
        <v>66.028170231508383</v>
      </c>
      <c r="W330" s="14"/>
      <c r="X330" s="15"/>
      <c r="Z330" s="13">
        <f t="shared" si="336"/>
        <v>33.014085115754192</v>
      </c>
      <c r="AB330" s="11">
        <f t="shared" si="350"/>
        <v>33.014085115754192</v>
      </c>
      <c r="AC330" s="11">
        <f t="shared" si="351"/>
        <v>0</v>
      </c>
      <c r="AD330" s="11">
        <f t="shared" si="352"/>
        <v>0</v>
      </c>
      <c r="AE330" s="11">
        <f t="shared" si="353"/>
        <v>0</v>
      </c>
      <c r="AF330" s="11">
        <f t="shared" si="354"/>
        <v>0</v>
      </c>
      <c r="AG330" s="11">
        <f t="shared" si="355"/>
        <v>0</v>
      </c>
      <c r="AH330" s="11">
        <f t="shared" si="356"/>
        <v>0</v>
      </c>
      <c r="AI330" s="11">
        <f t="shared" si="357"/>
        <v>0</v>
      </c>
      <c r="AJ330" s="11">
        <f t="shared" si="358"/>
        <v>0</v>
      </c>
      <c r="AK330" s="11">
        <f t="shared" si="359"/>
        <v>0</v>
      </c>
      <c r="AL330" s="11">
        <f t="shared" si="360"/>
        <v>0</v>
      </c>
    </row>
    <row r="331" spans="1:38" x14ac:dyDescent="0.2">
      <c r="A331" s="105" t="s">
        <v>361</v>
      </c>
      <c r="B331" s="97" t="s">
        <v>318</v>
      </c>
      <c r="C331" s="65" t="s">
        <v>73</v>
      </c>
      <c r="D331" s="66"/>
      <c r="E331" s="68"/>
      <c r="F331" s="66"/>
      <c r="G331" s="68"/>
      <c r="H331" s="66">
        <v>76.52</v>
      </c>
      <c r="I331" s="68">
        <f>100 * (   ((60*(INT(MIN(H305:H335))))+(100*(MIN(H305:H335)-(INT(MIN(H305:H335))))) )  /  ((60*(INT(H331)))+(100*((H331)-(INT(H331)))))    )</f>
        <v>45.706851691240239</v>
      </c>
      <c r="J331" s="66"/>
      <c r="K331" s="68"/>
      <c r="L331" s="66"/>
      <c r="M331" s="68"/>
      <c r="N331" s="66"/>
      <c r="O331" s="68"/>
      <c r="P331" s="66"/>
      <c r="Q331" s="68"/>
      <c r="R331" s="66"/>
      <c r="S331" s="68"/>
      <c r="T331" s="66"/>
      <c r="U331" s="68"/>
      <c r="V331" s="68">
        <f>SUM(E331,G331,I331,K331,M331)</f>
        <v>45.706851691240239</v>
      </c>
      <c r="W331" s="14"/>
      <c r="X331" s="15"/>
      <c r="Z331" s="13">
        <f t="shared" si="336"/>
        <v>22.853425845620119</v>
      </c>
      <c r="AB331" s="11">
        <f t="shared" si="350"/>
        <v>22.853425845620119</v>
      </c>
      <c r="AC331" s="11">
        <f t="shared" si="351"/>
        <v>0</v>
      </c>
      <c r="AD331" s="11">
        <f t="shared" si="352"/>
        <v>0</v>
      </c>
      <c r="AE331" s="11">
        <f t="shared" si="353"/>
        <v>0</v>
      </c>
      <c r="AF331" s="11">
        <f t="shared" si="354"/>
        <v>0</v>
      </c>
      <c r="AG331" s="11">
        <f t="shared" si="355"/>
        <v>0</v>
      </c>
      <c r="AH331" s="11">
        <f t="shared" si="356"/>
        <v>0</v>
      </c>
      <c r="AI331" s="11">
        <f t="shared" si="357"/>
        <v>0</v>
      </c>
      <c r="AJ331" s="11">
        <f t="shared" si="358"/>
        <v>0</v>
      </c>
      <c r="AK331" s="11">
        <f t="shared" si="359"/>
        <v>0</v>
      </c>
      <c r="AL331" s="11">
        <f t="shared" si="360"/>
        <v>0</v>
      </c>
    </row>
    <row r="332" spans="1:38" x14ac:dyDescent="0.2">
      <c r="A332" s="105" t="s">
        <v>398</v>
      </c>
      <c r="B332" s="96" t="s">
        <v>320</v>
      </c>
      <c r="C332" s="65" t="s">
        <v>73</v>
      </c>
      <c r="D332" s="66"/>
      <c r="E332" s="68"/>
      <c r="F332" s="66"/>
      <c r="G332" s="68"/>
      <c r="H332" s="66">
        <v>92.41</v>
      </c>
      <c r="I332" s="68">
        <f>100 * (   ((60*(INT(MIN(H305:H335))))+(100*(MIN(H305:H335)-(INT(MIN(H305:H335))))) )  /  ((60*(INT(H332)))+(100*((H332)-(INT(H332)))))    )</f>
        <v>37.906851285739975</v>
      </c>
      <c r="J332" s="66"/>
      <c r="K332" s="68"/>
      <c r="L332" s="66"/>
      <c r="M332" s="68"/>
      <c r="N332" s="66"/>
      <c r="O332" s="68"/>
      <c r="P332" s="66"/>
      <c r="Q332" s="68"/>
      <c r="R332" s="66"/>
      <c r="S332" s="68"/>
      <c r="T332" s="66"/>
      <c r="U332" s="68"/>
      <c r="V332" s="68">
        <f>SUM(E332,G332,I332,K332,M332)</f>
        <v>37.906851285739975</v>
      </c>
      <c r="W332" s="14"/>
      <c r="X332" s="15"/>
      <c r="Z332" s="13">
        <f t="shared" si="336"/>
        <v>18.953425642869988</v>
      </c>
      <c r="AB332" s="11">
        <f t="shared" si="350"/>
        <v>18.953425642869988</v>
      </c>
      <c r="AC332" s="11">
        <f t="shared" si="351"/>
        <v>0</v>
      </c>
      <c r="AD332" s="11">
        <f t="shared" si="352"/>
        <v>0</v>
      </c>
      <c r="AE332" s="11">
        <f t="shared" si="353"/>
        <v>0</v>
      </c>
      <c r="AF332" s="11">
        <f t="shared" si="354"/>
        <v>0</v>
      </c>
      <c r="AG332" s="11">
        <f t="shared" si="355"/>
        <v>0</v>
      </c>
      <c r="AH332" s="11">
        <f t="shared" si="356"/>
        <v>0</v>
      </c>
      <c r="AI332" s="11">
        <f t="shared" si="357"/>
        <v>0</v>
      </c>
      <c r="AJ332" s="11">
        <f t="shared" si="358"/>
        <v>0</v>
      </c>
      <c r="AK332" s="11">
        <f t="shared" si="359"/>
        <v>0</v>
      </c>
      <c r="AL332" s="11">
        <f t="shared" si="360"/>
        <v>0</v>
      </c>
    </row>
    <row r="333" spans="1:38" ht="13.5" thickBot="1" x14ac:dyDescent="0.25">
      <c r="A333" s="146" t="s">
        <v>399</v>
      </c>
      <c r="B333" s="96" t="s">
        <v>378</v>
      </c>
      <c r="C333" s="65" t="s">
        <v>73</v>
      </c>
      <c r="D333" s="66"/>
      <c r="E333" s="68"/>
      <c r="F333" s="66"/>
      <c r="G333" s="70"/>
      <c r="H333" s="66"/>
      <c r="I333" s="70"/>
      <c r="J333" s="53"/>
      <c r="K333" s="68"/>
      <c r="L333" s="53"/>
      <c r="M333" s="68"/>
      <c r="N333" s="120"/>
      <c r="O333" s="68"/>
      <c r="P333" s="53">
        <v>93.07</v>
      </c>
      <c r="Q333" s="68">
        <f>100 * (   ((60*(INT(MIN(P305:P334))))+(100*(MIN(P305:P334)-(INT(MIN(P305:P334))))) )  /  ((60*(INT(P333)))+(100*((P333)-(INT(P333)))))    )</f>
        <v>30.391981385358875</v>
      </c>
      <c r="R333" s="53"/>
      <c r="S333" s="68"/>
      <c r="T333" s="66"/>
      <c r="U333" s="68"/>
      <c r="V333" s="68">
        <f>SUM(E333,G333,I333,K333,Q333)</f>
        <v>30.391981385358875</v>
      </c>
      <c r="W333" s="14"/>
      <c r="X333" s="15"/>
      <c r="Z333" s="13">
        <f t="shared" si="336"/>
        <v>15.195990692679437</v>
      </c>
      <c r="AB333" s="11">
        <f t="shared" si="350"/>
        <v>15.195990692679437</v>
      </c>
      <c r="AC333" s="11">
        <f t="shared" si="351"/>
        <v>0</v>
      </c>
      <c r="AD333" s="11">
        <f t="shared" si="352"/>
        <v>0</v>
      </c>
      <c r="AE333" s="11">
        <f t="shared" si="353"/>
        <v>0</v>
      </c>
      <c r="AF333" s="11">
        <f t="shared" si="354"/>
        <v>0</v>
      </c>
      <c r="AG333" s="11">
        <f t="shared" si="355"/>
        <v>0</v>
      </c>
      <c r="AH333" s="11">
        <f t="shared" si="356"/>
        <v>0</v>
      </c>
      <c r="AI333" s="11">
        <f t="shared" si="357"/>
        <v>0</v>
      </c>
      <c r="AJ333" s="11">
        <f t="shared" si="358"/>
        <v>0</v>
      </c>
      <c r="AK333" s="11">
        <f t="shared" si="359"/>
        <v>0</v>
      </c>
      <c r="AL333" s="11">
        <f t="shared" si="360"/>
        <v>0</v>
      </c>
    </row>
    <row r="334" spans="1:38" ht="13.5" thickBot="1" x14ac:dyDescent="0.25">
      <c r="A334" s="146" t="s">
        <v>411</v>
      </c>
      <c r="B334" s="147" t="s">
        <v>310</v>
      </c>
      <c r="C334" s="148" t="s">
        <v>73</v>
      </c>
      <c r="D334" s="149"/>
      <c r="E334" s="150"/>
      <c r="F334" s="149" t="s">
        <v>404</v>
      </c>
      <c r="G334" s="153" t="s">
        <v>16</v>
      </c>
      <c r="H334" s="149"/>
      <c r="I334" s="150"/>
      <c r="J334" s="151"/>
      <c r="K334" s="150"/>
      <c r="L334" s="151"/>
      <c r="M334" s="150"/>
      <c r="N334" s="151"/>
      <c r="O334" s="150"/>
      <c r="P334" s="151"/>
      <c r="Q334" s="150"/>
      <c r="R334" s="151"/>
      <c r="S334" s="150"/>
      <c r="T334" s="149"/>
      <c r="U334" s="150"/>
      <c r="V334" s="150">
        <f t="shared" si="338"/>
        <v>0</v>
      </c>
      <c r="W334" s="14"/>
      <c r="X334" s="15"/>
      <c r="Z334" s="13">
        <f t="shared" si="336"/>
        <v>0</v>
      </c>
      <c r="AB334" s="11">
        <f t="shared" si="339"/>
        <v>0</v>
      </c>
      <c r="AC334" s="11">
        <f t="shared" si="340"/>
        <v>0</v>
      </c>
      <c r="AD334" s="11">
        <f t="shared" si="341"/>
        <v>0</v>
      </c>
      <c r="AE334" s="11">
        <f t="shared" si="342"/>
        <v>0</v>
      </c>
      <c r="AF334" s="11">
        <f t="shared" si="343"/>
        <v>0</v>
      </c>
      <c r="AG334" s="11">
        <f t="shared" si="344"/>
        <v>0</v>
      </c>
      <c r="AH334" s="11">
        <f t="shared" si="345"/>
        <v>0</v>
      </c>
      <c r="AI334" s="11">
        <f t="shared" si="346"/>
        <v>0</v>
      </c>
      <c r="AJ334" s="11">
        <f t="shared" si="347"/>
        <v>0</v>
      </c>
      <c r="AK334" s="11">
        <f t="shared" si="348"/>
        <v>0</v>
      </c>
      <c r="AL334" s="11">
        <f t="shared" si="349"/>
        <v>0</v>
      </c>
    </row>
    <row r="335" spans="1:38" ht="13.5" thickBot="1" x14ac:dyDescent="0.25"/>
    <row r="336" spans="1:38" ht="13.5" customHeight="1" x14ac:dyDescent="0.25">
      <c r="A336" s="387"/>
      <c r="B336" s="390" t="s">
        <v>57</v>
      </c>
      <c r="C336" s="393" t="s">
        <v>2</v>
      </c>
      <c r="D336" s="380" t="s">
        <v>95</v>
      </c>
      <c r="E336" s="380"/>
      <c r="F336" s="380" t="s">
        <v>145</v>
      </c>
      <c r="G336" s="380"/>
      <c r="H336" s="380" t="s">
        <v>133</v>
      </c>
      <c r="I336" s="380"/>
      <c r="J336" s="380" t="s">
        <v>135</v>
      </c>
      <c r="K336" s="380"/>
      <c r="L336" s="380" t="s">
        <v>136</v>
      </c>
      <c r="M336" s="381"/>
      <c r="N336" s="380" t="s">
        <v>149</v>
      </c>
      <c r="O336" s="380"/>
      <c r="P336" s="380" t="s">
        <v>20</v>
      </c>
      <c r="Q336" s="380"/>
      <c r="R336" s="380" t="s">
        <v>153</v>
      </c>
      <c r="S336" s="381"/>
      <c r="T336" s="380" t="s">
        <v>381</v>
      </c>
      <c r="U336" s="381"/>
      <c r="V336" s="384" t="s">
        <v>93</v>
      </c>
      <c r="W336" s="396"/>
      <c r="X336" s="396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spans="1:38" ht="13.5" x14ac:dyDescent="0.25">
      <c r="A337" s="388"/>
      <c r="B337" s="391"/>
      <c r="C337" s="394"/>
      <c r="D337" s="379" t="s">
        <v>144</v>
      </c>
      <c r="E337" s="379"/>
      <c r="F337" s="379" t="s">
        <v>146</v>
      </c>
      <c r="G337" s="379"/>
      <c r="H337" s="379" t="s">
        <v>146</v>
      </c>
      <c r="I337" s="379"/>
      <c r="J337" s="379" t="s">
        <v>147</v>
      </c>
      <c r="K337" s="379"/>
      <c r="L337" s="379" t="s">
        <v>148</v>
      </c>
      <c r="M337" s="379"/>
      <c r="N337" s="379" t="s">
        <v>151</v>
      </c>
      <c r="O337" s="379"/>
      <c r="P337" s="379" t="s">
        <v>152</v>
      </c>
      <c r="Q337" s="379"/>
      <c r="R337" s="379" t="s">
        <v>91</v>
      </c>
      <c r="S337" s="379"/>
      <c r="T337" s="379" t="s">
        <v>382</v>
      </c>
      <c r="U337" s="379"/>
      <c r="V337" s="385"/>
      <c r="W337" s="396"/>
      <c r="X337" s="396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spans="1:38" ht="13.5" customHeight="1" thickBot="1" x14ac:dyDescent="0.25">
      <c r="A338" s="389"/>
      <c r="B338" s="392"/>
      <c r="C338" s="395"/>
      <c r="D338" s="31" t="s">
        <v>0</v>
      </c>
      <c r="E338" s="32" t="s">
        <v>1</v>
      </c>
      <c r="F338" s="31" t="s">
        <v>0</v>
      </c>
      <c r="G338" s="32" t="s">
        <v>1</v>
      </c>
      <c r="H338" s="31" t="s">
        <v>0</v>
      </c>
      <c r="I338" s="32" t="s">
        <v>1</v>
      </c>
      <c r="J338" s="31" t="s">
        <v>0</v>
      </c>
      <c r="K338" s="32" t="s">
        <v>1</v>
      </c>
      <c r="L338" s="31" t="s">
        <v>0</v>
      </c>
      <c r="M338" s="32" t="s">
        <v>1</v>
      </c>
      <c r="N338" s="31" t="s">
        <v>0</v>
      </c>
      <c r="O338" s="32" t="s">
        <v>1</v>
      </c>
      <c r="P338" s="31" t="s">
        <v>0</v>
      </c>
      <c r="Q338" s="32" t="s">
        <v>1</v>
      </c>
      <c r="R338" s="31" t="s">
        <v>0</v>
      </c>
      <c r="S338" s="32" t="s">
        <v>1</v>
      </c>
      <c r="T338" s="31" t="s">
        <v>0</v>
      </c>
      <c r="U338" s="32" t="s">
        <v>1</v>
      </c>
      <c r="V338" s="386"/>
      <c r="W338" s="20"/>
      <c r="X338" s="19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spans="1:38" x14ac:dyDescent="0.2">
      <c r="A339" s="108" t="s">
        <v>3</v>
      </c>
      <c r="B339" s="111" t="s">
        <v>255</v>
      </c>
      <c r="C339" s="60" t="s">
        <v>156</v>
      </c>
      <c r="D339" s="61">
        <v>68.19</v>
      </c>
      <c r="E339" s="62">
        <f>100 * (   ((60*(INT(MIN(D339:D360))))+(100*(MIN(D339:D360)-(INT(MIN(D339:D360))))) )  /  ((60*(INT(D339)))+(100*((D339)-(INT(D339)))))    )</f>
        <v>100</v>
      </c>
      <c r="F339" s="61">
        <v>35.58</v>
      </c>
      <c r="G339" s="62">
        <f>100 * (   ((60*(INT(MIN(F339:F360))))+(100*(MIN(F339:F360)-(INT(MIN(F339:F360))))) )  /  ((60*(INT(F339)))+(100*((F339)-(INT(F339)))))    )</f>
        <v>97.544022242817405</v>
      </c>
      <c r="H339" s="61">
        <v>48.18</v>
      </c>
      <c r="I339" s="63">
        <f>100 * (   ((60*(INT(MIN(H339:H360))))+(100*(MIN(H339:H360)-(INT(MIN(H339:H360))))) )  /  ((60*(INT(H339)))+(100*((H339)-(INT(H339)))))    )</f>
        <v>82.539682539682559</v>
      </c>
      <c r="J339" s="61">
        <v>36.43</v>
      </c>
      <c r="K339" s="62">
        <f>100 * (   ((60*(INT(MIN(J339:J360))))+(100*(MIN(J339:J360)-(INT(MIN(J339:J360))))) )  /  ((60*(INT(J339)))+(100*((J339)-(INT(J339)))))    )</f>
        <v>100</v>
      </c>
      <c r="L339" s="61">
        <v>43.3</v>
      </c>
      <c r="M339" s="63">
        <f>100 * (   ((60*(INT(MIN(L339:L360))))+(100*(MIN(L339:L360)-(INT(MIN(L339:L360))))) )  /  ((60*(INT(L339)))+(100*((L339)-(INT(L339)))))    )</f>
        <v>73.754789272030649</v>
      </c>
      <c r="N339" s="61">
        <v>29.21</v>
      </c>
      <c r="O339" s="62">
        <f>100 * (   ((60*(INT(MIN(N339:N360))))+(100*(MIN(N339:N360)-(INT(MIN(N339:N360))))) )  /  ((60*(INT(N339)))+(100*((N339)-(INT(N339)))))    )</f>
        <v>100</v>
      </c>
      <c r="P339" s="61">
        <v>63.22</v>
      </c>
      <c r="Q339" s="63">
        <f>100 * (   ((60*(INT(MIN(P339:P360))))+(100*(MIN(P339:P360)-(INT(MIN(P339:P360))))) )  /  ((60*(INT(P339)))+(100*((P339)-(INT(P339)))))    )</f>
        <v>72.041031036296687</v>
      </c>
      <c r="R339" s="61">
        <v>66.260000000000005</v>
      </c>
      <c r="S339" s="63">
        <f>100 * (   ((60*(INT(MIN(R339:R360))))+(100*(MIN(R339:R360)-(INT(MIN(R339:R360))))) )  /  ((60*(INT(R339)))+(100*((R339)-(INT(R339)))))    )</f>
        <v>81.98695434019065</v>
      </c>
      <c r="T339" s="61">
        <v>37.04</v>
      </c>
      <c r="U339" s="62">
        <f>100 * (   ((60*(INT(MIN(T339:T360))))+(100*(MIN(T339:T360)-(INT(MIN(T339:T360))))) )  /  ((60*(INT(T339)))+(100*((T339)-(INT(T339)))))    )</f>
        <v>98.15647482014387</v>
      </c>
      <c r="V339" s="62">
        <f>SUM(E339,G339,U339,K339,O339)</f>
        <v>495.70049706296129</v>
      </c>
      <c r="W339" s="14"/>
      <c r="X339" s="15"/>
      <c r="Z339" s="13">
        <f t="shared" ref="Z339:Z360" si="361">(SUM(E339,G339,I339,K339,M339,O339,Q339,S339,U339)*0.9)</f>
        <v>725.42065882604561</v>
      </c>
      <c r="AB339" s="11">
        <f t="shared" ref="AB339:AB360" si="362">IF(C339="Vihor",1,0)*Z339</f>
        <v>0</v>
      </c>
      <c r="AC339" s="11">
        <f t="shared" ref="AC339:AC360" si="363">IF(C339="Maksimir",1,0)*Z339</f>
        <v>0</v>
      </c>
      <c r="AD339" s="11">
        <f t="shared" ref="AD339:AD360" si="364">IF(C339="Japetić",1,0)*Z339</f>
        <v>0</v>
      </c>
      <c r="AE339" s="11">
        <f t="shared" ref="AE339:AE360" si="365">IF(C339="Bjelovar",1,0)*Z339</f>
        <v>0</v>
      </c>
      <c r="AF339" s="11">
        <f t="shared" ref="AF339:AF360" si="366">IF(C339="Međimurje",1,0)*Z339</f>
        <v>0</v>
      </c>
      <c r="AG339" s="11">
        <f t="shared" ref="AG339:AG360" si="367">IF(C339="Sova",1,0)*Z339</f>
        <v>0</v>
      </c>
      <c r="AH339" s="11">
        <f t="shared" ref="AH339:AH360" si="368">IF(C339="Orion",1,0)*Z339</f>
        <v>0</v>
      </c>
      <c r="AI339" s="11">
        <f t="shared" ref="AI339:AI360" si="369">IF(C339="Kapela",1,0)*Z339</f>
        <v>0</v>
      </c>
      <c r="AJ339" s="11">
        <f t="shared" ref="AJ339:AJ360" si="370">IF(C339="Jelen",1,0)*Z339</f>
        <v>725.42065882604561</v>
      </c>
      <c r="AK339" s="11">
        <f t="shared" ref="AK339:AK360" si="371">IF(C339="Varaždin",1,0)*Z339</f>
        <v>0</v>
      </c>
      <c r="AL339" s="11">
        <f t="shared" ref="AL339:AL360" si="372">IF(C339="Ivan Merz",1,0)*Z339</f>
        <v>0</v>
      </c>
    </row>
    <row r="340" spans="1:38" x14ac:dyDescent="0.2">
      <c r="A340" s="105" t="s">
        <v>4</v>
      </c>
      <c r="B340" s="96" t="s">
        <v>258</v>
      </c>
      <c r="C340" s="65" t="s">
        <v>84</v>
      </c>
      <c r="D340" s="66">
        <v>79.260000000000005</v>
      </c>
      <c r="E340" s="67">
        <f>100 * (   ((60*(INT(MIN(D339:D360))))+(100*(MIN(D339:D360)-(INT(MIN(D339:D360))))) )  /  ((60*(INT(D340)))+(100*((D340)-(INT(D340)))))    )</f>
        <v>86.005035669324371</v>
      </c>
      <c r="F340" s="66">
        <v>46</v>
      </c>
      <c r="G340" s="67">
        <f>100 * (   ((60*(INT(MIN(F339:F360))))+(100*(MIN(F339:F360)-(INT(MIN(F339:F360))))) )  /  ((60*(INT(F340)))+(100*((F340)-(INT(F340)))))    )</f>
        <v>76.26811594202897</v>
      </c>
      <c r="H340" s="66">
        <v>39.520000000000003</v>
      </c>
      <c r="I340" s="68">
        <f>100 * (   ((60*(INT(MIN(H339:H360))))+(100*(MIN(H339:H360)-(INT(MIN(H339:H360))))) )  /  ((60*(INT(H340)))+(100*((H340)-(INT(H340)))))    )</f>
        <v>100</v>
      </c>
      <c r="J340" s="66">
        <v>39.58</v>
      </c>
      <c r="K340" s="68">
        <f>100 * (   ((60*(INT(MIN(J339:J360))))+(100*(MIN(J339:J360)-(INT(MIN(J339:J360))))) )  /  ((60*(INT(J340)))+(100*((J340)-(INT(J340)))))    )</f>
        <v>91.868223519599667</v>
      </c>
      <c r="L340" s="66">
        <v>35.15</v>
      </c>
      <c r="M340" s="68">
        <f>100 * (   ((60*(INT(MIN(L339:L360))))+(100*(MIN(L339:L360)-(INT(MIN(L339:L360))))) )  /  ((60*(INT(L340)))+(100*((L340)-(INT(L340)))))    )</f>
        <v>91.016548463356955</v>
      </c>
      <c r="N340" s="66">
        <v>39.43</v>
      </c>
      <c r="O340" s="67">
        <f>100 * (   ((60*(INT(MIN(N339:N360))))+(100*(MIN(N339:N360)-(INT(MIN(N339:N360))))) )  /  ((60*(INT(N340)))+(100*((N340)-(INT(N340)))))    )</f>
        <v>73.89844733529165</v>
      </c>
      <c r="P340" s="66">
        <v>55.32</v>
      </c>
      <c r="Q340" s="67">
        <f>100 * (   ((60*(INT(MIN(P339:P360))))+(100*(MIN(P339:P360)-(INT(MIN(P339:P360))))) )  /  ((60*(INT(P340)))+(100*((P340)-(INT(P340)))))    )</f>
        <v>82.202881152460989</v>
      </c>
      <c r="R340" s="66">
        <v>54.28</v>
      </c>
      <c r="S340" s="68">
        <f>100 * (   ((60*(INT(MIN(R339:R360))))+(100*(MIN(R339:R360)-(INT(MIN(R339:R360))))) )  /  ((60*(INT(R340)))+(100*((R340)-(INT(R340)))))    )</f>
        <v>100</v>
      </c>
      <c r="T340" s="66">
        <v>40.03</v>
      </c>
      <c r="U340" s="68">
        <f>100 * (   ((60*(INT(MIN(T339:T360))))+(100*(MIN(T339:T360)-(INT(MIN(T339:T360))))) )  /  ((60*(INT(T340)))+(100*((T340)-(INT(T340)))))    )</f>
        <v>90.844777361631273</v>
      </c>
      <c r="V340" s="68">
        <f>SUM(U340,S340,I340,K340,M340)</f>
        <v>473.72954934458789</v>
      </c>
      <c r="W340" s="14"/>
      <c r="X340" s="15"/>
      <c r="Z340" s="13">
        <f>(SUM(E340,G340,I340,K340,M340,O340,Q340,S340,U340)*0.9)</f>
        <v>712.89362649932457</v>
      </c>
      <c r="AB340" s="11">
        <f>IF(C340="Vihor",1,0)*Z340</f>
        <v>0</v>
      </c>
      <c r="AC340" s="11">
        <f>IF(C340="Maksimir",1,0)*Z340</f>
        <v>0</v>
      </c>
      <c r="AD340" s="11">
        <f>IF(C340="Japetić",1,0)*Z340</f>
        <v>0</v>
      </c>
      <c r="AE340" s="11">
        <f>IF(C340="Bjelovar",1,0)*Z340</f>
        <v>0</v>
      </c>
      <c r="AF340" s="11">
        <f>IF(C340="Međimurje",1,0)*Z340</f>
        <v>0</v>
      </c>
      <c r="AG340" s="11">
        <f>IF(C340="Sova",1,0)*Z340</f>
        <v>0</v>
      </c>
      <c r="AH340" s="11">
        <f>IF(C340="Orion",1,0)*Z340</f>
        <v>0</v>
      </c>
      <c r="AI340" s="11">
        <f>IF(C340="Kapela",1,0)*Z340</f>
        <v>712.89362649932457</v>
      </c>
      <c r="AJ340" s="11">
        <f>IF(C340="Jelen",1,0)*Z340</f>
        <v>0</v>
      </c>
      <c r="AK340" s="11">
        <f>IF(C340="Varaždin",1,0)*Z340</f>
        <v>0</v>
      </c>
      <c r="AL340" s="11">
        <f>IF(C340="Ivan Merz",1,0)*Z340</f>
        <v>0</v>
      </c>
    </row>
    <row r="341" spans="1:38" x14ac:dyDescent="0.2">
      <c r="A341" s="105" t="s">
        <v>5</v>
      </c>
      <c r="B341" s="96" t="s">
        <v>257</v>
      </c>
      <c r="C341" s="65" t="s">
        <v>84</v>
      </c>
      <c r="D341" s="66">
        <v>75.11</v>
      </c>
      <c r="E341" s="68">
        <f>100 * (   ((60*(INT(MIN(D339:D360))))+(100*(MIN(D339:D360)-(INT(MIN(D339:D360))))) )  /  ((60*(INT(D341)))+(100*((D341)-(INT(D341)))))    )</f>
        <v>90.866770117490574</v>
      </c>
      <c r="F341" s="66">
        <v>42.21</v>
      </c>
      <c r="G341" s="67">
        <f>100 * (   ((60*(INT(MIN(F339:F360))))+(100*(MIN(F339:F360)-(INT(MIN(F339:F360))))) )  /  ((60*(INT(F341)))+(100*((F341)-(INT(F341)))))    )</f>
        <v>82.841401023219191</v>
      </c>
      <c r="H341" s="66">
        <v>42.04</v>
      </c>
      <c r="I341" s="68">
        <f>100 * (   ((60*(INT(MIN(H339:H360))))+(100*(MIN(H339:H360)-(INT(MIN(H339:H360))))) )  /  ((60*(INT(H341)))+(100*((H341)-(INT(H341)))))    )</f>
        <v>94.770206022187025</v>
      </c>
      <c r="J341" s="66">
        <v>47.49</v>
      </c>
      <c r="K341" s="67">
        <f>100 * (   ((60*(INT(MIN(J339:J360))))+(100*(MIN(J339:J360)-(INT(MIN(J339:J360))))) )  /  ((60*(INT(J341)))+(100*((J341)-(INT(J341)))))    )</f>
        <v>76.786336702683869</v>
      </c>
      <c r="L341" s="66">
        <v>32.22</v>
      </c>
      <c r="M341" s="68">
        <f>100 * (   ((60*(INT(MIN(L339:L360))))+(100*(MIN(L339:L360)-(INT(MIN(L339:L360))))) )  /  ((60*(INT(L341)))+(100*((L341)-(INT(L341)))))    )</f>
        <v>99.124613800205964</v>
      </c>
      <c r="N341" s="66">
        <v>33.32</v>
      </c>
      <c r="O341" s="68">
        <f>100 * (   ((60*(INT(MIN(N339:N360))))+(100*(MIN(N339:N360)-(INT(MIN(N339:N360))))) )  /  ((60*(INT(N341)))+(100*((N341)-(INT(N341)))))    )</f>
        <v>87.524850894632209</v>
      </c>
      <c r="P341" s="66">
        <v>53.13</v>
      </c>
      <c r="Q341" s="67">
        <f>100 * (   ((60*(INT(MIN(P339:P360))))+(100*(MIN(P339:P360)-(INT(MIN(P339:P360))))) )  /  ((60*(INT(P341)))+(100*((P341)-(INT(P341)))))    )</f>
        <v>85.781396805512045</v>
      </c>
      <c r="R341" s="66">
        <v>62.51</v>
      </c>
      <c r="S341" s="67">
        <f>100 * (   ((60*(INT(MIN(R339:R360))))+(100*(MIN(R339:R360)-(INT(MIN(R339:R360))))) )  /  ((60*(INT(R341)))+(100*((R341)-(INT(R341)))))    )</f>
        <v>86.661363033678072</v>
      </c>
      <c r="T341" s="66">
        <v>36.229999999999997</v>
      </c>
      <c r="U341" s="68">
        <f>100 * (   ((60*(INT(MIN(T339:T360))))+(100*(MIN(T339:T360)-(INT(MIN(T339:T360))))) )  /  ((60*(INT(T341)))+(100*((T341)-(INT(T341)))))    )</f>
        <v>100</v>
      </c>
      <c r="V341" s="68">
        <f>SUM(E341,O341,I341,U341,M341)</f>
        <v>472.28644083451576</v>
      </c>
      <c r="W341" s="14"/>
      <c r="X341" s="15"/>
      <c r="Z341" s="13">
        <f>(SUM(E341,G341,I341,K341,M341,O341,Q341,S341,U341)*0.9)</f>
        <v>723.92124455964802</v>
      </c>
      <c r="AB341" s="11">
        <f>IF(C341="Vihor",1,0)*Z341</f>
        <v>0</v>
      </c>
      <c r="AC341" s="11">
        <f>IF(C341="Maksimir",1,0)*Z341</f>
        <v>0</v>
      </c>
      <c r="AD341" s="11">
        <f>IF(C341="Japetić",1,0)*Z341</f>
        <v>0</v>
      </c>
      <c r="AE341" s="11">
        <f>IF(C341="Bjelovar",1,0)*Z341</f>
        <v>0</v>
      </c>
      <c r="AF341" s="11">
        <f>IF(C341="Međimurje",1,0)*Z341</f>
        <v>0</v>
      </c>
      <c r="AG341" s="11">
        <f>IF(C341="Sova",1,0)*Z341</f>
        <v>0</v>
      </c>
      <c r="AH341" s="11">
        <f>IF(C341="Orion",1,0)*Z341</f>
        <v>0</v>
      </c>
      <c r="AI341" s="11">
        <f>IF(C341="Kapela",1,0)*Z341</f>
        <v>723.92124455964802</v>
      </c>
      <c r="AJ341" s="11">
        <f>IF(C341="Jelen",1,0)*Z341</f>
        <v>0</v>
      </c>
      <c r="AK341" s="11">
        <f>IF(C341="Varaždin",1,0)*Z341</f>
        <v>0</v>
      </c>
      <c r="AL341" s="11">
        <f>IF(C341="Ivan Merz",1,0)*Z341</f>
        <v>0</v>
      </c>
    </row>
    <row r="342" spans="1:38" x14ac:dyDescent="0.2">
      <c r="A342" s="105" t="s">
        <v>6</v>
      </c>
      <c r="B342" s="49" t="s">
        <v>100</v>
      </c>
      <c r="C342" s="65" t="s">
        <v>81</v>
      </c>
      <c r="D342" s="50"/>
      <c r="E342" s="68"/>
      <c r="F342" s="66">
        <v>35.049999999999997</v>
      </c>
      <c r="G342" s="68">
        <f>100 * (   ((60*(INT(MIN(F339:F360))))+(100*(MIN(F339:F360)-(INT(MIN(F339:F360))))) )  /  ((60*(INT(F342)))+(100*((F342)-(INT(F342)))))    )</f>
        <v>100</v>
      </c>
      <c r="H342" s="66">
        <v>45.2</v>
      </c>
      <c r="I342" s="68">
        <f>100 * (   ((60*(INT(MIN(H339:H360))))+(100*(MIN(H339:H360)-(INT(MIN(H339:H360))))) )  /  ((60*(INT(H342)))+(100*((H342)-(INT(H342)))))    )</f>
        <v>87.941176470588232</v>
      </c>
      <c r="J342" s="53">
        <v>42.25</v>
      </c>
      <c r="K342" s="68">
        <f>100 * (   ((60*(INT(MIN(J339:J360))))+(100*(MIN(J339:J360)-(INT(MIN(J339:J360))))) )  /  ((60*(INT(J342)))+(100*((J342)-(INT(J342)))))    )</f>
        <v>86.561886051080549</v>
      </c>
      <c r="L342" s="66"/>
      <c r="M342" s="68"/>
      <c r="N342" s="66">
        <v>30.11</v>
      </c>
      <c r="O342" s="68">
        <f>100 * (   ((60*(INT(MIN(N339:N360))))+(100*(MIN(N339:N360)-(INT(MIN(N339:N360))))) )  /  ((60*(INT(N342)))+(100*((N342)-(INT(N342)))))    )</f>
        <v>97.239094422970737</v>
      </c>
      <c r="P342" s="66">
        <v>46.11</v>
      </c>
      <c r="Q342" s="68">
        <f>100 * (   ((60*(INT(MIN(P339:P360))))+(100*(MIN(P339:P360)-(INT(MIN(P339:P360))))) )  /  ((60*(INT(P342)))+(100*((P342)-(INT(P342)))))    )</f>
        <v>98.845182244677005</v>
      </c>
      <c r="R342" s="66">
        <v>66.459999999999994</v>
      </c>
      <c r="S342" s="67">
        <f>100 * (   ((60*(INT(MIN(R339:R360))))+(100*(MIN(R339:R360)-(INT(MIN(R339:R360))))) )  /  ((60*(INT(R342)))+(100*((R342)-(INT(R342)))))    )</f>
        <v>81.577633549675497</v>
      </c>
      <c r="T342" s="66"/>
      <c r="U342" s="68"/>
      <c r="V342" s="68">
        <f>SUM(Q342,G342,I342,K342,O342)</f>
        <v>470.58733918931648</v>
      </c>
      <c r="W342" s="14"/>
      <c r="X342" s="15"/>
      <c r="Z342" s="13">
        <f t="shared" si="361"/>
        <v>496.94847546509283</v>
      </c>
      <c r="AB342" s="11">
        <f t="shared" si="362"/>
        <v>0</v>
      </c>
      <c r="AC342" s="11">
        <f t="shared" si="363"/>
        <v>0</v>
      </c>
      <c r="AD342" s="11">
        <f t="shared" si="364"/>
        <v>496.94847546509283</v>
      </c>
      <c r="AE342" s="11">
        <f t="shared" si="365"/>
        <v>0</v>
      </c>
      <c r="AF342" s="11">
        <f t="shared" si="366"/>
        <v>0</v>
      </c>
      <c r="AG342" s="11">
        <f t="shared" si="367"/>
        <v>0</v>
      </c>
      <c r="AH342" s="11">
        <f t="shared" si="368"/>
        <v>0</v>
      </c>
      <c r="AI342" s="11">
        <f t="shared" si="369"/>
        <v>0</v>
      </c>
      <c r="AJ342" s="11">
        <f t="shared" si="370"/>
        <v>0</v>
      </c>
      <c r="AK342" s="11">
        <f t="shared" si="371"/>
        <v>0</v>
      </c>
      <c r="AL342" s="11">
        <f t="shared" si="372"/>
        <v>0</v>
      </c>
    </row>
    <row r="343" spans="1:38" x14ac:dyDescent="0.2">
      <c r="A343" s="105" t="s">
        <v>7</v>
      </c>
      <c r="B343" s="96" t="s">
        <v>259</v>
      </c>
      <c r="C343" s="65" t="s">
        <v>80</v>
      </c>
      <c r="D343" s="66">
        <v>80.489999999999995</v>
      </c>
      <c r="E343" s="68">
        <f>100 * (   ((60*(INT(MIN(D339:D360))))+(100*(MIN(D339:D360)-(INT(MIN(D339:D360))))) )  /  ((60*(INT(D343)))+(100*((D343)-(INT(D343)))))    )</f>
        <v>84.532893380078377</v>
      </c>
      <c r="F343" s="66">
        <v>49.2</v>
      </c>
      <c r="G343" s="67">
        <f>100 * (   ((60*(INT(MIN(F339:F360))))+(100*(MIN(F339:F360)-(INT(MIN(F339:F360))))) )  /  ((60*(INT(F343)))+(100*((F343)-(INT(F343)))))    )</f>
        <v>71.114864864864842</v>
      </c>
      <c r="H343" s="66">
        <v>45.41</v>
      </c>
      <c r="I343" s="68">
        <f>100 * (   ((60*(INT(MIN(H339:H360))))+(100*(MIN(H339:H360)-(INT(MIN(H339:H360))))) )  /  ((60*(INT(H343)))+(100*((H343)-(INT(H343)))))    )</f>
        <v>87.267420649398062</v>
      </c>
      <c r="J343" s="66">
        <v>41.41</v>
      </c>
      <c r="K343" s="68">
        <f>100 * (   ((60*(INT(MIN(J339:J360))))+(100*(MIN(J339:J360)-(INT(MIN(J339:J360))))) )  /  ((60*(INT(J343)))+(100*((J343)-(INT(J343)))))    )</f>
        <v>88.084766093562592</v>
      </c>
      <c r="L343" s="66">
        <v>32.049999999999997</v>
      </c>
      <c r="M343" s="68">
        <f>100 * (   ((60*(INT(MIN(L339:L360))))+(100*(MIN(L339:L360)-(INT(MIN(L339:L360))))) )  /  ((60*(INT(L343)))+(100*((L343)-(INT(L343)))))    )</f>
        <v>100</v>
      </c>
      <c r="N343" s="66">
        <v>31.31</v>
      </c>
      <c r="O343" s="68">
        <f>100 * (   ((60*(INT(MIN(N339:N360))))+(100*(MIN(N339:N360)-(INT(MIN(N339:N360))))) )  /  ((60*(INT(N343)))+(100*((N343)-(INT(N343)))))    )</f>
        <v>93.125330512956111</v>
      </c>
      <c r="P343" s="66">
        <v>61.42</v>
      </c>
      <c r="Q343" s="67">
        <f>100 * (   ((60*(INT(MIN(P339:P360))))+(100*(MIN(P339:P360)-(INT(MIN(P339:P360))))) )  /  ((60*(INT(P343)))+(100*((P343)-(INT(P343)))))    )</f>
        <v>73.987034035656407</v>
      </c>
      <c r="R343" s="66">
        <v>72.41</v>
      </c>
      <c r="S343" s="67">
        <f>100 * (   ((60*(INT(MIN(R339:R360))))+(100*(MIN(R339:R360)-(INT(MIN(R339:R360))))) )  /  ((60*(INT(R343)))+(100*((R343)-(INT(R343)))))    )</f>
        <v>74.936941068562263</v>
      </c>
      <c r="T343" s="66"/>
      <c r="U343" s="68"/>
      <c r="V343" s="68">
        <f>SUM(E343,O343,I343,K343,M343)</f>
        <v>453.01041063599519</v>
      </c>
      <c r="W343" s="14"/>
      <c r="X343" s="15"/>
      <c r="Z343" s="13">
        <f t="shared" si="361"/>
        <v>605.74432554457087</v>
      </c>
      <c r="AB343" s="11">
        <f t="shared" si="362"/>
        <v>0</v>
      </c>
      <c r="AC343" s="11">
        <f t="shared" si="363"/>
        <v>605.74432554457087</v>
      </c>
      <c r="AD343" s="11">
        <f t="shared" si="364"/>
        <v>0</v>
      </c>
      <c r="AE343" s="11">
        <f t="shared" si="365"/>
        <v>0</v>
      </c>
      <c r="AF343" s="11">
        <f t="shared" si="366"/>
        <v>0</v>
      </c>
      <c r="AG343" s="11">
        <f t="shared" si="367"/>
        <v>0</v>
      </c>
      <c r="AH343" s="11">
        <f t="shared" si="368"/>
        <v>0</v>
      </c>
      <c r="AI343" s="11">
        <f t="shared" si="369"/>
        <v>0</v>
      </c>
      <c r="AJ343" s="11">
        <f t="shared" si="370"/>
        <v>0</v>
      </c>
      <c r="AK343" s="11">
        <f t="shared" si="371"/>
        <v>0</v>
      </c>
      <c r="AL343" s="11">
        <f t="shared" si="372"/>
        <v>0</v>
      </c>
    </row>
    <row r="344" spans="1:38" x14ac:dyDescent="0.2">
      <c r="A344" s="105" t="s">
        <v>8</v>
      </c>
      <c r="B344" s="96" t="s">
        <v>256</v>
      </c>
      <c r="C344" s="65" t="s">
        <v>84</v>
      </c>
      <c r="D344" s="66">
        <v>71.540000000000006</v>
      </c>
      <c r="E344" s="68">
        <f>100 * (   ((60*(INT(MIN(D339:D360))))+(100*(MIN(D339:D360)-(INT(MIN(D339:D360))))) )  /  ((60*(INT(D344)))+(100*((D344)-(INT(D344)))))    )</f>
        <v>95.016226240148342</v>
      </c>
      <c r="F344" s="66">
        <v>41.35</v>
      </c>
      <c r="G344" s="68">
        <f>100 * (   ((60*(INT(MIN(F339:F360))))+(100*(MIN(F339:F360)-(INT(MIN(F339:F360))))) )  /  ((60*(INT(F344)))+(100*((F344)-(INT(F344)))))    )</f>
        <v>84.368737474949882</v>
      </c>
      <c r="H344" s="66">
        <v>58.09</v>
      </c>
      <c r="I344" s="67">
        <f>100 * (   ((60*(INT(MIN(H339:H360))))+(100*(MIN(H339:H360)-(INT(MIN(H339:H360))))) )  /  ((60*(INT(H344)))+(100*((H344)-(INT(H344)))))    )</f>
        <v>68.558326167956437</v>
      </c>
      <c r="J344" s="66">
        <v>38.369999999999997</v>
      </c>
      <c r="K344" s="68">
        <f>100 * (   ((60*(INT(MIN(J339:J360))))+(100*(MIN(J339:J360)-(INT(MIN(J339:J360))))) )  /  ((60*(INT(J344)))+(100*((J344)-(INT(J344)))))    )</f>
        <v>95.07984462667244</v>
      </c>
      <c r="L344" s="66"/>
      <c r="M344" s="68"/>
      <c r="N344" s="66">
        <v>36.270000000000003</v>
      </c>
      <c r="O344" s="67">
        <f>100 * (   ((60*(INT(MIN(N339:N360))))+(100*(MIN(N339:N360)-(INT(MIN(N339:N360))))) )  /  ((60*(INT(N344)))+(100*((N344)-(INT(N344)))))    )</f>
        <v>80.52126200274347</v>
      </c>
      <c r="P344" s="66">
        <v>51.39</v>
      </c>
      <c r="Q344" s="68">
        <f>100 * (   ((60*(INT(MIN(P339:P360))))+(100*(MIN(P339:P360)-(INT(MIN(P339:P360))))) )  /  ((60*(INT(P344)))+(100*((P344)-(INT(P344)))))    )</f>
        <v>88.383349467570184</v>
      </c>
      <c r="R344" s="66"/>
      <c r="S344" s="68"/>
      <c r="T344" s="66">
        <v>41.41</v>
      </c>
      <c r="U344" s="68">
        <f>100 * (   ((60*(INT(MIN(T339:T360))))+(100*(MIN(T339:T360)-(INT(MIN(T339:T360))))) )  /  ((60*(INT(T344)))+(100*((T344)-(INT(T344)))))    )</f>
        <v>87.285085965613746</v>
      </c>
      <c r="V344" s="68">
        <f>SUM(E344,G344,U344,Q344,K344)</f>
        <v>450.13324377495451</v>
      </c>
      <c r="W344" s="14"/>
      <c r="X344" s="15"/>
      <c r="Z344" s="13">
        <f>(SUM(E344,G344,I344,K344,M344,O344,Q344,S344,U344)*0.9)</f>
        <v>539.29154875108907</v>
      </c>
      <c r="AB344" s="11">
        <f>IF(C344="Vihor",1,0)*Z344</f>
        <v>0</v>
      </c>
      <c r="AC344" s="11">
        <f>IF(C344="Maksimir",1,0)*Z344</f>
        <v>0</v>
      </c>
      <c r="AD344" s="11">
        <f>IF(C344="Japetić",1,0)*Z344</f>
        <v>0</v>
      </c>
      <c r="AE344" s="11">
        <f>IF(C344="Bjelovar",1,0)*Z344</f>
        <v>0</v>
      </c>
      <c r="AF344" s="11">
        <f>IF(C344="Međimurje",1,0)*Z344</f>
        <v>0</v>
      </c>
      <c r="AG344" s="11">
        <f>IF(C344="Sova",1,0)*Z344</f>
        <v>0</v>
      </c>
      <c r="AH344" s="11">
        <f>IF(C344="Orion",1,0)*Z344</f>
        <v>0</v>
      </c>
      <c r="AI344" s="11">
        <f>IF(C344="Kapela",1,0)*Z344</f>
        <v>539.29154875108907</v>
      </c>
      <c r="AJ344" s="11">
        <f>IF(C344="Jelen",1,0)*Z344</f>
        <v>0</v>
      </c>
      <c r="AK344" s="11">
        <f>IF(C344="Varaždin",1,0)*Z344</f>
        <v>0</v>
      </c>
      <c r="AL344" s="11">
        <f>IF(C344="Ivan Merz",1,0)*Z344</f>
        <v>0</v>
      </c>
    </row>
    <row r="345" spans="1:38" x14ac:dyDescent="0.2">
      <c r="A345" s="105" t="s">
        <v>9</v>
      </c>
      <c r="B345" s="96" t="s">
        <v>36</v>
      </c>
      <c r="C345" s="65" t="s">
        <v>82</v>
      </c>
      <c r="D345" s="66">
        <v>85.42</v>
      </c>
      <c r="E345" s="68">
        <f>100 * (   ((60*(INT(MIN(D339:D360))))+(100*(MIN(D339:D360)-(INT(MIN(D339:D360))))) )  /  ((60*(INT(D345)))+(100*((D345)-(INT(D345)))))    )</f>
        <v>79.716063788409173</v>
      </c>
      <c r="F345" s="66">
        <v>41.27</v>
      </c>
      <c r="G345" s="68">
        <f>100 * (   ((60*(INT(MIN(F339:F360))))+(100*(MIN(F339:F360)-(INT(MIN(F339:F360))))) )  /  ((60*(INT(F345)))+(100*((F345)-(INT(F345)))))    )</f>
        <v>84.640128669079175</v>
      </c>
      <c r="H345" s="66">
        <v>46.22</v>
      </c>
      <c r="I345" s="68">
        <f>100 * (   ((60*(INT(MIN(H339:H360))))+(100*(MIN(H339:H360)-(INT(MIN(H339:H360))))) )  /  ((60*(INT(H345)))+(100*((H345)-(INT(H345)))))    )</f>
        <v>85.981308411214968</v>
      </c>
      <c r="J345" s="66">
        <v>44.45</v>
      </c>
      <c r="K345" s="68">
        <f>100 * (   ((60*(INT(MIN(J339:J360))))+(100*(MIN(J339:J360)-(INT(MIN(J339:J360))))) )  /  ((60*(INT(J345)))+(100*((J345)-(INT(J345)))))    )</f>
        <v>82.048417132216002</v>
      </c>
      <c r="L345" s="66"/>
      <c r="M345" s="68"/>
      <c r="N345" s="66">
        <v>33.28</v>
      </c>
      <c r="O345" s="68">
        <f>100 * (   ((60*(INT(MIN(N339:N360))))+(100*(MIN(N339:N360)-(INT(MIN(N339:N360))))) )  /  ((60*(INT(N345)))+(100*((N345)-(INT(N345)))))    )</f>
        <v>87.699203187251001</v>
      </c>
      <c r="P345" s="66">
        <v>67.13</v>
      </c>
      <c r="Q345" s="67">
        <f>100 * (   ((60*(INT(MIN(P339:P360))))+(100*(MIN(P339:P360)-(INT(MIN(P339:P360))))) )  /  ((60*(INT(P345)))+(100*((P345)-(INT(P345)))))    )</f>
        <v>67.914703694520213</v>
      </c>
      <c r="R345" s="66">
        <v>68.52</v>
      </c>
      <c r="S345" s="67">
        <f>100 * (   ((60*(INT(MIN(R339:R360))))+(100*(MIN(R339:R360)-(INT(MIN(R339:R360))))) )  /  ((60*(INT(R345)))+(100*((R345)-(INT(R345)))))    )</f>
        <v>79.090029041626337</v>
      </c>
      <c r="T345" s="66">
        <v>48.57</v>
      </c>
      <c r="U345" s="67">
        <f>100 * (   ((60*(INT(MIN(T339:T360))))+(100*(MIN(T339:T360)-(INT(MIN(T339:T360))))) )  /  ((60*(INT(T345)))+(100*((T345)-(INT(T345)))))    )</f>
        <v>74.327545114061948</v>
      </c>
      <c r="V345" s="68">
        <f>SUM(E345,G345,I345,K345,O345)</f>
        <v>420.08512118817032</v>
      </c>
      <c r="W345" s="14"/>
      <c r="X345" s="15"/>
      <c r="Z345" s="13">
        <f t="shared" si="361"/>
        <v>577.275659134541</v>
      </c>
      <c r="AB345" s="11">
        <f t="shared" si="362"/>
        <v>0</v>
      </c>
      <c r="AC345" s="11">
        <f t="shared" si="363"/>
        <v>0</v>
      </c>
      <c r="AD345" s="11">
        <f t="shared" si="364"/>
        <v>0</v>
      </c>
      <c r="AE345" s="11">
        <f t="shared" si="365"/>
        <v>577.275659134541</v>
      </c>
      <c r="AF345" s="11">
        <f t="shared" si="366"/>
        <v>0</v>
      </c>
      <c r="AG345" s="11">
        <f t="shared" si="367"/>
        <v>0</v>
      </c>
      <c r="AH345" s="11">
        <f t="shared" si="368"/>
        <v>0</v>
      </c>
      <c r="AI345" s="11">
        <f t="shared" si="369"/>
        <v>0</v>
      </c>
      <c r="AJ345" s="11">
        <f t="shared" si="370"/>
        <v>0</v>
      </c>
      <c r="AK345" s="11">
        <f t="shared" si="371"/>
        <v>0</v>
      </c>
      <c r="AL345" s="11">
        <f t="shared" si="372"/>
        <v>0</v>
      </c>
    </row>
    <row r="346" spans="1:38" x14ac:dyDescent="0.2">
      <c r="A346" s="105" t="s">
        <v>10</v>
      </c>
      <c r="B346" s="96" t="s">
        <v>261</v>
      </c>
      <c r="C346" s="65" t="s">
        <v>156</v>
      </c>
      <c r="D346" s="66">
        <v>87.48</v>
      </c>
      <c r="E346" s="68">
        <f>100 * (   ((60*(INT(MIN(D339:D360))))+(100*(MIN(D339:D360)-(INT(MIN(D339:D360))))) )  /  ((60*(INT(D346)))+(100*((D346)-(INT(D346)))))    )</f>
        <v>77.809415337889149</v>
      </c>
      <c r="F346" s="66">
        <v>55.04</v>
      </c>
      <c r="G346" s="67">
        <f>100 * (   ((60*(INT(MIN(F339:F360))))+(100*(MIN(F339:F360)-(INT(MIN(F339:F360))))) )  /  ((60*(INT(F346)))+(100*((F346)-(INT(F346)))))    )</f>
        <v>63.710653753026627</v>
      </c>
      <c r="H346" s="66">
        <v>53.38</v>
      </c>
      <c r="I346" s="68">
        <f>100 * (   ((60*(INT(MIN(H339:H360))))+(100*(MIN(H339:H360)-(INT(MIN(H339:H360))))) )  /  ((60*(INT(H346)))+(100*((H346)-(INT(H346)))))    )</f>
        <v>74.331883157240526</v>
      </c>
      <c r="J346" s="66">
        <v>47.57</v>
      </c>
      <c r="K346" s="68">
        <f>100 * (   ((60*(INT(MIN(J339:J360))))+(100*(MIN(J339:J360)-(INT(MIN(J339:J360))))) )  /  ((60*(INT(J346)))+(100*((J346)-(INT(J346)))))    )</f>
        <v>76.572818908585333</v>
      </c>
      <c r="L346" s="66"/>
      <c r="M346" s="68"/>
      <c r="N346" s="66">
        <v>39.07</v>
      </c>
      <c r="O346" s="68">
        <f>100 * (   ((60*(INT(MIN(N339:N360))))+(100*(MIN(N339:N360)-(INT(MIN(N339:N360))))) )  /  ((60*(INT(N346)))+(100*((N346)-(INT(N346)))))    )</f>
        <v>75.03195568811249</v>
      </c>
      <c r="P346" s="66">
        <v>52.52</v>
      </c>
      <c r="Q346" s="68">
        <f>100 * (   ((60*(INT(MIN(P339:P360))))+(100*(MIN(P339:P360)-(INT(MIN(P339:P360))))) )  /  ((60*(INT(P346)))+(100*((P346)-(INT(P346)))))    )</f>
        <v>86.349306431273632</v>
      </c>
      <c r="R346" s="66">
        <v>83.27</v>
      </c>
      <c r="S346" s="67">
        <f>100 * (   ((60*(INT(MIN(R339:R360))))+(100*(MIN(R339:R360)-(INT(MIN(R339:R360))))) )  /  ((60*(INT(R346)))+(100*((R346)-(INT(R346)))))    )</f>
        <v>65.268623926502897</v>
      </c>
      <c r="T346" s="66"/>
      <c r="U346" s="68"/>
      <c r="V346" s="68">
        <f>SUM(E346,O346,I346,K346,Q346)</f>
        <v>390.09537952310114</v>
      </c>
      <c r="W346" s="14"/>
      <c r="X346" s="15"/>
      <c r="Z346" s="13">
        <f t="shared" si="361"/>
        <v>467.16719148236757</v>
      </c>
      <c r="AB346" s="11">
        <f t="shared" si="362"/>
        <v>0</v>
      </c>
      <c r="AC346" s="11">
        <f t="shared" si="363"/>
        <v>0</v>
      </c>
      <c r="AD346" s="11">
        <f t="shared" si="364"/>
        <v>0</v>
      </c>
      <c r="AE346" s="11">
        <f t="shared" si="365"/>
        <v>0</v>
      </c>
      <c r="AF346" s="11">
        <f t="shared" si="366"/>
        <v>0</v>
      </c>
      <c r="AG346" s="11">
        <f t="shared" si="367"/>
        <v>0</v>
      </c>
      <c r="AH346" s="11">
        <f t="shared" si="368"/>
        <v>0</v>
      </c>
      <c r="AI346" s="11">
        <f t="shared" si="369"/>
        <v>0</v>
      </c>
      <c r="AJ346" s="11">
        <f t="shared" si="370"/>
        <v>467.16719148236757</v>
      </c>
      <c r="AK346" s="11">
        <f t="shared" si="371"/>
        <v>0</v>
      </c>
      <c r="AL346" s="11">
        <f t="shared" si="372"/>
        <v>0</v>
      </c>
    </row>
    <row r="347" spans="1:38" x14ac:dyDescent="0.2">
      <c r="A347" s="105" t="s">
        <v>11</v>
      </c>
      <c r="B347" s="97" t="s">
        <v>352</v>
      </c>
      <c r="C347" s="65" t="s">
        <v>80</v>
      </c>
      <c r="D347" s="66"/>
      <c r="E347" s="68"/>
      <c r="F347" s="66"/>
      <c r="G347" s="68"/>
      <c r="H347" s="66"/>
      <c r="I347" s="68"/>
      <c r="J347" s="53"/>
      <c r="K347" s="68"/>
      <c r="L347" s="66">
        <v>35.39</v>
      </c>
      <c r="M347" s="68">
        <f>100 * (   ((60*(INT(MIN(L339:L360))))+(100*(MIN(L339:L360)-(INT(MIN(L339:L360))))) )  /  ((60*(INT(L347)))+(100*((L347)-(INT(L347)))))    )</f>
        <v>89.995324918186057</v>
      </c>
      <c r="N347" s="66">
        <v>34.18</v>
      </c>
      <c r="O347" s="68">
        <f>100 * (   ((60*(INT(MIN(N339:N360))))+(100*(MIN(N339:N360)-(INT(MIN(N339:N360))))) )  /  ((60*(INT(N347)))+(100*((N347)-(INT(N347)))))    )</f>
        <v>85.568513119533534</v>
      </c>
      <c r="P347" s="66">
        <v>45.39</v>
      </c>
      <c r="Q347" s="68">
        <f>100 * (   ((60*(INT(MIN(P339:P360))))+(100*(MIN(P339:P360)-(INT(MIN(P339:P360))))) )  /  ((60*(INT(P347)))+(100*((P347)-(INT(P347)))))    )</f>
        <v>100</v>
      </c>
      <c r="R347" s="66">
        <v>57.16</v>
      </c>
      <c r="S347" s="68">
        <f>100 * (   ((60*(INT(MIN(R339:R360))))+(100*(MIN(R339:R360)-(INT(MIN(R339:R360))))) )  /  ((60*(INT(R347)))+(100*((R347)-(INT(R347)))))    )</f>
        <v>95.110593713620503</v>
      </c>
      <c r="T347" s="66"/>
      <c r="U347" s="68"/>
      <c r="V347" s="68">
        <f>SUM(E347,S347,Q347,O347,M347)</f>
        <v>370.67443175134008</v>
      </c>
      <c r="W347" s="14"/>
      <c r="X347" s="15"/>
      <c r="Z347" s="13">
        <f t="shared" si="361"/>
        <v>333.60698857620611</v>
      </c>
      <c r="AB347" s="11">
        <f t="shared" si="362"/>
        <v>0</v>
      </c>
      <c r="AC347" s="11">
        <f t="shared" si="363"/>
        <v>333.60698857620611</v>
      </c>
      <c r="AD347" s="11">
        <f t="shared" si="364"/>
        <v>0</v>
      </c>
      <c r="AE347" s="11">
        <f t="shared" si="365"/>
        <v>0</v>
      </c>
      <c r="AF347" s="11">
        <f t="shared" si="366"/>
        <v>0</v>
      </c>
      <c r="AG347" s="11">
        <f t="shared" si="367"/>
        <v>0</v>
      </c>
      <c r="AH347" s="11">
        <f t="shared" si="368"/>
        <v>0</v>
      </c>
      <c r="AI347" s="11">
        <f t="shared" si="369"/>
        <v>0</v>
      </c>
      <c r="AJ347" s="11">
        <f t="shared" si="370"/>
        <v>0</v>
      </c>
      <c r="AK347" s="11">
        <f t="shared" si="371"/>
        <v>0</v>
      </c>
      <c r="AL347" s="11">
        <f t="shared" si="372"/>
        <v>0</v>
      </c>
    </row>
    <row r="348" spans="1:38" x14ac:dyDescent="0.2">
      <c r="A348" s="106" t="s">
        <v>12</v>
      </c>
      <c r="B348" s="96" t="s">
        <v>260</v>
      </c>
      <c r="C348" s="65" t="s">
        <v>73</v>
      </c>
      <c r="D348" s="66">
        <v>83.31</v>
      </c>
      <c r="E348" s="68">
        <f>100 * (   ((60*(INT(MIN(D339:D360))))+(100*(MIN(D339:D360)-(INT(MIN(D339:D360))))) )  /  ((60*(INT(D348)))+(100*((D348)-(INT(D348)))))    )</f>
        <v>81.800039912193185</v>
      </c>
      <c r="F348" s="66">
        <v>67.150000000000006</v>
      </c>
      <c r="G348" s="67">
        <f>100 * (   ((60*(INT(MIN(F339:F360))))+(100*(MIN(F339:F360)-(INT(MIN(F339:F360))))) )  /  ((60*(INT(F348)))+(100*((F348)-(INT(F348)))))    )</f>
        <v>52.168525402726132</v>
      </c>
      <c r="H348" s="66">
        <v>65.209999999999994</v>
      </c>
      <c r="I348" s="68">
        <f>100 * (   ((60*(INT(MIN(H339:H360))))+(100*(MIN(H339:H360)-(INT(MIN(H339:H360))))) )  /  ((60*(INT(H348)))+(100*((H348)-(INT(H348)))))    )</f>
        <v>61.004845702626895</v>
      </c>
      <c r="J348" s="66">
        <v>55.26</v>
      </c>
      <c r="K348" s="68">
        <f>100 * (   ((60*(INT(MIN(J339:J360))))+(100*(MIN(J339:J360)-(INT(MIN(J339:J360))))) )  /  ((60*(INT(J348)))+(100*((J348)-(INT(J348)))))    )</f>
        <v>66.235718580877929</v>
      </c>
      <c r="L348" s="66">
        <v>50.27</v>
      </c>
      <c r="M348" s="68">
        <f>100 * (   ((60*(INT(MIN(L339:L360))))+(100*(MIN(L339:L360)-(INT(MIN(L339:L360))))) )  /  ((60*(INT(L348)))+(100*((L348)-(INT(L348)))))    )</f>
        <v>63.594317806408974</v>
      </c>
      <c r="N348" s="66">
        <v>53.15</v>
      </c>
      <c r="O348" s="67">
        <f>100 * (   ((60*(INT(MIN(N339:N360))))+(100*(MIN(N339:N360)-(INT(MIN(N339:N360))))) )  /  ((60*(INT(N348)))+(100*((N348)-(INT(N348)))))    )</f>
        <v>55.117370892018783</v>
      </c>
      <c r="P348" s="66" t="s">
        <v>88</v>
      </c>
      <c r="Q348" s="70" t="s">
        <v>16</v>
      </c>
      <c r="R348" s="66">
        <v>148.28</v>
      </c>
      <c r="S348" s="67">
        <f>100 * (   ((60*(INT(MIN(R339:R360))))+(100*(MIN(R339:R360)-(INT(MIN(R339:R360))))) )  /  ((60*(INT(R348)))+(100*((R348)-(INT(R348)))))    )</f>
        <v>36.686124831612034</v>
      </c>
      <c r="T348" s="66">
        <v>55.19</v>
      </c>
      <c r="U348" s="68">
        <f>100 * (   ((60*(INT(MIN(T339:T360))))+(100*(MIN(T339:T360)-(INT(MIN(T339:T360))))) )  /  ((60*(INT(T348)))+(100*((T348)-(INT(T348)))))    )</f>
        <v>65.772823139499835</v>
      </c>
      <c r="V348" s="68">
        <f>SUM(E348,U348,I348,K348,M348)</f>
        <v>338.40774514160682</v>
      </c>
      <c r="W348" s="14"/>
      <c r="X348" s="15"/>
      <c r="Z348" s="13">
        <f t="shared" si="361"/>
        <v>434.14178964116735</v>
      </c>
      <c r="AB348" s="11">
        <f t="shared" si="362"/>
        <v>434.14178964116735</v>
      </c>
      <c r="AC348" s="11">
        <f t="shared" si="363"/>
        <v>0</v>
      </c>
      <c r="AD348" s="11">
        <f t="shared" si="364"/>
        <v>0</v>
      </c>
      <c r="AE348" s="11">
        <f t="shared" si="365"/>
        <v>0</v>
      </c>
      <c r="AF348" s="11">
        <f t="shared" si="366"/>
        <v>0</v>
      </c>
      <c r="AG348" s="11">
        <f t="shared" si="367"/>
        <v>0</v>
      </c>
      <c r="AH348" s="11">
        <f t="shared" si="368"/>
        <v>0</v>
      </c>
      <c r="AI348" s="11">
        <f t="shared" si="369"/>
        <v>0</v>
      </c>
      <c r="AJ348" s="11">
        <f t="shared" si="370"/>
        <v>0</v>
      </c>
      <c r="AK348" s="11">
        <f t="shared" si="371"/>
        <v>0</v>
      </c>
      <c r="AL348" s="11">
        <f t="shared" si="372"/>
        <v>0</v>
      </c>
    </row>
    <row r="349" spans="1:38" x14ac:dyDescent="0.2">
      <c r="A349" s="105" t="s">
        <v>13</v>
      </c>
      <c r="B349" s="96" t="s">
        <v>62</v>
      </c>
      <c r="C349" s="65" t="s">
        <v>80</v>
      </c>
      <c r="D349" s="66">
        <v>126.33</v>
      </c>
      <c r="E349" s="68">
        <f>100 * (   ((60*(INT(MIN(D339:D360))))+(100*(MIN(D339:D360)-(INT(MIN(D339:D360))))) )  /  ((60*(INT(D349)))+(100*((D349)-(INT(D349)))))    )</f>
        <v>53.983932569471882</v>
      </c>
      <c r="F349" s="66">
        <v>54.25</v>
      </c>
      <c r="G349" s="68">
        <f>100 * (   ((60*(INT(MIN(F339:F360))))+(100*(MIN(F339:F360)-(INT(MIN(F339:F360))))) )  /  ((60*(INT(F349)))+(100*((F349)-(INT(F349)))))    )</f>
        <v>64.471669218989263</v>
      </c>
      <c r="H349" s="66">
        <v>46.31</v>
      </c>
      <c r="I349" s="68">
        <f>100 * (   ((60*(INT(MIN(H339:H360))))+(100*(MIN(H339:H360)-(INT(MIN(H339:H360))))) )  /  ((60*(INT(H349)))+(100*((H349)-(INT(H349)))))    )</f>
        <v>85.704048728054474</v>
      </c>
      <c r="J349" s="66">
        <v>68.209999999999994</v>
      </c>
      <c r="K349" s="67">
        <f>100 * (   ((60*(INT(MIN(J339:J360))))+(100*(MIN(J339:J360)-(INT(MIN(J339:J360))))) )  /  ((60*(INT(J349)))+(100*((J349)-(INT(J349)))))    )</f>
        <v>53.718605218239468</v>
      </c>
      <c r="L349" s="66">
        <v>61.21</v>
      </c>
      <c r="M349" s="67">
        <f>100 * (   ((60*(INT(MIN(L339:L360))))+(100*(MIN(L339:L360)-(INT(MIN(L339:L360))))) )  /  ((60*(INT(L349)))+(100*((L349)-(INT(L349)))))    )</f>
        <v>52.295571855474051</v>
      </c>
      <c r="N349" s="66">
        <v>60.22</v>
      </c>
      <c r="O349" s="67">
        <f>100 * (   ((60*(INT(MIN(N339:N360))))+(100*(MIN(N339:N360)-(INT(MIN(N339:N360))))) )  /  ((60*(INT(N349)))+(100*((N349)-(INT(N349)))))    )</f>
        <v>48.619547211485369</v>
      </c>
      <c r="P349" s="66">
        <v>85.52</v>
      </c>
      <c r="Q349" s="67">
        <f>100 * (   ((60*(INT(MIN(P339:P360))))+(100*(MIN(P339:P360)-(INT(MIN(P339:P360))))) )  /  ((60*(INT(P349)))+(100*((P349)-(INT(P349)))))    )</f>
        <v>53.163819875776397</v>
      </c>
      <c r="R349" s="66">
        <v>97.22</v>
      </c>
      <c r="S349" s="68">
        <f>100 * (   ((60*(INT(MIN(R339:R360))))+(100*(MIN(R339:R360)-(INT(MIN(R339:R360))))) )  /  ((60*(INT(R349)))+(100*((R349)-(INT(R349)))))    )</f>
        <v>55.939746662102017</v>
      </c>
      <c r="T349" s="66">
        <v>46.55</v>
      </c>
      <c r="U349" s="68">
        <f>100 * (   ((60*(INT(MIN(T339:T360))))+(100*(MIN(T339:T360)-(INT(MIN(T339:T360))))) )  /  ((60*(INT(T349)))+(100*((T349)-(INT(T349)))))    )</f>
        <v>77.548845470692712</v>
      </c>
      <c r="V349" s="68">
        <f>SUM(E349,G349,I349,U349,S349)</f>
        <v>337.64824264931036</v>
      </c>
      <c r="W349" s="14"/>
      <c r="X349" s="15"/>
      <c r="Z349" s="13">
        <f t="shared" si="361"/>
        <v>490.90120812925721</v>
      </c>
      <c r="AB349" s="11">
        <f t="shared" si="362"/>
        <v>0</v>
      </c>
      <c r="AC349" s="11">
        <f t="shared" si="363"/>
        <v>490.90120812925721</v>
      </c>
      <c r="AD349" s="11">
        <f t="shared" si="364"/>
        <v>0</v>
      </c>
      <c r="AE349" s="11">
        <f t="shared" si="365"/>
        <v>0</v>
      </c>
      <c r="AF349" s="11">
        <f t="shared" si="366"/>
        <v>0</v>
      </c>
      <c r="AG349" s="11">
        <f t="shared" si="367"/>
        <v>0</v>
      </c>
      <c r="AH349" s="11">
        <f t="shared" si="368"/>
        <v>0</v>
      </c>
      <c r="AI349" s="11">
        <f t="shared" si="369"/>
        <v>0</v>
      </c>
      <c r="AJ349" s="11">
        <f t="shared" si="370"/>
        <v>0</v>
      </c>
      <c r="AK349" s="11">
        <f t="shared" si="371"/>
        <v>0</v>
      </c>
      <c r="AL349" s="11">
        <f t="shared" si="372"/>
        <v>0</v>
      </c>
    </row>
    <row r="350" spans="1:38" x14ac:dyDescent="0.2">
      <c r="A350" s="105" t="s">
        <v>14</v>
      </c>
      <c r="B350" s="96" t="s">
        <v>265</v>
      </c>
      <c r="C350" s="65" t="s">
        <v>73</v>
      </c>
      <c r="D350" s="66">
        <v>141.4</v>
      </c>
      <c r="E350" s="67">
        <f>100 * (   ((60*(INT(MIN(D339:D360))))+(100*(MIN(D339:D360)-(INT(MIN(D339:D360))))) )  /  ((60*(INT(D350)))+(100*((D350)-(INT(D350)))))    )</f>
        <v>48.223529411764702</v>
      </c>
      <c r="F350" s="66"/>
      <c r="G350" s="68"/>
      <c r="H350" s="66"/>
      <c r="I350" s="68"/>
      <c r="J350" s="66">
        <v>68.040000000000006</v>
      </c>
      <c r="K350" s="68">
        <f>100 * (   ((60*(INT(MIN(J339:J360))))+(100*(MIN(J339:J360)-(INT(MIN(J339:J360))))) )  /  ((60*(INT(J350)))+(100*((J350)-(INT(J350)))))    )</f>
        <v>53.942213516160621</v>
      </c>
      <c r="L350" s="66">
        <v>38.43</v>
      </c>
      <c r="M350" s="68">
        <f>100 * (   ((60*(INT(MIN(L339:L360))))+(100*(MIN(L339:L360)-(INT(MIN(L339:L360))))) )  /  ((60*(INT(L350)))+(100*((L350)-(INT(L350)))))    )</f>
        <v>82.866982350408946</v>
      </c>
      <c r="N350" s="66">
        <v>46.58</v>
      </c>
      <c r="O350" s="68">
        <f>100 * (   ((60*(INT(MIN(N339:N360))))+(100*(MIN(N339:N360)-(INT(MIN(N339:N360))))) )  /  ((60*(INT(N350)))+(100*((N350)-(INT(N350)))))    )</f>
        <v>62.491128459900636</v>
      </c>
      <c r="P350" s="66">
        <v>73.27</v>
      </c>
      <c r="Q350" s="68">
        <f>100 * (   ((60*(INT(MIN(P339:P360))))+(100*(MIN(P339:P360)-(INT(MIN(P339:P360))))) )  /  ((60*(INT(P350)))+(100*((P350)-(INT(P350)))))    )</f>
        <v>62.151123213070115</v>
      </c>
      <c r="R350" s="66">
        <v>123.43</v>
      </c>
      <c r="S350" s="67">
        <f>100 * (   ((60*(INT(MIN(R339:R360))))+(100*(MIN(R339:R360)-(INT(MIN(R339:R360))))) )  /  ((60*(INT(R350)))+(100*((R350)-(INT(R350)))))    )</f>
        <v>44.025326687323179</v>
      </c>
      <c r="T350" s="66">
        <v>53.02</v>
      </c>
      <c r="U350" s="68">
        <f>100 * (   ((60*(INT(MIN(T339:T360))))+(100*(MIN(T339:T360)-(INT(MIN(T339:T360))))) )  /  ((60*(INT(T350)))+(100*((T350)-(INT(T350)))))    )</f>
        <v>68.604651162790674</v>
      </c>
      <c r="V350" s="68">
        <f>SUM(U350,O350,Q350,K350,M350)</f>
        <v>330.05609870233098</v>
      </c>
      <c r="W350" s="14"/>
      <c r="X350" s="15"/>
      <c r="Z350" s="13">
        <f t="shared" si="361"/>
        <v>380.074459321277</v>
      </c>
      <c r="AB350" s="11">
        <f t="shared" si="362"/>
        <v>380.074459321277</v>
      </c>
      <c r="AC350" s="11">
        <f t="shared" si="363"/>
        <v>0</v>
      </c>
      <c r="AD350" s="11">
        <f t="shared" si="364"/>
        <v>0</v>
      </c>
      <c r="AE350" s="11">
        <f t="shared" si="365"/>
        <v>0</v>
      </c>
      <c r="AF350" s="11">
        <f t="shared" si="366"/>
        <v>0</v>
      </c>
      <c r="AG350" s="11">
        <f t="shared" si="367"/>
        <v>0</v>
      </c>
      <c r="AH350" s="11">
        <f t="shared" si="368"/>
        <v>0</v>
      </c>
      <c r="AI350" s="11">
        <f t="shared" si="369"/>
        <v>0</v>
      </c>
      <c r="AJ350" s="11">
        <f t="shared" si="370"/>
        <v>0</v>
      </c>
      <c r="AK350" s="11">
        <f t="shared" si="371"/>
        <v>0</v>
      </c>
      <c r="AL350" s="11">
        <f t="shared" si="372"/>
        <v>0</v>
      </c>
    </row>
    <row r="351" spans="1:38" x14ac:dyDescent="0.2">
      <c r="A351" s="105" t="s">
        <v>15</v>
      </c>
      <c r="B351" s="96" t="s">
        <v>264</v>
      </c>
      <c r="C351" s="65" t="s">
        <v>73</v>
      </c>
      <c r="D351" s="66">
        <v>126.49</v>
      </c>
      <c r="E351" s="68">
        <f>100 * (   ((60*(INT(MIN(D339:D360))))+(100*(MIN(D339:D360)-(INT(MIN(D339:D360))))) )  /  ((60*(INT(D351)))+(100*((D351)-(INT(D351)))))    )</f>
        <v>53.870416611906954</v>
      </c>
      <c r="F351" s="66"/>
      <c r="G351" s="68"/>
      <c r="H351" s="66"/>
      <c r="I351" s="68"/>
      <c r="J351" s="66">
        <v>80.400000000000006</v>
      </c>
      <c r="K351" s="67">
        <f>100 * (   ((60*(INT(MIN(J339:J360))))+(100*(MIN(J339:J360)-(INT(MIN(J339:J360))))) )  /  ((60*(INT(J351)))+(100*((J351)-(INT(J351)))))    )</f>
        <v>45.516528925619824</v>
      </c>
      <c r="L351" s="66">
        <v>43.12</v>
      </c>
      <c r="M351" s="68">
        <f>100 * (   ((60*(INT(MIN(L339:L360))))+(100*(MIN(L339:L360)-(INT(MIN(L339:L360))))) )  /  ((60*(INT(L351)))+(100*((L351)-(INT(L351)))))    )</f>
        <v>74.266975308641975</v>
      </c>
      <c r="N351" s="66">
        <v>53.3</v>
      </c>
      <c r="O351" s="68">
        <f>100 * (   ((60*(INT(MIN(N339:N360))))+(100*(MIN(N339:N360)-(INT(MIN(N339:N360))))) )  /  ((60*(INT(N351)))+(100*((N351)-(INT(N351)))))    )</f>
        <v>54.859813084112155</v>
      </c>
      <c r="P351" s="66"/>
      <c r="Q351" s="68"/>
      <c r="R351" s="66">
        <v>97.37</v>
      </c>
      <c r="S351" s="68">
        <f>100 * (   ((60*(INT(MIN(R339:R360))))+(100*(MIN(R339:R360)-(INT(MIN(R339:R360))))) )  /  ((60*(INT(R351)))+(100*((R351)-(INT(R351)))))    )</f>
        <v>55.796482841044906</v>
      </c>
      <c r="T351" s="66">
        <v>52.19</v>
      </c>
      <c r="U351" s="68">
        <f>100 * (   ((60*(INT(MIN(T339:T360))))+(100*(MIN(T339:T360)-(INT(MIN(T339:T360))))) )  /  ((60*(INT(T351)))+(100*((T351)-(INT(T351)))))    )</f>
        <v>69.544440904746722</v>
      </c>
      <c r="V351" s="68">
        <f>SUM(E351,S351,O351,U351,M351)</f>
        <v>308.33812875045271</v>
      </c>
      <c r="W351" s="14"/>
      <c r="X351" s="15"/>
      <c r="Z351" s="13">
        <f>(SUM(E351,G351,I351,K351,M351,O351,Q351,S351,U351)*0.9)</f>
        <v>318.46919190846529</v>
      </c>
      <c r="AB351" s="11">
        <f>IF(C351="Vihor",1,0)*Z351</f>
        <v>318.46919190846529</v>
      </c>
      <c r="AC351" s="11">
        <f>IF(C351="Maksimir",1,0)*Z351</f>
        <v>0</v>
      </c>
      <c r="AD351" s="11">
        <f>IF(C351="Japetić",1,0)*Z351</f>
        <v>0</v>
      </c>
      <c r="AE351" s="11">
        <f>IF(C351="Bjelovar",1,0)*Z351</f>
        <v>0</v>
      </c>
      <c r="AF351" s="11">
        <f>IF(C351="Međimurje",1,0)*Z351</f>
        <v>0</v>
      </c>
      <c r="AG351" s="11">
        <f>IF(C351="Sova",1,0)*Z351</f>
        <v>0</v>
      </c>
      <c r="AH351" s="11">
        <f>IF(C351="Orion",1,0)*Z351</f>
        <v>0</v>
      </c>
      <c r="AI351" s="11">
        <f>IF(C351="Kapela",1,0)*Z351</f>
        <v>0</v>
      </c>
      <c r="AJ351" s="11">
        <f>IF(C351="Jelen",1,0)*Z351</f>
        <v>0</v>
      </c>
      <c r="AK351" s="11">
        <f>IF(C351="Varaždin",1,0)*Z351</f>
        <v>0</v>
      </c>
      <c r="AL351" s="11">
        <f>IF(C351="Ivan Merz",1,0)*Z351</f>
        <v>0</v>
      </c>
    </row>
    <row r="352" spans="1:38" x14ac:dyDescent="0.2">
      <c r="A352" s="105" t="s">
        <v>44</v>
      </c>
      <c r="B352" s="96" t="s">
        <v>267</v>
      </c>
      <c r="C352" s="65" t="s">
        <v>73</v>
      </c>
      <c r="D352" s="66">
        <v>146</v>
      </c>
      <c r="E352" s="68">
        <f>100 * (   ((60*(INT(MIN(D339:D360))))+(100*(MIN(D339:D360)-(INT(MIN(D339:D360))))) )  /  ((60*(INT(D352)))+(100*((D352)-(INT(D352)))))    )</f>
        <v>46.792237442922371</v>
      </c>
      <c r="F352" s="66"/>
      <c r="G352" s="67"/>
      <c r="H352" s="66"/>
      <c r="I352" s="67"/>
      <c r="J352" s="53">
        <v>111.56</v>
      </c>
      <c r="K352" s="67">
        <f>100 * (   ((60*(INT(MIN(J339:J360))))+(100*(MIN(J339:J360)-(INT(MIN(J339:J360))))) )  /  ((60*(INT(J352)))+(100*((J352)-(INT(J352)))))    )</f>
        <v>32.802263251935678</v>
      </c>
      <c r="L352" s="66">
        <v>42.57</v>
      </c>
      <c r="M352" s="68">
        <f>100 * (   ((60*(INT(MIN(L339:L360))))+(100*(MIN(L339:L360)-(INT(MIN(L339:L360))))) )  /  ((60*(INT(L352)))+(100*((L352)-(INT(L352)))))    )</f>
        <v>74.699262708575858</v>
      </c>
      <c r="N352" s="66">
        <v>43.3</v>
      </c>
      <c r="O352" s="68">
        <f>100 * (   ((60*(INT(MIN(N339:N360))))+(100*(MIN(N339:N360)-(INT(MIN(N339:N360))))) )  /  ((60*(INT(N352)))+(100*((N352)-(INT(N352)))))    )</f>
        <v>67.471264367816104</v>
      </c>
      <c r="P352" s="66">
        <v>104.44</v>
      </c>
      <c r="Q352" s="67">
        <f>100 * (   ((60*(INT(MIN(P339:P360))))+(100*(MIN(P339:P360)-(INT(MIN(P339:P360))))) )  /  ((60*(INT(P352)))+(100*((P352)-(INT(P352)))))    )</f>
        <v>43.586887332908972</v>
      </c>
      <c r="R352" s="66">
        <v>113.55</v>
      </c>
      <c r="S352" s="68">
        <f>100 * (   ((60*(INT(MIN(R339:R360))))+(100*(MIN(R339:R360)-(INT(MIN(R339:R360))))) )  /  ((60*(INT(R352)))+(100*((R352)-(INT(R352)))))    )</f>
        <v>47.812728602779806</v>
      </c>
      <c r="T352" s="66">
        <v>51.3</v>
      </c>
      <c r="U352" s="68">
        <f>100 * (   ((60*(INT(MIN(T339:T360))))+(100*(MIN(T339:T360)-(INT(MIN(T339:T360))))) )  /  ((60*(INT(T352)))+(100*((T352)-(INT(T352)))))    )</f>
        <v>70.64724919093851</v>
      </c>
      <c r="V352" s="68">
        <f>SUM(E352,O352,U352,S352,M352)</f>
        <v>307.42274231303264</v>
      </c>
      <c r="W352" s="14"/>
      <c r="X352" s="15"/>
      <c r="Z352" s="13">
        <f>(SUM(E352,G352,I352,K352,M352,O352,Q352,S352,U352)*0.9)</f>
        <v>345.43070360808963</v>
      </c>
      <c r="AB352" s="11">
        <f>IF(C352="Vihor",1,0)*Z352</f>
        <v>345.43070360808963</v>
      </c>
      <c r="AC352" s="11">
        <f>IF(C352="Maksimir",1,0)*Z352</f>
        <v>0</v>
      </c>
      <c r="AD352" s="11">
        <f>IF(C352="Japetić",1,0)*Z352</f>
        <v>0</v>
      </c>
      <c r="AE352" s="11">
        <f>IF(C352="Bjelovar",1,0)*Z352</f>
        <v>0</v>
      </c>
      <c r="AF352" s="11">
        <f>IF(C352="Međimurje",1,0)*Z352</f>
        <v>0</v>
      </c>
      <c r="AG352" s="11">
        <f>IF(C352="Sova",1,0)*Z352</f>
        <v>0</v>
      </c>
      <c r="AH352" s="11">
        <f>IF(C352="Orion",1,0)*Z352</f>
        <v>0</v>
      </c>
      <c r="AI352" s="11">
        <f>IF(C352="Kapela",1,0)*Z352</f>
        <v>0</v>
      </c>
      <c r="AJ352" s="11">
        <f>IF(C352="Jelen",1,0)*Z352</f>
        <v>0</v>
      </c>
      <c r="AK352" s="11">
        <f>IF(C352="Varaždin",1,0)*Z352</f>
        <v>0</v>
      </c>
      <c r="AL352" s="11">
        <f>IF(C352="Ivan Merz",1,0)*Z352</f>
        <v>0</v>
      </c>
    </row>
    <row r="353" spans="1:38" x14ac:dyDescent="0.2">
      <c r="A353" s="105" t="s">
        <v>45</v>
      </c>
      <c r="B353" s="96" t="s">
        <v>101</v>
      </c>
      <c r="C353" s="65" t="s">
        <v>83</v>
      </c>
      <c r="D353" s="66">
        <v>106.38</v>
      </c>
      <c r="E353" s="68">
        <f>100 * (   ((60*(INT(MIN(D339:D360))))+(100*(MIN(D339:D360)-(INT(MIN(D339:D360))))) )  /  ((60*(INT(D353)))+(100*((D353)-(INT(D353)))))    )</f>
        <v>64.066895904970295</v>
      </c>
      <c r="F353" s="66">
        <v>62.47</v>
      </c>
      <c r="G353" s="68">
        <f>100 * (   ((60*(INT(MIN(F339:F360))))+(100*(MIN(F339:F360)-(INT(MIN(F339:F360))))) )  /  ((60*(INT(F353)))+(100*((F353)-(INT(F353)))))    )</f>
        <v>55.880010618529319</v>
      </c>
      <c r="H353" s="66">
        <v>59.11</v>
      </c>
      <c r="I353" s="68">
        <f>100 * (   ((60*(INT(MIN(H339:H360))))+(100*(MIN(H339:H360)-(INT(MIN(H339:H360))))) )  /  ((60*(INT(H353)))+(100*((H353)-(INT(H353)))))    )</f>
        <v>67.361306674176305</v>
      </c>
      <c r="J353" s="66">
        <v>63.37</v>
      </c>
      <c r="K353" s="68">
        <f>100 * (   ((60*(INT(MIN(J339:J360))))+(100*(MIN(J339:J360)-(INT(MIN(J339:J360))))) )  /  ((60*(INT(J353)))+(100*((J353)-(INT(J353)))))    )</f>
        <v>57.715483363898358</v>
      </c>
      <c r="L353" s="66"/>
      <c r="M353" s="68"/>
      <c r="N353" s="66">
        <v>47.12</v>
      </c>
      <c r="O353" s="68">
        <f>100 * (   ((60*(INT(MIN(N339:N360))))+(100*(MIN(N339:N360)-(INT(MIN(N339:N360))))) )  /  ((60*(INT(N353)))+(100*((N353)-(INT(N353)))))    )</f>
        <v>62.182203389830512</v>
      </c>
      <c r="P353" s="66"/>
      <c r="Q353" s="68"/>
      <c r="R353" s="66"/>
      <c r="S353" s="68"/>
      <c r="T353" s="66"/>
      <c r="U353" s="68"/>
      <c r="V353" s="68">
        <f>SUM(E353,G353,I353,K353,O353)</f>
        <v>307.20589995140477</v>
      </c>
      <c r="W353" s="14"/>
      <c r="X353" s="15"/>
      <c r="Z353" s="13">
        <f t="shared" si="361"/>
        <v>276.4853099562643</v>
      </c>
      <c r="AB353" s="11">
        <f t="shared" si="362"/>
        <v>0</v>
      </c>
      <c r="AC353" s="11">
        <f t="shared" si="363"/>
        <v>0</v>
      </c>
      <c r="AD353" s="11">
        <f t="shared" si="364"/>
        <v>0</v>
      </c>
      <c r="AE353" s="11">
        <f t="shared" si="365"/>
        <v>0</v>
      </c>
      <c r="AF353" s="11">
        <f t="shared" si="366"/>
        <v>276.4853099562643</v>
      </c>
      <c r="AG353" s="11">
        <f t="shared" si="367"/>
        <v>0</v>
      </c>
      <c r="AH353" s="11">
        <f t="shared" si="368"/>
        <v>0</v>
      </c>
      <c r="AI353" s="11">
        <f t="shared" si="369"/>
        <v>0</v>
      </c>
      <c r="AJ353" s="11">
        <f t="shared" si="370"/>
        <v>0</v>
      </c>
      <c r="AK353" s="11">
        <f t="shared" si="371"/>
        <v>0</v>
      </c>
      <c r="AL353" s="11">
        <f t="shared" si="372"/>
        <v>0</v>
      </c>
    </row>
    <row r="354" spans="1:38" x14ac:dyDescent="0.2">
      <c r="A354" s="105" t="s">
        <v>46</v>
      </c>
      <c r="B354" s="96" t="s">
        <v>263</v>
      </c>
      <c r="C354" s="65" t="s">
        <v>73</v>
      </c>
      <c r="D354" s="66">
        <v>119.01</v>
      </c>
      <c r="E354" s="68">
        <f>100 * (   ((60*(INT(MIN(D339:D360))))+(100*(MIN(D339:D360)-(INT(MIN(D339:D360))))) )  /  ((60*(INT(D354)))+(100*((D354)-(INT(D354)))))    )</f>
        <v>57.400924240302473</v>
      </c>
      <c r="F354" s="66">
        <v>51.15</v>
      </c>
      <c r="G354" s="68">
        <f>100 * (   ((60*(INT(MIN(F339:F360))))+(100*(MIN(F339:F360)-(INT(MIN(F339:F360))))) )  /  ((60*(INT(F354)))+(100*((F354)-(INT(F354)))))    )</f>
        <v>68.455284552845512</v>
      </c>
      <c r="H354" s="66">
        <v>69.11</v>
      </c>
      <c r="I354" s="68">
        <f>100 * (   ((60*(INT(MIN(H339:H360))))+(100*(MIN(H339:H360)-(INT(MIN(H339:H360))))) )  /  ((60*(INT(H354)))+(100*((H354)-(INT(H354)))))    )</f>
        <v>57.624668754516996</v>
      </c>
      <c r="J354" s="66">
        <v>77.45</v>
      </c>
      <c r="K354" s="67">
        <f>100 * (   ((60*(INT(MIN(J339:J360))))+(100*(MIN(J339:J360)-(INT(MIN(J339:J360))))) )  /  ((60*(INT(J354)))+(100*((J354)-(INT(J354)))))    )</f>
        <v>47.224008574490888</v>
      </c>
      <c r="L354" s="66">
        <v>53.36</v>
      </c>
      <c r="M354" s="68">
        <f>100 * (   ((60*(INT(MIN(L339:L360))))+(100*(MIN(L339:L360)-(INT(MIN(L339:L360))))) )  /  ((60*(INT(L354)))+(100*((L354)-(INT(L354)))))    )</f>
        <v>59.85696517412935</v>
      </c>
      <c r="N354" s="66">
        <v>58.17</v>
      </c>
      <c r="O354" s="67">
        <f>100 * (   ((60*(INT(MIN(N339:N360))))+(100*(MIN(N339:N360)-(INT(MIN(N339:N360))))) )  /  ((60*(INT(N354)))+(100*((N354)-(INT(N354)))))    )</f>
        <v>50.357449242207608</v>
      </c>
      <c r="P354" s="66">
        <v>114.29</v>
      </c>
      <c r="Q354" s="67">
        <f>100 * (   ((60*(INT(MIN(P339:P360))))+(100*(MIN(P339:P360)-(INT(MIN(P339:P360))))) )  /  ((60*(INT(P354)))+(100*((P354)-(INT(P354)))))    )</f>
        <v>39.874799825302077</v>
      </c>
      <c r="R354" s="66">
        <v>93.07</v>
      </c>
      <c r="S354" s="68">
        <f>100 * (   ((60*(INT(MIN(R339:R360))))+(100*(MIN(R339:R360)-(INT(MIN(R339:R360))))) )  /  ((60*(INT(R354)))+(100*((R354)-(INT(R354)))))    )</f>
        <v>58.492930016108836</v>
      </c>
      <c r="T354" s="66">
        <v>78.39</v>
      </c>
      <c r="U354" s="67">
        <f>100 * (   ((60*(INT(MIN(T339:T360))))+(100*(MIN(T339:T360)-(INT(MIN(T339:T360))))) )  /  ((60*(INT(T354)))+(100*((T354)-(INT(T354)))))    )</f>
        <v>46.259800805255338</v>
      </c>
      <c r="V354" s="68">
        <f>SUM(E354,G354,I354,S354,M354)</f>
        <v>301.83077273790315</v>
      </c>
      <c r="W354" s="14"/>
      <c r="X354" s="15"/>
      <c r="Z354" s="13">
        <f t="shared" si="361"/>
        <v>436.99214806664321</v>
      </c>
      <c r="AB354" s="11">
        <f t="shared" si="362"/>
        <v>436.99214806664321</v>
      </c>
      <c r="AC354" s="11">
        <f t="shared" si="363"/>
        <v>0</v>
      </c>
      <c r="AD354" s="11">
        <f t="shared" si="364"/>
        <v>0</v>
      </c>
      <c r="AE354" s="11">
        <f t="shared" si="365"/>
        <v>0</v>
      </c>
      <c r="AF354" s="11">
        <f t="shared" si="366"/>
        <v>0</v>
      </c>
      <c r="AG354" s="11">
        <f t="shared" si="367"/>
        <v>0</v>
      </c>
      <c r="AH354" s="11">
        <f t="shared" si="368"/>
        <v>0</v>
      </c>
      <c r="AI354" s="11">
        <f t="shared" si="369"/>
        <v>0</v>
      </c>
      <c r="AJ354" s="11">
        <f t="shared" si="370"/>
        <v>0</v>
      </c>
      <c r="AK354" s="11">
        <f t="shared" si="371"/>
        <v>0</v>
      </c>
      <c r="AL354" s="11">
        <f t="shared" si="372"/>
        <v>0</v>
      </c>
    </row>
    <row r="355" spans="1:38" x14ac:dyDescent="0.2">
      <c r="A355" s="106" t="s">
        <v>47</v>
      </c>
      <c r="B355" s="96" t="s">
        <v>313</v>
      </c>
      <c r="C355" s="65" t="s">
        <v>73</v>
      </c>
      <c r="D355" s="66"/>
      <c r="E355" s="68"/>
      <c r="F355" s="66">
        <v>71.3</v>
      </c>
      <c r="G355" s="68">
        <f>100 * (   ((60*(INT(MIN(F339:F360))))+(100*(MIN(F339:F360)-(INT(MIN(F339:F360))))) )  /  ((60*(INT(F355)))+(100*((F355)-(INT(F355)))))    )</f>
        <v>49.067599067599055</v>
      </c>
      <c r="H355" s="66">
        <v>58.15</v>
      </c>
      <c r="I355" s="68">
        <f>100 * (   ((60*(INT(MIN(H339:H360))))+(100*(MIN(H339:H360)-(INT(MIN(H339:H360))))) )  /  ((60*(INT(H355)))+(100*((H355)-(INT(H355)))))    )</f>
        <v>68.440629470672405</v>
      </c>
      <c r="J355" s="53">
        <v>67.569999999999993</v>
      </c>
      <c r="K355" s="68">
        <f>100 * (   ((60*(INT(MIN(J339:J360))))+(100*(MIN(J339:J360)-(INT(MIN(J339:J360))))) )  /  ((60*(INT(J355)))+(100*((J355)-(INT(J355)))))    )</f>
        <v>54.034829531518284</v>
      </c>
      <c r="L355" s="66">
        <v>50.1</v>
      </c>
      <c r="M355" s="68">
        <f>100 * (   ((60*(INT(MIN(L339:L360))))+(100*(MIN(L339:L360)-(INT(MIN(L339:L360))))) )  /  ((60*(INT(L355)))+(100*((L355)-(INT(L355)))))    )</f>
        <v>63.953488372093013</v>
      </c>
      <c r="N355" s="66"/>
      <c r="O355" s="68"/>
      <c r="P355" s="66"/>
      <c r="Q355" s="68"/>
      <c r="R355" s="66"/>
      <c r="S355" s="68"/>
      <c r="T355" s="66">
        <v>59.03</v>
      </c>
      <c r="U355" s="68">
        <f>100 * (   ((60*(INT(MIN(T339:T360))))+(100*(MIN(T339:T360)-(INT(MIN(T339:T360))))) )  /  ((60*(INT(T355)))+(100*((T355)-(INT(T355)))))    )</f>
        <v>61.614451030200378</v>
      </c>
      <c r="V355" s="68">
        <f>SUM(U355,G355,I355,K355,M355)</f>
        <v>297.11099747208311</v>
      </c>
      <c r="W355" s="14"/>
      <c r="X355" s="15"/>
      <c r="Z355" s="13">
        <f t="shared" si="361"/>
        <v>267.39989772487479</v>
      </c>
      <c r="AB355" s="11">
        <f t="shared" si="362"/>
        <v>267.39989772487479</v>
      </c>
      <c r="AC355" s="11">
        <f t="shared" si="363"/>
        <v>0</v>
      </c>
      <c r="AD355" s="11">
        <f t="shared" si="364"/>
        <v>0</v>
      </c>
      <c r="AE355" s="11">
        <f t="shared" si="365"/>
        <v>0</v>
      </c>
      <c r="AF355" s="11">
        <f t="shared" si="366"/>
        <v>0</v>
      </c>
      <c r="AG355" s="11">
        <f t="shared" si="367"/>
        <v>0</v>
      </c>
      <c r="AH355" s="11">
        <f t="shared" si="368"/>
        <v>0</v>
      </c>
      <c r="AI355" s="11">
        <f t="shared" si="369"/>
        <v>0</v>
      </c>
      <c r="AJ355" s="11">
        <f t="shared" si="370"/>
        <v>0</v>
      </c>
      <c r="AK355" s="11">
        <f t="shared" si="371"/>
        <v>0</v>
      </c>
      <c r="AL355" s="11">
        <f t="shared" si="372"/>
        <v>0</v>
      </c>
    </row>
    <row r="356" spans="1:38" x14ac:dyDescent="0.2">
      <c r="A356" s="105" t="s">
        <v>48</v>
      </c>
      <c r="B356" s="96" t="s">
        <v>266</v>
      </c>
      <c r="C356" s="65" t="s">
        <v>156</v>
      </c>
      <c r="D356" s="66">
        <v>146</v>
      </c>
      <c r="E356" s="68">
        <f>100 * (   ((60*(INT(MIN(D339:D360))))+(100*(MIN(D339:D360)-(INT(MIN(D339:D360))))) )  /  ((60*(INT(D356)))+(100*((D356)-(INT(D356)))))    )</f>
        <v>46.792237442922371</v>
      </c>
      <c r="F356" s="66">
        <v>64.02</v>
      </c>
      <c r="G356" s="68">
        <f>100 * (   ((60*(INT(MIN(F339:F360))))+(100*(MIN(F339:F360)-(INT(MIN(F339:F360))))) )  /  ((60*(INT(F356)))+(100*((F356)-(INT(F356)))))    )</f>
        <v>54.78917230609057</v>
      </c>
      <c r="H356" s="66"/>
      <c r="I356" s="68"/>
      <c r="J356" s="53"/>
      <c r="K356" s="68"/>
      <c r="L356" s="66">
        <v>48.32</v>
      </c>
      <c r="M356" s="68">
        <f>100 * (   ((60*(INT(MIN(L339:L360))))+(100*(MIN(L339:L360)-(INT(MIN(L339:L360))))) )  /  ((60*(INT(L356)))+(100*((L356)-(INT(L356)))))    )</f>
        <v>66.105769230769212</v>
      </c>
      <c r="N356" s="66"/>
      <c r="O356" s="68"/>
      <c r="P356" s="66">
        <v>71.2</v>
      </c>
      <c r="Q356" s="68">
        <f>100 * (   ((60*(INT(MIN(P339:P360))))+(100*(MIN(P339:P360)-(INT(MIN(P339:P360))))) )  /  ((60*(INT(P356)))+(100*((P356)-(INT(P356)))))    )</f>
        <v>63.995327102803735</v>
      </c>
      <c r="R356" s="66"/>
      <c r="S356" s="68"/>
      <c r="T356" s="66">
        <v>52.22</v>
      </c>
      <c r="U356" s="68">
        <f>100 * (   ((60*(INT(MIN(T339:T360))))+(100*(MIN(T339:T360)-(INT(MIN(T339:T360))))) )  /  ((60*(INT(T356)))+(100*((T356)-(INT(T356)))))    )</f>
        <v>69.478039465308711</v>
      </c>
      <c r="V356" s="68">
        <f>SUM(E356,G356,U357,Q356,M356)</f>
        <v>231.68250608258592</v>
      </c>
      <c r="W356" s="14"/>
      <c r="X356" s="15"/>
      <c r="Z356" s="13">
        <f t="shared" si="361"/>
        <v>271.04449099310517</v>
      </c>
      <c r="AB356" s="11">
        <f t="shared" si="362"/>
        <v>0</v>
      </c>
      <c r="AC356" s="11">
        <f t="shared" si="363"/>
        <v>0</v>
      </c>
      <c r="AD356" s="11">
        <f t="shared" si="364"/>
        <v>0</v>
      </c>
      <c r="AE356" s="11">
        <f t="shared" si="365"/>
        <v>0</v>
      </c>
      <c r="AF356" s="11">
        <f t="shared" si="366"/>
        <v>0</v>
      </c>
      <c r="AG356" s="11">
        <f t="shared" si="367"/>
        <v>0</v>
      </c>
      <c r="AH356" s="11">
        <f t="shared" si="368"/>
        <v>0</v>
      </c>
      <c r="AI356" s="11">
        <f t="shared" si="369"/>
        <v>0</v>
      </c>
      <c r="AJ356" s="11">
        <f t="shared" si="370"/>
        <v>271.04449099310517</v>
      </c>
      <c r="AK356" s="11">
        <f t="shared" si="371"/>
        <v>0</v>
      </c>
      <c r="AL356" s="11">
        <f t="shared" si="372"/>
        <v>0</v>
      </c>
    </row>
    <row r="357" spans="1:38" x14ac:dyDescent="0.2">
      <c r="A357" s="106" t="s">
        <v>354</v>
      </c>
      <c r="B357" s="96" t="s">
        <v>262</v>
      </c>
      <c r="C357" s="65" t="s">
        <v>73</v>
      </c>
      <c r="D357" s="66">
        <v>99.23</v>
      </c>
      <c r="E357" s="68">
        <f>100 * (   ((60*(INT(MIN(D339:D360))))+(100*(MIN(D339:D360)-(INT(MIN(D339:D360))))) )  /  ((60*(INT(D357)))+(100*((D357)-(INT(D357)))))    )</f>
        <v>68.74056682877746</v>
      </c>
      <c r="F357" s="66">
        <v>68.48</v>
      </c>
      <c r="G357" s="68">
        <f>100 * (   ((60*(INT(MIN(F339:F360))))+(100*(MIN(F339:F360)-(INT(MIN(F339:F360))))) )  /  ((60*(INT(F357)))+(100*((F357)-(INT(F357)))))    )</f>
        <v>50.993217054263553</v>
      </c>
      <c r="H357" s="66">
        <v>48.24</v>
      </c>
      <c r="I357" s="68">
        <f>100 * (   ((60*(INT(MIN(H339:H360))))+(100*(MIN(H339:H360)-(INT(MIN(H339:H360))))) )  /  ((60*(INT(H357)))+(100*((H357)-(INT(H357)))))    )</f>
        <v>82.369146005509648</v>
      </c>
      <c r="J357" s="66"/>
      <c r="K357" s="68"/>
      <c r="L357" s="66"/>
      <c r="M357" s="68"/>
      <c r="N357" s="66"/>
      <c r="O357" s="68"/>
      <c r="P357" s="66"/>
      <c r="Q357" s="68"/>
      <c r="R357" s="66"/>
      <c r="S357" s="68"/>
      <c r="T357" s="66"/>
      <c r="U357" s="68"/>
      <c r="V357" s="68">
        <f>SUM(E357,G357,I357,K357,M357)</f>
        <v>202.10292988855065</v>
      </c>
      <c r="W357" s="14"/>
      <c r="X357" s="15"/>
      <c r="Z357" s="13">
        <f t="shared" si="361"/>
        <v>181.89263689969559</v>
      </c>
      <c r="AB357" s="11">
        <f t="shared" si="362"/>
        <v>181.89263689969559</v>
      </c>
      <c r="AC357" s="11">
        <f t="shared" si="363"/>
        <v>0</v>
      </c>
      <c r="AD357" s="11">
        <f t="shared" si="364"/>
        <v>0</v>
      </c>
      <c r="AE357" s="11">
        <f t="shared" si="365"/>
        <v>0</v>
      </c>
      <c r="AF357" s="11">
        <f t="shared" si="366"/>
        <v>0</v>
      </c>
      <c r="AG357" s="11">
        <f t="shared" si="367"/>
        <v>0</v>
      </c>
      <c r="AH357" s="11">
        <f t="shared" si="368"/>
        <v>0</v>
      </c>
      <c r="AI357" s="11">
        <f t="shared" si="369"/>
        <v>0</v>
      </c>
      <c r="AJ357" s="11">
        <f t="shared" si="370"/>
        <v>0</v>
      </c>
      <c r="AK357" s="11">
        <f t="shared" si="371"/>
        <v>0</v>
      </c>
      <c r="AL357" s="11">
        <f t="shared" si="372"/>
        <v>0</v>
      </c>
    </row>
    <row r="358" spans="1:38" x14ac:dyDescent="0.2">
      <c r="A358" s="105" t="s">
        <v>355</v>
      </c>
      <c r="B358" s="96" t="s">
        <v>312</v>
      </c>
      <c r="C358" s="65" t="s">
        <v>156</v>
      </c>
      <c r="D358" s="66"/>
      <c r="E358" s="68"/>
      <c r="F358" s="66">
        <v>46.49</v>
      </c>
      <c r="G358" s="68">
        <f>100 * (   ((60*(INT(MIN(F339:F360))))+(100*(MIN(F339:F360)-(INT(MIN(F339:F360))))) )  /  ((60*(INT(F358)))+(100*((F358)-(INT(F358)))))    )</f>
        <v>74.937700249198997</v>
      </c>
      <c r="H358" s="66">
        <v>87.09</v>
      </c>
      <c r="I358" s="68">
        <f>100 * (   ((60*(INT(MIN(H339:H360))))+(100*(MIN(H339:H360)-(INT(MIN(H339:H360))))) )  /  ((60*(INT(H358)))+(100*((H358)-(INT(H358)))))    )</f>
        <v>45.744884299101173</v>
      </c>
      <c r="J358" s="66" t="s">
        <v>115</v>
      </c>
      <c r="K358" s="70" t="s">
        <v>16</v>
      </c>
      <c r="L358" s="66"/>
      <c r="M358" s="68"/>
      <c r="N358" s="66"/>
      <c r="O358" s="68"/>
      <c r="P358" s="66"/>
      <c r="Q358" s="68"/>
      <c r="R358" s="66"/>
      <c r="S358" s="68"/>
      <c r="T358" s="66"/>
      <c r="U358" s="68"/>
      <c r="V358" s="68">
        <f>SUM(E358,G358,I358,K358,M358)</f>
        <v>120.68258454830017</v>
      </c>
      <c r="W358" s="14"/>
      <c r="X358" s="15"/>
      <c r="Z358" s="13">
        <f t="shared" si="361"/>
        <v>108.61432609347015</v>
      </c>
      <c r="AB358" s="11">
        <f t="shared" si="362"/>
        <v>0</v>
      </c>
      <c r="AC358" s="11">
        <f t="shared" si="363"/>
        <v>0</v>
      </c>
      <c r="AD358" s="11">
        <f t="shared" si="364"/>
        <v>0</v>
      </c>
      <c r="AE358" s="11">
        <f t="shared" si="365"/>
        <v>0</v>
      </c>
      <c r="AF358" s="11">
        <f t="shared" si="366"/>
        <v>0</v>
      </c>
      <c r="AG358" s="11">
        <f t="shared" si="367"/>
        <v>0</v>
      </c>
      <c r="AH358" s="11">
        <f t="shared" si="368"/>
        <v>0</v>
      </c>
      <c r="AI358" s="11">
        <f t="shared" si="369"/>
        <v>0</v>
      </c>
      <c r="AJ358" s="11">
        <f t="shared" si="370"/>
        <v>108.61432609347015</v>
      </c>
      <c r="AK358" s="11">
        <f t="shared" si="371"/>
        <v>0</v>
      </c>
      <c r="AL358" s="11">
        <f t="shared" si="372"/>
        <v>0</v>
      </c>
    </row>
    <row r="359" spans="1:38" x14ac:dyDescent="0.2">
      <c r="A359" s="105" t="s">
        <v>356</v>
      </c>
      <c r="B359" s="96" t="s">
        <v>370</v>
      </c>
      <c r="C359" s="65" t="s">
        <v>84</v>
      </c>
      <c r="D359" s="66"/>
      <c r="E359" s="67"/>
      <c r="F359" s="66"/>
      <c r="G359" s="67"/>
      <c r="H359" s="66"/>
      <c r="I359" s="67"/>
      <c r="J359" s="53"/>
      <c r="K359" s="67"/>
      <c r="L359" s="66"/>
      <c r="M359" s="67"/>
      <c r="N359" s="66">
        <v>49.4</v>
      </c>
      <c r="O359" s="68">
        <f>100 * (   ((60*(INT(MIN(N339:N360))))+(100*(MIN(N339:N360)-(INT(MIN(N339:N360))))) )  /  ((60*(INT(N359)))+(100*((N359)-(INT(N359)))))    )</f>
        <v>59.09395973154362</v>
      </c>
      <c r="P359" s="66" t="s">
        <v>88</v>
      </c>
      <c r="Q359" s="122" t="s">
        <v>16</v>
      </c>
      <c r="R359" s="66"/>
      <c r="S359" s="67"/>
      <c r="T359" s="66" t="s">
        <v>112</v>
      </c>
      <c r="U359" s="122" t="s">
        <v>16</v>
      </c>
      <c r="V359" s="68">
        <f>SUM(E359,O359,Q359,S359,M359)</f>
        <v>59.09395973154362</v>
      </c>
      <c r="W359" s="14"/>
      <c r="X359" s="15"/>
      <c r="Z359" s="13">
        <f t="shared" si="361"/>
        <v>53.18456375838926</v>
      </c>
      <c r="AB359" s="11">
        <f t="shared" si="362"/>
        <v>0</v>
      </c>
      <c r="AC359" s="11">
        <f t="shared" si="363"/>
        <v>0</v>
      </c>
      <c r="AD359" s="11">
        <f t="shared" si="364"/>
        <v>0</v>
      </c>
      <c r="AE359" s="11">
        <f t="shared" si="365"/>
        <v>0</v>
      </c>
      <c r="AF359" s="11">
        <f t="shared" si="366"/>
        <v>0</v>
      </c>
      <c r="AG359" s="11">
        <f t="shared" si="367"/>
        <v>0</v>
      </c>
      <c r="AH359" s="11">
        <f t="shared" si="368"/>
        <v>0</v>
      </c>
      <c r="AI359" s="11">
        <f t="shared" si="369"/>
        <v>53.18456375838926</v>
      </c>
      <c r="AJ359" s="11">
        <f t="shared" si="370"/>
        <v>0</v>
      </c>
      <c r="AK359" s="11">
        <f t="shared" si="371"/>
        <v>0</v>
      </c>
      <c r="AL359" s="11">
        <f t="shared" si="372"/>
        <v>0</v>
      </c>
    </row>
    <row r="360" spans="1:38" ht="13.5" thickBot="1" x14ac:dyDescent="0.25">
      <c r="A360" s="107" t="s">
        <v>357</v>
      </c>
      <c r="B360" s="98" t="s">
        <v>394</v>
      </c>
      <c r="C360" s="72" t="s">
        <v>84</v>
      </c>
      <c r="D360" s="73"/>
      <c r="E360" s="123"/>
      <c r="F360" s="73"/>
      <c r="G360" s="123"/>
      <c r="H360" s="73"/>
      <c r="I360" s="123"/>
      <c r="J360" s="56"/>
      <c r="K360" s="123"/>
      <c r="L360" s="73"/>
      <c r="M360" s="123"/>
      <c r="N360" s="73"/>
      <c r="O360" s="123"/>
      <c r="P360" s="73"/>
      <c r="Q360" s="123"/>
      <c r="R360" s="73">
        <v>115.34</v>
      </c>
      <c r="S360" s="74">
        <f>100 * (   ((60*(INT(MIN(R339:R360))))+(100*(MIN(R339:R360)-(INT(MIN(R339:R360))))) )  /  ((60*(INT(R360)))+(100*((R360)-(INT(R360)))))    )</f>
        <v>47.130083645803289</v>
      </c>
      <c r="T360" s="73"/>
      <c r="U360" s="123"/>
      <c r="V360" s="74">
        <f>SUM(E360,O360,Q360,S360,M360)</f>
        <v>47.130083645803289</v>
      </c>
      <c r="W360" s="14"/>
      <c r="X360" s="15"/>
      <c r="Z360" s="13">
        <f t="shared" si="361"/>
        <v>42.417075281222964</v>
      </c>
      <c r="AB360" s="11">
        <f t="shared" si="362"/>
        <v>0</v>
      </c>
      <c r="AC360" s="11">
        <f t="shared" si="363"/>
        <v>0</v>
      </c>
      <c r="AD360" s="11">
        <f t="shared" si="364"/>
        <v>0</v>
      </c>
      <c r="AE360" s="11">
        <f t="shared" si="365"/>
        <v>0</v>
      </c>
      <c r="AF360" s="11">
        <f t="shared" si="366"/>
        <v>0</v>
      </c>
      <c r="AG360" s="11">
        <f t="shared" si="367"/>
        <v>0</v>
      </c>
      <c r="AH360" s="11">
        <f t="shared" si="368"/>
        <v>0</v>
      </c>
      <c r="AI360" s="11">
        <f t="shared" si="369"/>
        <v>42.417075281222964</v>
      </c>
      <c r="AJ360" s="11">
        <f t="shared" si="370"/>
        <v>0</v>
      </c>
      <c r="AK360" s="11">
        <f t="shared" si="371"/>
        <v>0</v>
      </c>
      <c r="AL360" s="11">
        <f t="shared" si="372"/>
        <v>0</v>
      </c>
    </row>
    <row r="361" spans="1:38" ht="12.75" customHeight="1" thickBot="1" x14ac:dyDescent="0.3">
      <c r="B361" s="8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spans="1:38" ht="13.5" customHeight="1" x14ac:dyDescent="0.25">
      <c r="A362" s="387"/>
      <c r="B362" s="390" t="s">
        <v>107</v>
      </c>
      <c r="C362" s="393" t="s">
        <v>2</v>
      </c>
      <c r="D362" s="380" t="s">
        <v>95</v>
      </c>
      <c r="E362" s="380"/>
      <c r="F362" s="380" t="s">
        <v>145</v>
      </c>
      <c r="G362" s="380"/>
      <c r="H362" s="380" t="s">
        <v>133</v>
      </c>
      <c r="I362" s="380"/>
      <c r="J362" s="380" t="s">
        <v>135</v>
      </c>
      <c r="K362" s="380"/>
      <c r="L362" s="380" t="s">
        <v>136</v>
      </c>
      <c r="M362" s="381"/>
      <c r="N362" s="380" t="s">
        <v>149</v>
      </c>
      <c r="O362" s="380"/>
      <c r="P362" s="380" t="s">
        <v>20</v>
      </c>
      <c r="Q362" s="380"/>
      <c r="R362" s="380" t="s">
        <v>153</v>
      </c>
      <c r="S362" s="381"/>
      <c r="T362" s="380" t="s">
        <v>381</v>
      </c>
      <c r="U362" s="381"/>
      <c r="V362" s="384" t="s">
        <v>93</v>
      </c>
      <c r="W362" s="396"/>
      <c r="X362" s="396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spans="1:38" ht="13.5" x14ac:dyDescent="0.25">
      <c r="A363" s="388"/>
      <c r="B363" s="391"/>
      <c r="C363" s="394"/>
      <c r="D363" s="379" t="s">
        <v>144</v>
      </c>
      <c r="E363" s="379"/>
      <c r="F363" s="379" t="s">
        <v>146</v>
      </c>
      <c r="G363" s="379"/>
      <c r="H363" s="379" t="s">
        <v>146</v>
      </c>
      <c r="I363" s="379"/>
      <c r="J363" s="379" t="s">
        <v>147</v>
      </c>
      <c r="K363" s="379"/>
      <c r="L363" s="379" t="s">
        <v>148</v>
      </c>
      <c r="M363" s="379"/>
      <c r="N363" s="379" t="s">
        <v>151</v>
      </c>
      <c r="O363" s="379"/>
      <c r="P363" s="379" t="s">
        <v>152</v>
      </c>
      <c r="Q363" s="379"/>
      <c r="R363" s="379" t="s">
        <v>91</v>
      </c>
      <c r="S363" s="379"/>
      <c r="T363" s="379" t="s">
        <v>382</v>
      </c>
      <c r="U363" s="379"/>
      <c r="V363" s="385"/>
      <c r="W363" s="396"/>
      <c r="X363" s="396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spans="1:38" ht="13.5" customHeight="1" thickBot="1" x14ac:dyDescent="0.25">
      <c r="A364" s="389"/>
      <c r="B364" s="392"/>
      <c r="C364" s="395"/>
      <c r="D364" s="31" t="s">
        <v>0</v>
      </c>
      <c r="E364" s="32" t="s">
        <v>1</v>
      </c>
      <c r="F364" s="31" t="s">
        <v>0</v>
      </c>
      <c r="G364" s="32" t="s">
        <v>1</v>
      </c>
      <c r="H364" s="31" t="s">
        <v>0</v>
      </c>
      <c r="I364" s="32" t="s">
        <v>1</v>
      </c>
      <c r="J364" s="31" t="s">
        <v>0</v>
      </c>
      <c r="K364" s="32" t="s">
        <v>1</v>
      </c>
      <c r="L364" s="31" t="s">
        <v>0</v>
      </c>
      <c r="M364" s="32" t="s">
        <v>1</v>
      </c>
      <c r="N364" s="31" t="s">
        <v>0</v>
      </c>
      <c r="O364" s="32" t="s">
        <v>1</v>
      </c>
      <c r="P364" s="31" t="s">
        <v>0</v>
      </c>
      <c r="Q364" s="32" t="s">
        <v>1</v>
      </c>
      <c r="R364" s="31" t="s">
        <v>0</v>
      </c>
      <c r="S364" s="32" t="s">
        <v>1</v>
      </c>
      <c r="T364" s="31" t="s">
        <v>0</v>
      </c>
      <c r="U364" s="32" t="s">
        <v>1</v>
      </c>
      <c r="V364" s="386"/>
      <c r="W364" s="20"/>
      <c r="X364" s="19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spans="1:38" x14ac:dyDescent="0.2">
      <c r="A365" s="108" t="s">
        <v>3</v>
      </c>
      <c r="B365" s="111" t="s">
        <v>38</v>
      </c>
      <c r="C365" s="60" t="s">
        <v>73</v>
      </c>
      <c r="D365" s="126"/>
      <c r="E365" s="62"/>
      <c r="F365" s="61">
        <v>31.14</v>
      </c>
      <c r="G365" s="62">
        <f>100 * (   ((60*(INT(MIN(F365:F385))))+(100*(MIN(F365:F385)-(INT(MIN(F365:F385))))) )  /  ((60*(INT(F365)))+(100*((F365)-(INT(F365)))))    )</f>
        <v>100</v>
      </c>
      <c r="H365" s="61">
        <v>46.49</v>
      </c>
      <c r="I365" s="62">
        <f>100 * (   ((60*(INT(MIN(H365:H385))))+(100*(MIN(H365:H385)-(INT(MIN(H365:H385))))) )  /  ((60*(INT(H365)))+(100*((H365)-(INT(H365)))))    )</f>
        <v>100</v>
      </c>
      <c r="J365" s="52">
        <v>33.07</v>
      </c>
      <c r="K365" s="62">
        <f>100 * (   ((60*(INT(MIN(J365:J385))))+(100*(MIN(J365:J385)-(INT(MIN(J365:J385))))) )  /  ((60*(INT(J365)))+(100*((J365)-(INT(J365)))))    )</f>
        <v>100</v>
      </c>
      <c r="L365" s="61">
        <v>29.26</v>
      </c>
      <c r="M365" s="62">
        <f>100 * (   ((60*(INT(MIN(L365:L385))))+(100*(MIN(L365:L385)-(INT(MIN(L365:L385))))) )  /  ((60*(INT(L365)))+(100*((L365)-(INT(L365)))))    )</f>
        <v>100</v>
      </c>
      <c r="N365" s="61">
        <v>38.08</v>
      </c>
      <c r="O365" s="62">
        <f>100 * (   ((60*(INT(MIN(N365:N385))))+(100*(MIN(N365:N385)-(INT(MIN(N365:N385))))) )  /  ((60*(INT(N365)))+(100*((N365)-(INT(N365)))))    )</f>
        <v>91.564685314685292</v>
      </c>
      <c r="P365" s="61"/>
      <c r="Q365" s="62"/>
      <c r="R365" s="61">
        <v>55.45</v>
      </c>
      <c r="S365" s="62">
        <f>100 * (   ((60*(INT(MIN(R365:R385))))+(100*(MIN(R365:R385)-(INT(MIN(R365:R385))))) )  /  ((60*(INT(R365)))+(100*((R365)-(INT(R365)))))    )</f>
        <v>100</v>
      </c>
      <c r="T365" s="61">
        <v>38.06</v>
      </c>
      <c r="U365" s="63">
        <f>100 * (   ((60*(INT(MIN(T365:T385))))+(100*(MIN(T365:T385)-(INT(MIN(T365:T385))))) )  /  ((60*(INT(T365)))+(100*((T365)-(INT(T365)))))    )</f>
        <v>94.094488188976371</v>
      </c>
      <c r="V365" s="62">
        <f>SUM(S365,G365,I365,K365,M365)</f>
        <v>500</v>
      </c>
      <c r="W365" s="14"/>
      <c r="X365" s="15"/>
      <c r="Z365" s="13">
        <f t="shared" ref="Z365:Z385" si="373">(SUM(E365,G365,I365,K365,M365,O365,Q365,S365,U365)*0.8)</f>
        <v>548.52733880292931</v>
      </c>
      <c r="AB365" s="11">
        <f t="shared" ref="AB365:AB383" si="374">IF(C365="Vihor",1,0)*Z365</f>
        <v>548.52733880292931</v>
      </c>
      <c r="AC365" s="11">
        <f t="shared" ref="AC365:AC383" si="375">IF(C365="Maksimir",1,0)*Z365</f>
        <v>0</v>
      </c>
      <c r="AD365" s="11">
        <f t="shared" ref="AD365:AD383" si="376">IF(C365="Japetić",1,0)*Z365</f>
        <v>0</v>
      </c>
      <c r="AE365" s="11">
        <f t="shared" ref="AE365:AE383" si="377">IF(C365="Bjelovar",1,0)*Z365</f>
        <v>0</v>
      </c>
      <c r="AF365" s="11">
        <f t="shared" ref="AF365:AF383" si="378">IF(C365="Međimurje",1,0)*Z365</f>
        <v>0</v>
      </c>
      <c r="AG365" s="11">
        <f t="shared" ref="AG365:AG383" si="379">IF(C365="Sova",1,0)*Z365</f>
        <v>0</v>
      </c>
      <c r="AH365" s="11">
        <f t="shared" ref="AH365:AH383" si="380">IF(C365="Orion",1,0)*Z365</f>
        <v>0</v>
      </c>
      <c r="AI365" s="11">
        <f t="shared" ref="AI365:AI383" si="381">IF(C365="Kapela",1,0)*Z365</f>
        <v>0</v>
      </c>
      <c r="AJ365" s="11">
        <f t="shared" ref="AJ365:AJ383" si="382">IF(C365="Jelen",1,0)*Z365</f>
        <v>0</v>
      </c>
      <c r="AK365" s="11">
        <f t="shared" ref="AK365:AK383" si="383">IF(C365="Varaždin",1,0)*Z365</f>
        <v>0</v>
      </c>
      <c r="AL365" s="11">
        <f t="shared" ref="AL365:AL383" si="384">IF(C365="Ivan Merz",1,0)*Z365</f>
        <v>0</v>
      </c>
    </row>
    <row r="366" spans="1:38" x14ac:dyDescent="0.2">
      <c r="A366" s="105" t="s">
        <v>4</v>
      </c>
      <c r="B366" s="96" t="s">
        <v>59</v>
      </c>
      <c r="C366" s="65" t="s">
        <v>73</v>
      </c>
      <c r="D366" s="66">
        <v>47.39</v>
      </c>
      <c r="E366" s="68">
        <f>100 * (   ((60*(INT(MIN(D365:D385))))+(100*(MIN(D365:D385)-(INT(MIN(D365:D385))))) )  /  ((60*(INT(D366)))+(100*((D366)-(INT(D366)))))    )</f>
        <v>100</v>
      </c>
      <c r="F366" s="66">
        <v>45.17</v>
      </c>
      <c r="G366" s="67">
        <f>100 * (   ((60*(INT(MIN(F365:F385))))+(100*(MIN(F365:F385)-(INT(MIN(F365:F385))))) )  /  ((60*(INT(F366)))+(100*((F366)-(INT(F366)))))    )</f>
        <v>68.973132131026873</v>
      </c>
      <c r="H366" s="66">
        <v>69.48</v>
      </c>
      <c r="I366" s="67">
        <f>100 * (   ((60*(INT(MIN(H365:H385))))+(100*(MIN(H365:H385)-(INT(MIN(H365:H385))))) )  /  ((60*(INT(H366)))+(100*((H366)-(INT(H366)))))    )</f>
        <v>67.072588347659973</v>
      </c>
      <c r="J366" s="53">
        <v>40.14</v>
      </c>
      <c r="K366" s="68">
        <f>100 * (   ((60*(INT(MIN(J365:J385))))+(100*(MIN(J365:J385)-(INT(MIN(J365:J385))))) )  /  ((60*(INT(J366)))+(100*((J366)-(INT(J366)))))    )</f>
        <v>82.311516155758085</v>
      </c>
      <c r="L366" s="66"/>
      <c r="M366" s="68"/>
      <c r="N366" s="66">
        <v>39.090000000000003</v>
      </c>
      <c r="O366" s="68">
        <f>100 * (   ((60*(INT(MIN(N365:N385))))+(100*(MIN(N365:N385)-(INT(MIN(N365:N385))))) )  /  ((60*(INT(N366)))+(100*((N366)-(INT(N366)))))    )</f>
        <v>89.186888037462708</v>
      </c>
      <c r="P366" s="66">
        <v>46.54</v>
      </c>
      <c r="Q366" s="68">
        <f>100 * (   ((60*(INT(MIN(P365:P385))))+(100*(MIN(P365:P385)-(INT(MIN(P365:P385))))) )  /  ((60*(INT(P366)))+(100*((P366)-(INT(P366)))))    )</f>
        <v>100</v>
      </c>
      <c r="R366" s="66"/>
      <c r="S366" s="68"/>
      <c r="T366" s="66">
        <v>35.51</v>
      </c>
      <c r="U366" s="68">
        <f>100 * (   ((60*(INT(MIN(T365:T385))))+(100*(MIN(T365:T385)-(INT(MIN(T365:T385))))) )  /  ((60*(INT(T366)))+(100*((T366)-(INT(T366)))))    )</f>
        <v>100</v>
      </c>
      <c r="V366" s="68">
        <f>SUM(E366,U366,O366,K366,Q366)</f>
        <v>471.49840419322084</v>
      </c>
      <c r="W366" s="14"/>
      <c r="X366" s="15"/>
      <c r="Z366" s="13">
        <f t="shared" si="373"/>
        <v>486.03529973752615</v>
      </c>
      <c r="AB366" s="11">
        <f t="shared" si="374"/>
        <v>486.03529973752615</v>
      </c>
      <c r="AC366" s="11">
        <f t="shared" si="375"/>
        <v>0</v>
      </c>
      <c r="AD366" s="11">
        <f t="shared" si="376"/>
        <v>0</v>
      </c>
      <c r="AE366" s="11">
        <f t="shared" si="377"/>
        <v>0</v>
      </c>
      <c r="AF366" s="11">
        <f t="shared" si="378"/>
        <v>0</v>
      </c>
      <c r="AG366" s="11">
        <f t="shared" si="379"/>
        <v>0</v>
      </c>
      <c r="AH366" s="11">
        <f t="shared" si="380"/>
        <v>0</v>
      </c>
      <c r="AI366" s="11">
        <f t="shared" si="381"/>
        <v>0</v>
      </c>
      <c r="AJ366" s="11">
        <f t="shared" si="382"/>
        <v>0</v>
      </c>
      <c r="AK366" s="11">
        <f t="shared" si="383"/>
        <v>0</v>
      </c>
      <c r="AL366" s="11">
        <f t="shared" si="384"/>
        <v>0</v>
      </c>
    </row>
    <row r="367" spans="1:38" x14ac:dyDescent="0.2">
      <c r="A367" s="105" t="s">
        <v>5</v>
      </c>
      <c r="B367" s="96" t="s">
        <v>269</v>
      </c>
      <c r="C367" s="65" t="s">
        <v>84</v>
      </c>
      <c r="D367" s="66">
        <v>56.07</v>
      </c>
      <c r="E367" s="68">
        <f>100 * (   ((60*(INT(MIN(D365:D385))))+(100*(MIN(D365:D385)-(INT(MIN(D365:D385))))) )  /  ((60*(INT(D367)))+(100*((D367)-(INT(D367)))))    )</f>
        <v>84.912384912384908</v>
      </c>
      <c r="F367" s="66">
        <v>44.37</v>
      </c>
      <c r="G367" s="67">
        <f>100 * (   ((60*(INT(MIN(F365:F385))))+(100*(MIN(F365:F385)-(INT(MIN(F365:F385))))) )  /  ((60*(INT(F367)))+(100*((F367)-(INT(F367)))))    )</f>
        <v>70.003735524841247</v>
      </c>
      <c r="H367" s="66" t="s">
        <v>88</v>
      </c>
      <c r="I367" s="70" t="s">
        <v>16</v>
      </c>
      <c r="J367" s="53">
        <v>46</v>
      </c>
      <c r="K367" s="67">
        <f>100 * (   ((60*(INT(MIN(J365:J385))))+(100*(MIN(J365:J385)-(INT(MIN(J365:J385))))) )  /  ((60*(INT(J367)))+(100*((J367)-(INT(J367)))))    )</f>
        <v>71.992753623188406</v>
      </c>
      <c r="L367" s="66">
        <v>32.01</v>
      </c>
      <c r="M367" s="68">
        <f>100 * (   ((60*(INT(MIN(L365:L385))))+(100*(MIN(L365:L385)-(INT(MIN(L365:L385))))) )  /  ((60*(INT(L367)))+(100*((L367)-(INT(L367)))))    )</f>
        <v>91.931285788651763</v>
      </c>
      <c r="N367" s="66">
        <v>43.09</v>
      </c>
      <c r="O367" s="68">
        <f>100 * (   ((60*(INT(MIN(N365:N385))))+(100*(MIN(N365:N385)-(INT(MIN(N365:N385))))) )  /  ((60*(INT(N367)))+(100*((N367)-(INT(N367)))))    )</f>
        <v>80.919273850907658</v>
      </c>
      <c r="P367" s="66">
        <v>51.07</v>
      </c>
      <c r="Q367" s="68">
        <f>100 * (   ((60*(INT(MIN(P365:P385))))+(100*(MIN(P365:P385)-(INT(MIN(P365:P385))))) )  /  ((60*(INT(P367)))+(100*((P367)-(INT(P367)))))    )</f>
        <v>91.750896641669385</v>
      </c>
      <c r="R367" s="66"/>
      <c r="S367" s="68"/>
      <c r="T367" s="66">
        <v>45.1</v>
      </c>
      <c r="U367" s="68">
        <f>100 * (   ((60*(INT(MIN(T365:T385))))+(100*(MIN(T365:T385)-(INT(MIN(T365:T385))))) )  /  ((60*(INT(T367)))+(100*((T367)-(INT(T367)))))    )</f>
        <v>79.372693726937271</v>
      </c>
      <c r="V367" s="68">
        <f>SUM(E367,O367,Q367,U367,M367)</f>
        <v>428.88653492055096</v>
      </c>
      <c r="W367" s="14"/>
      <c r="X367" s="15"/>
      <c r="Z367" s="13">
        <f t="shared" si="373"/>
        <v>456.70641925486456</v>
      </c>
      <c r="AB367" s="11">
        <f t="shared" si="374"/>
        <v>0</v>
      </c>
      <c r="AC367" s="11">
        <f t="shared" si="375"/>
        <v>0</v>
      </c>
      <c r="AD367" s="11">
        <f t="shared" si="376"/>
        <v>0</v>
      </c>
      <c r="AE367" s="11">
        <f t="shared" si="377"/>
        <v>0</v>
      </c>
      <c r="AF367" s="11">
        <f t="shared" si="378"/>
        <v>0</v>
      </c>
      <c r="AG367" s="11">
        <f t="shared" si="379"/>
        <v>0</v>
      </c>
      <c r="AH367" s="11">
        <f t="shared" si="380"/>
        <v>0</v>
      </c>
      <c r="AI367" s="11">
        <f t="shared" si="381"/>
        <v>456.70641925486456</v>
      </c>
      <c r="AJ367" s="11">
        <f t="shared" si="382"/>
        <v>0</v>
      </c>
      <c r="AK367" s="11">
        <f t="shared" si="383"/>
        <v>0</v>
      </c>
      <c r="AL367" s="11">
        <f t="shared" si="384"/>
        <v>0</v>
      </c>
    </row>
    <row r="368" spans="1:38" x14ac:dyDescent="0.2">
      <c r="A368" s="105" t="s">
        <v>6</v>
      </c>
      <c r="B368" s="96" t="s">
        <v>109</v>
      </c>
      <c r="C368" s="65" t="s">
        <v>73</v>
      </c>
      <c r="D368" s="66">
        <v>56.22</v>
      </c>
      <c r="E368" s="68">
        <f>100 * (   ((60*(INT(MIN(D365:D385))))+(100*(MIN(D365:D385)-(INT(MIN(D365:D385))))) )  /  ((60*(INT(D368)))+(100*((D368)-(INT(D368)))))    )</f>
        <v>84.535777646363101</v>
      </c>
      <c r="F368" s="66">
        <v>41.42</v>
      </c>
      <c r="G368" s="67">
        <f>100 * (   ((60*(INT(MIN(F365:F385))))+(100*(MIN(F365:F385)-(INT(MIN(F365:F385))))) )  /  ((60*(INT(F368)))+(100*((F368)-(INT(F368)))))    )</f>
        <v>74.900079936051156</v>
      </c>
      <c r="H368" s="66">
        <v>60.07</v>
      </c>
      <c r="I368" s="68">
        <f>100 * (   ((60*(INT(MIN(H365:H385))))+(100*(MIN(H365:H385)-(INT(MIN(H365:H385))))) )  /  ((60*(INT(H368)))+(100*((H368)-(INT(H368)))))    )</f>
        <v>77.876351538674811</v>
      </c>
      <c r="J368" s="53">
        <v>42.21</v>
      </c>
      <c r="K368" s="68">
        <f>100 * (   ((60*(INT(MIN(J365:J385))))+(100*(MIN(J365:J385)-(INT(MIN(J365:J385))))) )  /  ((60*(INT(J368)))+(100*((J368)-(INT(J368)))))    )</f>
        <v>78.197560015741828</v>
      </c>
      <c r="L368" s="66">
        <v>32.21</v>
      </c>
      <c r="M368" s="68">
        <f>100 * (   ((60*(INT(MIN(L365:L385))))+(100*(MIN(L365:L385)-(INT(MIN(L365:L385))))) )  /  ((60*(INT(L368)))+(100*((L368)-(INT(L368)))))    )</f>
        <v>90.984028851107695</v>
      </c>
      <c r="N368" s="66"/>
      <c r="O368" s="68"/>
      <c r="P368" s="66"/>
      <c r="Q368" s="68"/>
      <c r="R368" s="66"/>
      <c r="S368" s="68"/>
      <c r="T368" s="66">
        <v>38.270000000000003</v>
      </c>
      <c r="U368" s="68">
        <f>100 * (   ((60*(INT(MIN(T365:T385))))+(100*(MIN(T365:T385)-(INT(MIN(T365:T385))))) )  /  ((60*(INT(T368)))+(100*((T368)-(INT(T368)))))    )</f>
        <v>93.237971391417403</v>
      </c>
      <c r="V368" s="68">
        <f>SUM(E368,U368,I368,K368,M368)</f>
        <v>424.83168944330487</v>
      </c>
      <c r="W368" s="14"/>
      <c r="X368" s="15"/>
      <c r="Z368" s="13">
        <f t="shared" si="373"/>
        <v>399.78541550348484</v>
      </c>
      <c r="AB368" s="11">
        <f t="shared" si="374"/>
        <v>399.78541550348484</v>
      </c>
      <c r="AC368" s="11">
        <f t="shared" si="375"/>
        <v>0</v>
      </c>
      <c r="AD368" s="11">
        <f t="shared" si="376"/>
        <v>0</v>
      </c>
      <c r="AE368" s="11">
        <f t="shared" si="377"/>
        <v>0</v>
      </c>
      <c r="AF368" s="11">
        <f t="shared" si="378"/>
        <v>0</v>
      </c>
      <c r="AG368" s="11">
        <f t="shared" si="379"/>
        <v>0</v>
      </c>
      <c r="AH368" s="11">
        <f t="shared" si="380"/>
        <v>0</v>
      </c>
      <c r="AI368" s="11">
        <f t="shared" si="381"/>
        <v>0</v>
      </c>
      <c r="AJ368" s="11">
        <f t="shared" si="382"/>
        <v>0</v>
      </c>
      <c r="AK368" s="11">
        <f t="shared" si="383"/>
        <v>0</v>
      </c>
      <c r="AL368" s="11">
        <f t="shared" si="384"/>
        <v>0</v>
      </c>
    </row>
    <row r="369" spans="1:38" x14ac:dyDescent="0.2">
      <c r="A369" s="105" t="s">
        <v>7</v>
      </c>
      <c r="B369" s="96" t="s">
        <v>271</v>
      </c>
      <c r="C369" s="65" t="s">
        <v>81</v>
      </c>
      <c r="D369" s="66">
        <v>65.06</v>
      </c>
      <c r="E369" s="68">
        <f>100 * (   ((60*(INT(MIN(D365:D385))))+(100*(MIN(D365:D385)-(INT(MIN(D365:D385))))) )  /  ((60*(INT(D369)))+(100*((D369)-(INT(D369)))))    )</f>
        <v>73.195084485407065</v>
      </c>
      <c r="F369" s="66">
        <v>46.45</v>
      </c>
      <c r="G369" s="67">
        <f>100 * (   ((60*(INT(MIN(F365:F385))))+(100*(MIN(F365:F385)-(INT(MIN(F365:F385))))) )  /  ((60*(INT(F369)))+(100*((F369)-(INT(F369)))))    )</f>
        <v>66.809269162210327</v>
      </c>
      <c r="H369" s="66">
        <v>81.5</v>
      </c>
      <c r="I369" s="67">
        <f>100 * (   ((60*(INT(MIN(H365:H385))))+(100*(MIN(H365:H385)-(INT(MIN(H365:H385))))) )  /  ((60*(INT(H369)))+(100*((H369)-(INT(H369)))))    )</f>
        <v>57.209775967413442</v>
      </c>
      <c r="J369" s="53">
        <v>40.28</v>
      </c>
      <c r="K369" s="68">
        <f>100 * (   ((60*(INT(MIN(J365:J385))))+(100*(MIN(J365:J385)-(INT(MIN(J365:J385))))) )  /  ((60*(INT(J369)))+(100*((J369)-(INT(J369)))))    )</f>
        <v>81.83690280065899</v>
      </c>
      <c r="L369" s="66">
        <v>35.32</v>
      </c>
      <c r="M369" s="68">
        <f>100 * (   ((60*(INT(MIN(L365:L385))))+(100*(MIN(L365:L385)-(INT(MIN(L365:L385))))) )  /  ((60*(INT(L369)))+(100*((L369)-(INT(L369)))))    )</f>
        <v>82.833020637898699</v>
      </c>
      <c r="N369" s="66">
        <v>34.549999999999997</v>
      </c>
      <c r="O369" s="68">
        <f>100 * (   ((60*(INT(MIN(N365:N385))))+(100*(MIN(N365:N385)-(INT(MIN(N365:N385))))) )  /  ((60*(INT(N369)))+(100*((N369)-(INT(N369)))))    )</f>
        <v>100</v>
      </c>
      <c r="P369" s="66" t="s">
        <v>88</v>
      </c>
      <c r="Q369" s="122" t="s">
        <v>16</v>
      </c>
      <c r="R369" s="66"/>
      <c r="S369" s="68"/>
      <c r="T369" s="66">
        <v>41.51</v>
      </c>
      <c r="U369" s="68">
        <f>100 * (   ((60*(INT(MIN(T365:T385))))+(100*(MIN(T365:T385)-(INT(MIN(T365:T385))))) )  /  ((60*(INT(T369)))+(100*((T369)-(INT(T369)))))    )</f>
        <v>85.663082437275989</v>
      </c>
      <c r="V369" s="68">
        <f>SUM(E369,U369,O369,K369,M369)</f>
        <v>423.52809036124074</v>
      </c>
      <c r="W369" s="14"/>
      <c r="X369" s="15"/>
      <c r="Z369" s="13">
        <f t="shared" si="373"/>
        <v>438.03770839269168</v>
      </c>
      <c r="AB369" s="11">
        <f t="shared" si="374"/>
        <v>0</v>
      </c>
      <c r="AC369" s="11">
        <f t="shared" si="375"/>
        <v>0</v>
      </c>
      <c r="AD369" s="11">
        <f t="shared" si="376"/>
        <v>438.03770839269168</v>
      </c>
      <c r="AE369" s="11">
        <f t="shared" si="377"/>
        <v>0</v>
      </c>
      <c r="AF369" s="11">
        <f t="shared" si="378"/>
        <v>0</v>
      </c>
      <c r="AG369" s="11">
        <f t="shared" si="379"/>
        <v>0</v>
      </c>
      <c r="AH369" s="11">
        <f t="shared" si="380"/>
        <v>0</v>
      </c>
      <c r="AI369" s="11">
        <f t="shared" si="381"/>
        <v>0</v>
      </c>
      <c r="AJ369" s="11">
        <f t="shared" si="382"/>
        <v>0</v>
      </c>
      <c r="AK369" s="11">
        <f t="shared" si="383"/>
        <v>0</v>
      </c>
      <c r="AL369" s="11">
        <f t="shared" si="384"/>
        <v>0</v>
      </c>
    </row>
    <row r="370" spans="1:38" x14ac:dyDescent="0.2">
      <c r="A370" s="105" t="s">
        <v>8</v>
      </c>
      <c r="B370" s="96" t="s">
        <v>273</v>
      </c>
      <c r="C370" s="65" t="s">
        <v>84</v>
      </c>
      <c r="D370" s="66">
        <v>69.319999999999993</v>
      </c>
      <c r="E370" s="67">
        <f>100 * (   ((60*(INT(MIN(D365:D385))))+(100*(MIN(D365:D385)-(INT(MIN(D365:D385))))) )  /  ((60*(INT(D370)))+(100*((D370)-(INT(D370)))))    )</f>
        <v>68.528283796740183</v>
      </c>
      <c r="F370" s="66">
        <v>67.09</v>
      </c>
      <c r="G370" s="67">
        <f>100 * (   ((60*(INT(MIN(F365:F385))))+(100*(MIN(F365:F385)-(INT(MIN(F365:F385))))) )  /  ((60*(INT(F370)))+(100*((F370)-(INT(F370)))))    )</f>
        <v>46.512782328121119</v>
      </c>
      <c r="H370" s="66">
        <v>64.41</v>
      </c>
      <c r="I370" s="68">
        <f>100 * (   ((60*(INT(MIN(H365:H385))))+(100*(MIN(H365:H385)-(INT(MIN(H365:H385))))) )  /  ((60*(INT(H370)))+(100*((H370)-(INT(H370)))))    )</f>
        <v>72.378253027570224</v>
      </c>
      <c r="J370" s="53">
        <v>61.05</v>
      </c>
      <c r="K370" s="67">
        <f>100 * (   ((60*(INT(MIN(J365:J385))))+(100*(MIN(J365:J385)-(INT(MIN(J365:J385))))) )  /  ((60*(INT(J370)))+(100*((J370)-(INT(J370)))))    )</f>
        <v>54.2155525238745</v>
      </c>
      <c r="L370" s="66">
        <v>35.26</v>
      </c>
      <c r="M370" s="68">
        <f>100 * (   ((60*(INT(MIN(L365:L385))))+(100*(MIN(L365:L385)-(INT(MIN(L365:L385))))) )  /  ((60*(INT(L370)))+(100*((L370)-(INT(L370)))))    )</f>
        <v>83.066792097836327</v>
      </c>
      <c r="N370" s="66">
        <v>41.44</v>
      </c>
      <c r="O370" s="68">
        <f>100 * (   ((60*(INT(MIN(N365:N385))))+(100*(MIN(N365:N385)-(INT(MIN(N365:N385))))) )  /  ((60*(INT(N370)))+(100*((N370)-(INT(N370)))))    )</f>
        <v>83.666134185303491</v>
      </c>
      <c r="P370" s="66">
        <v>49.44</v>
      </c>
      <c r="Q370" s="68">
        <f>100 * (   ((60*(INT(MIN(P365:P385))))+(100*(MIN(P365:P385)-(INT(MIN(P365:P385))))) )  /  ((60*(INT(P370)))+(100*((P370)-(INT(P370)))))    )</f>
        <v>94.302949061662204</v>
      </c>
      <c r="R370" s="66">
        <v>109.39</v>
      </c>
      <c r="S370" s="67">
        <f>100 * (   ((60*(INT(MIN(R365:R385))))+(100*(MIN(R365:R385)-(INT(MIN(R365:R385))))) )  /  ((60*(INT(R370)))+(100*((R370)-(INT(R370)))))    )</f>
        <v>50.843593251253992</v>
      </c>
      <c r="T370" s="66">
        <v>43.08</v>
      </c>
      <c r="U370" s="68">
        <f>100 * (   ((60*(INT(MIN(T365:T385))))+(100*(MIN(T365:T385)-(INT(MIN(T365:T385))))) )  /  ((60*(INT(T370)))+(100*((T370)-(INT(T370)))))    )</f>
        <v>83.114374034003092</v>
      </c>
      <c r="V370" s="68">
        <f>SUM(U370,Q370,I370,O370,M370)</f>
        <v>416.52850240637531</v>
      </c>
      <c r="W370" s="14"/>
      <c r="X370" s="15"/>
      <c r="Z370" s="13">
        <f t="shared" si="373"/>
        <v>509.30297144509206</v>
      </c>
      <c r="AB370" s="11">
        <f t="shared" si="374"/>
        <v>0</v>
      </c>
      <c r="AC370" s="11">
        <f t="shared" si="375"/>
        <v>0</v>
      </c>
      <c r="AD370" s="11">
        <f t="shared" si="376"/>
        <v>0</v>
      </c>
      <c r="AE370" s="11">
        <f t="shared" si="377"/>
        <v>0</v>
      </c>
      <c r="AF370" s="11">
        <f t="shared" si="378"/>
        <v>0</v>
      </c>
      <c r="AG370" s="11">
        <f t="shared" si="379"/>
        <v>0</v>
      </c>
      <c r="AH370" s="11">
        <f t="shared" si="380"/>
        <v>0</v>
      </c>
      <c r="AI370" s="11">
        <f t="shared" si="381"/>
        <v>509.30297144509206</v>
      </c>
      <c r="AJ370" s="11">
        <f t="shared" si="382"/>
        <v>0</v>
      </c>
      <c r="AK370" s="11">
        <f t="shared" si="383"/>
        <v>0</v>
      </c>
      <c r="AL370" s="11">
        <f t="shared" si="384"/>
        <v>0</v>
      </c>
    </row>
    <row r="371" spans="1:38" x14ac:dyDescent="0.2">
      <c r="A371" s="105" t="s">
        <v>9</v>
      </c>
      <c r="B371" s="96" t="s">
        <v>270</v>
      </c>
      <c r="C371" s="65" t="s">
        <v>73</v>
      </c>
      <c r="D371" s="66">
        <v>62.27</v>
      </c>
      <c r="E371" s="68">
        <f>100 * (   ((60*(INT(MIN(D365:D385))))+(100*(MIN(D365:D385)-(INT(MIN(D365:D385))))) )  /  ((60*(INT(D371)))+(100*((D371)-(INT(D371)))))    )</f>
        <v>76.301040832666118</v>
      </c>
      <c r="F371" s="66">
        <v>48.2</v>
      </c>
      <c r="G371" s="67">
        <f>100 * (   ((60*(INT(MIN(F365:F385))))+(100*(MIN(F365:F385)-(INT(MIN(F365:F385))))) )  /  ((60*(INT(F371)))+(100*((F371)-(INT(F371)))))    )</f>
        <v>64.620689655172399</v>
      </c>
      <c r="H371" s="66">
        <v>52.11</v>
      </c>
      <c r="I371" s="68">
        <f>100 * (   ((60*(INT(MIN(H365:H385))))+(100*(MIN(H365:H385)-(INT(MIN(H365:H385))))) )  /  ((60*(INT(H371)))+(100*((H371)-(INT(H371)))))    )</f>
        <v>89.715745768125203</v>
      </c>
      <c r="J371" s="53">
        <v>39.380000000000003</v>
      </c>
      <c r="K371" s="68">
        <f>100 * (   ((60*(INT(MIN(J365:J385))))+(100*(MIN(J365:J385)-(INT(MIN(J365:J385))))) )  /  ((60*(INT(J371)))+(100*((J371)-(INT(J371)))))    )</f>
        <v>83.557611438183329</v>
      </c>
      <c r="L371" s="66"/>
      <c r="M371" s="68"/>
      <c r="N371" s="66">
        <v>48.39</v>
      </c>
      <c r="O371" s="68">
        <f>100 * (   ((60*(INT(MIN(N365:N385))))+(100*(MIN(N365:N385)-(INT(MIN(N365:N385))))) )  /  ((60*(INT(N371)))+(100*((N371)-(INT(N371)))))    )</f>
        <v>71.771154504967441</v>
      </c>
      <c r="P371" s="66">
        <v>62</v>
      </c>
      <c r="Q371" s="68">
        <f>100 * (   ((60*(INT(MIN(P365:P385))))+(100*(MIN(P365:P385)-(INT(MIN(P365:P385))))) )  /  ((60*(INT(P371)))+(100*((P371)-(INT(P371)))))    )</f>
        <v>75.645161290322577</v>
      </c>
      <c r="R371" s="66">
        <v>113.25</v>
      </c>
      <c r="S371" s="67">
        <f>100 * (   ((60*(INT(MIN(R365:R385))))+(100*(MIN(R365:R385)-(INT(MIN(R365:R385))))) )  /  ((60*(INT(R371)))+(100*((R371)-(INT(R371)))))    )</f>
        <v>49.15503306392359</v>
      </c>
      <c r="T371" s="66"/>
      <c r="U371" s="68"/>
      <c r="V371" s="68">
        <f>SUM(E371,O371,I371,K371,Q371)</f>
        <v>396.99071383426462</v>
      </c>
      <c r="W371" s="14"/>
      <c r="X371" s="15"/>
      <c r="Z371" s="13">
        <f t="shared" si="373"/>
        <v>408.61314924268856</v>
      </c>
      <c r="AB371" s="11">
        <f t="shared" si="374"/>
        <v>408.61314924268856</v>
      </c>
      <c r="AC371" s="11">
        <f t="shared" si="375"/>
        <v>0</v>
      </c>
      <c r="AD371" s="11">
        <f t="shared" si="376"/>
        <v>0</v>
      </c>
      <c r="AE371" s="11">
        <f t="shared" si="377"/>
        <v>0</v>
      </c>
      <c r="AF371" s="11">
        <f t="shared" si="378"/>
        <v>0</v>
      </c>
      <c r="AG371" s="11">
        <f t="shared" si="379"/>
        <v>0</v>
      </c>
      <c r="AH371" s="11">
        <f t="shared" si="380"/>
        <v>0</v>
      </c>
      <c r="AI371" s="11">
        <f t="shared" si="381"/>
        <v>0</v>
      </c>
      <c r="AJ371" s="11">
        <f t="shared" si="382"/>
        <v>0</v>
      </c>
      <c r="AK371" s="11">
        <f t="shared" si="383"/>
        <v>0</v>
      </c>
      <c r="AL371" s="11">
        <f t="shared" si="384"/>
        <v>0</v>
      </c>
    </row>
    <row r="372" spans="1:38" x14ac:dyDescent="0.2">
      <c r="A372" s="105" t="s">
        <v>10</v>
      </c>
      <c r="B372" s="96" t="s">
        <v>275</v>
      </c>
      <c r="C372" s="65" t="s">
        <v>84</v>
      </c>
      <c r="D372" s="66">
        <v>76.489999999999995</v>
      </c>
      <c r="E372" s="68">
        <f>100 * (   ((60*(INT(MIN(D365:D385))))+(100*(MIN(D365:D385)-(INT(MIN(D365:D385))))) )  /  ((60*(INT(D372)))+(100*((D372)-(INT(D372)))))    )</f>
        <v>62.03080928617922</v>
      </c>
      <c r="F372" s="66">
        <v>68.11</v>
      </c>
      <c r="G372" s="67">
        <f>100 * (   ((60*(INT(MIN(F365:F385))))+(100*(MIN(F365:F385)-(INT(MIN(F365:F385))))) )  /  ((60*(INT(F372)))+(100*((F372)-(INT(F372)))))    )</f>
        <v>45.807870936201418</v>
      </c>
      <c r="H372" s="66">
        <v>54.47</v>
      </c>
      <c r="I372" s="68">
        <f>100 * (   ((60*(INT(MIN(H365:H385))))+(100*(MIN(H365:H385)-(INT(MIN(H365:H385))))) )  /  ((60*(INT(H372)))+(100*((H372)-(INT(H372)))))    )</f>
        <v>85.457864313964109</v>
      </c>
      <c r="J372" s="53">
        <v>53.19</v>
      </c>
      <c r="K372" s="67">
        <f>100 * (   ((60*(INT(MIN(J365:J385))))+(100*(MIN(J365:J385)-(INT(MIN(J365:J385))))) )  /  ((60*(INT(J372)))+(100*((J372)-(INT(J372)))))    )</f>
        <v>62.113160362613314</v>
      </c>
      <c r="L372" s="66">
        <v>32.46</v>
      </c>
      <c r="M372" s="68">
        <f>100 * (   ((60*(INT(MIN(L365:L385))))+(100*(MIN(L365:L385)-(INT(MIN(L365:L385))))) )  /  ((60*(INT(L372)))+(100*((L372)-(INT(L372)))))    )</f>
        <v>89.827060020345897</v>
      </c>
      <c r="N372" s="66"/>
      <c r="O372" s="68"/>
      <c r="P372" s="66">
        <v>61.05</v>
      </c>
      <c r="Q372" s="68">
        <f>100 * (   ((60*(INT(MIN(P365:P385))))+(100*(MIN(P365:P385)-(INT(MIN(P365:P385))))) )  /  ((60*(INT(P372)))+(100*((P372)-(INT(P372)))))    )</f>
        <v>76.780354706684861</v>
      </c>
      <c r="R372" s="66">
        <v>100.41</v>
      </c>
      <c r="S372" s="67">
        <f>100 * (   ((60*(INT(MIN(R365:R385))))+(100*(MIN(R365:R385)-(INT(MIN(R365:R385))))) )  /  ((60*(INT(R372)))+(100*((R372)-(INT(R372)))))    )</f>
        <v>55.371627214037424</v>
      </c>
      <c r="T372" s="66">
        <v>44.49</v>
      </c>
      <c r="U372" s="68">
        <f>100 * (   ((60*(INT(MIN(T365:T385))))+(100*(MIN(T365:T385)-(INT(MIN(T365:T385))))) )  /  ((60*(INT(T372)))+(100*((T372)-(INT(T372)))))    )</f>
        <v>79.992562290814433</v>
      </c>
      <c r="V372" s="68">
        <f>SUM(E372,Q372,I372,U372,M372)</f>
        <v>394.08865061798849</v>
      </c>
      <c r="W372" s="14"/>
      <c r="X372" s="15"/>
      <c r="Z372" s="13">
        <f>(SUM(E372,G372,I372,K372,M372,O372,Q372,S372,U372)*0.8)</f>
        <v>445.90504730467256</v>
      </c>
      <c r="AB372" s="11">
        <f>IF(C372="Vihor",1,0)*Z372</f>
        <v>0</v>
      </c>
      <c r="AC372" s="11">
        <f>IF(C372="Maksimir",1,0)*Z372</f>
        <v>0</v>
      </c>
      <c r="AD372" s="11">
        <f>IF(C372="Japetić",1,0)*Z372</f>
        <v>0</v>
      </c>
      <c r="AE372" s="11">
        <f>IF(C372="Bjelovar",1,0)*Z372</f>
        <v>0</v>
      </c>
      <c r="AF372" s="11">
        <f>IF(C372="Međimurje",1,0)*Z372</f>
        <v>0</v>
      </c>
      <c r="AG372" s="11">
        <f>IF(C372="Sova",1,0)*Z372</f>
        <v>0</v>
      </c>
      <c r="AH372" s="11">
        <f>IF(C372="Orion",1,0)*Z372</f>
        <v>0</v>
      </c>
      <c r="AI372" s="11">
        <f>IF(C372="Kapela",1,0)*Z372</f>
        <v>445.90504730467256</v>
      </c>
      <c r="AJ372" s="11">
        <f>IF(C372="Jelen",1,0)*Z372</f>
        <v>0</v>
      </c>
      <c r="AK372" s="11">
        <f>IF(C372="Varaždin",1,0)*Z372</f>
        <v>0</v>
      </c>
      <c r="AL372" s="11">
        <f>IF(C372="Ivan Merz",1,0)*Z372</f>
        <v>0</v>
      </c>
    </row>
    <row r="373" spans="1:38" x14ac:dyDescent="0.2">
      <c r="A373" s="105" t="s">
        <v>11</v>
      </c>
      <c r="B373" s="96" t="s">
        <v>268</v>
      </c>
      <c r="C373" s="65" t="s">
        <v>285</v>
      </c>
      <c r="D373" s="66">
        <v>51.54</v>
      </c>
      <c r="E373" s="68">
        <f>100 * (   ((60*(INT(MIN(D365:D385))))+(100*(MIN(D365:D385)-(INT(MIN(D365:D385))))) )  /  ((60*(INT(D373)))+(100*((D373)-(INT(D373)))))    )</f>
        <v>91.811175337186896</v>
      </c>
      <c r="F373" s="66">
        <v>61.34</v>
      </c>
      <c r="G373" s="67">
        <f>100 * (   ((60*(INT(MIN(F365:F385))))+(100*(MIN(F365:F385)-(INT(MIN(F365:F385))))) )  /  ((60*(INT(F373)))+(100*((F373)-(INT(F373)))))    )</f>
        <v>50.730914997292899</v>
      </c>
      <c r="H373" s="66">
        <v>83.03</v>
      </c>
      <c r="I373" s="67">
        <f>100 * (   ((60*(INT(MIN(H365:H385))))+(100*(MIN(H365:H385)-(INT(MIN(H365:H385))))) )  /  ((60*(INT(H373)))+(100*((H373)-(INT(H373)))))    )</f>
        <v>56.37166365643187</v>
      </c>
      <c r="J373" s="53">
        <v>43.56</v>
      </c>
      <c r="K373" s="68">
        <f>100 * (   ((60*(INT(MIN(J365:J385))))+(100*(MIN(J365:J385)-(INT(MIN(J365:J385))))) )  /  ((60*(INT(J373)))+(100*((J373)-(INT(J373)))))    )</f>
        <v>75.379362670713206</v>
      </c>
      <c r="L373" s="66">
        <v>48</v>
      </c>
      <c r="M373" s="68">
        <f>100 * (   ((60*(INT(MIN(L365:L385))))+(100*(MIN(L365:L385)-(INT(MIN(L365:L385))))) )  /  ((60*(INT(L373)))+(100*((L373)-(INT(L373)))))    )</f>
        <v>61.31944444444445</v>
      </c>
      <c r="N373" s="66">
        <v>47.56</v>
      </c>
      <c r="O373" s="68">
        <f>100 * (   ((60*(INT(MIN(N365:N385))))+(100*(MIN(N365:N385)-(INT(MIN(N365:N385))))) )  /  ((60*(INT(N373)))+(100*((N373)-(INT(N373)))))    )</f>
        <v>72.844228094575783</v>
      </c>
      <c r="P373" s="66">
        <v>54.54</v>
      </c>
      <c r="Q373" s="68">
        <f>100 * (   ((60*(INT(MIN(P365:P385))))+(100*(MIN(P365:P385)-(INT(MIN(P365:P385))))) )  /  ((60*(INT(P373)))+(100*((P373)-(INT(P373)))))    )</f>
        <v>85.428051001821487</v>
      </c>
      <c r="R373" s="66">
        <v>99.56</v>
      </c>
      <c r="S373" s="67">
        <f>100 * (   ((60*(INT(MIN(R365:R385))))+(100*(MIN(R365:R385)-(INT(MIN(R365:R385))))) )  /  ((60*(INT(R373)))+(100*((R373)-(INT(R373)))))    )</f>
        <v>55.787191460973993</v>
      </c>
      <c r="T373" s="66"/>
      <c r="U373" s="68"/>
      <c r="V373" s="68">
        <f>SUM(E373,O373,Q373,K373,M373)</f>
        <v>386.78226154874181</v>
      </c>
      <c r="W373" s="14"/>
      <c r="X373" s="15"/>
      <c r="Z373" s="13">
        <f t="shared" si="373"/>
        <v>439.73762533075251</v>
      </c>
      <c r="AB373" s="11">
        <f t="shared" si="374"/>
        <v>0</v>
      </c>
      <c r="AC373" s="11">
        <f t="shared" si="375"/>
        <v>0</v>
      </c>
      <c r="AD373" s="11">
        <f t="shared" si="376"/>
        <v>0</v>
      </c>
      <c r="AE373" s="11">
        <f t="shared" si="377"/>
        <v>0</v>
      </c>
      <c r="AF373" s="11">
        <f t="shared" si="378"/>
        <v>0</v>
      </c>
      <c r="AG373" s="11">
        <f t="shared" si="379"/>
        <v>0</v>
      </c>
      <c r="AH373" s="11">
        <f t="shared" si="380"/>
        <v>0</v>
      </c>
      <c r="AI373" s="11">
        <f t="shared" si="381"/>
        <v>0</v>
      </c>
      <c r="AJ373" s="11">
        <f t="shared" si="382"/>
        <v>0</v>
      </c>
      <c r="AK373" s="11">
        <f t="shared" si="383"/>
        <v>439.73762533075251</v>
      </c>
      <c r="AL373" s="11">
        <f t="shared" si="384"/>
        <v>0</v>
      </c>
    </row>
    <row r="374" spans="1:38" x14ac:dyDescent="0.2">
      <c r="A374" s="106" t="s">
        <v>12</v>
      </c>
      <c r="B374" s="96" t="s">
        <v>278</v>
      </c>
      <c r="C374" s="65" t="s">
        <v>81</v>
      </c>
      <c r="D374" s="66">
        <v>83.55</v>
      </c>
      <c r="E374" s="67">
        <f>100 * (   ((60*(INT(MIN(D365:D385))))+(100*(MIN(D365:D385)-(INT(MIN(D365:D385))))) )  /  ((60*(INT(D374)))+(100*((D374)-(INT(D374)))))    )</f>
        <v>56.782522343594835</v>
      </c>
      <c r="F374" s="66">
        <v>48.46</v>
      </c>
      <c r="G374" s="68">
        <f>100 * (   ((60*(INT(MIN(F365:F385))))+(100*(MIN(F365:F385)-(INT(MIN(F365:F385))))) )  /  ((60*(INT(F374)))+(100*((F374)-(INT(F374)))))    )</f>
        <v>64.046479835953519</v>
      </c>
      <c r="H374" s="66">
        <v>90.04</v>
      </c>
      <c r="I374" s="67">
        <f>100 * (   ((60*(INT(MIN(H365:H385))))+(100*(MIN(H365:H385)-(INT(MIN(H365:H385))))) )  /  ((60*(INT(H374)))+(100*((H374)-(INT(H374)))))    )</f>
        <v>51.980014803848995</v>
      </c>
      <c r="J374" s="53"/>
      <c r="K374" s="68"/>
      <c r="L374" s="66">
        <v>38.03</v>
      </c>
      <c r="M374" s="68">
        <f>100 * (   ((60*(INT(MIN(L365:L385))))+(100*(MIN(L365:L385)-(INT(MIN(L365:L385))))) )  /  ((60*(INT(L374)))+(100*((L374)-(INT(L374)))))    )</f>
        <v>77.354358300481834</v>
      </c>
      <c r="N374" s="66"/>
      <c r="O374" s="68"/>
      <c r="P374" s="66">
        <v>60.5</v>
      </c>
      <c r="Q374" s="68">
        <f>100 * (   ((60*(INT(MIN(P365:P385))))+(100*(MIN(P365:P385)-(INT(MIN(P365:P385))))) )  /  ((60*(INT(P374)))+(100*((P374)-(INT(P374)))))    )</f>
        <v>77.095890410958901</v>
      </c>
      <c r="R374" s="66">
        <v>72.42</v>
      </c>
      <c r="S374" s="68">
        <f>100 * (   ((60*(INT(MIN(R365:R385))))+(100*(MIN(R365:R385)-(INT(MIN(R365:R385))))) )  /  ((60*(INT(R374)))+(100*((R374)-(INT(R374)))))    )</f>
        <v>76.685006877579099</v>
      </c>
      <c r="T374" s="66">
        <v>55.55</v>
      </c>
      <c r="U374" s="68">
        <f>100 * (   ((60*(INT(MIN(T365:T385))))+(100*(MIN(T365:T385)-(INT(MIN(T365:T385))))) )  /  ((60*(INT(T374)))+(100*((T374)-(INT(T374)))))    )</f>
        <v>64.113263785394935</v>
      </c>
      <c r="V374" s="68">
        <f>SUM(U374,G374,Q374,S374,M374)</f>
        <v>359.29499921036836</v>
      </c>
      <c r="W374" s="14"/>
      <c r="X374" s="15"/>
      <c r="Z374" s="13">
        <f t="shared" si="373"/>
        <v>374.44602908624967</v>
      </c>
      <c r="AB374" s="11">
        <f t="shared" si="374"/>
        <v>0</v>
      </c>
      <c r="AC374" s="11">
        <f t="shared" si="375"/>
        <v>0</v>
      </c>
      <c r="AD374" s="11">
        <f t="shared" si="376"/>
        <v>374.44602908624967</v>
      </c>
      <c r="AE374" s="11">
        <f t="shared" si="377"/>
        <v>0</v>
      </c>
      <c r="AF374" s="11">
        <f t="shared" si="378"/>
        <v>0</v>
      </c>
      <c r="AG374" s="11">
        <f t="shared" si="379"/>
        <v>0</v>
      </c>
      <c r="AH374" s="11">
        <f t="shared" si="380"/>
        <v>0</v>
      </c>
      <c r="AI374" s="11">
        <f t="shared" si="381"/>
        <v>0</v>
      </c>
      <c r="AJ374" s="11">
        <f t="shared" si="382"/>
        <v>0</v>
      </c>
      <c r="AK374" s="11">
        <f t="shared" si="383"/>
        <v>0</v>
      </c>
      <c r="AL374" s="11">
        <f t="shared" si="384"/>
        <v>0</v>
      </c>
    </row>
    <row r="375" spans="1:38" x14ac:dyDescent="0.2">
      <c r="A375" s="105" t="s">
        <v>13</v>
      </c>
      <c r="B375" s="96" t="s">
        <v>272</v>
      </c>
      <c r="C375" s="65" t="s">
        <v>80</v>
      </c>
      <c r="D375" s="66">
        <v>66.400000000000006</v>
      </c>
      <c r="E375" s="68">
        <f>100 * (   ((60*(INT(MIN(D365:D385))))+(100*(MIN(D365:D385)-(INT(MIN(D365:D385))))) )  /  ((60*(INT(D375)))+(100*((D375)-(INT(D375)))))    )</f>
        <v>71.474999999999994</v>
      </c>
      <c r="F375" s="66">
        <v>66.5</v>
      </c>
      <c r="G375" s="67">
        <f>100 * (   ((60*(INT(MIN(F365:F385))))+(100*(MIN(F365:F385)-(INT(MIN(F365:F385))))) )  /  ((60*(INT(F375)))+(100*((F375)-(INT(F375)))))    )</f>
        <v>46.733167082294266</v>
      </c>
      <c r="H375" s="66">
        <v>69.48</v>
      </c>
      <c r="I375" s="68">
        <f>100 * (   ((60*(INT(MIN(H365:H385))))+(100*(MIN(H365:H385)-(INT(MIN(H365:H385))))) )  /  ((60*(INT(H375)))+(100*((H375)-(INT(H375)))))    )</f>
        <v>67.072588347659973</v>
      </c>
      <c r="J375" s="53">
        <v>58.06</v>
      </c>
      <c r="K375" s="68">
        <f>100 * (   ((60*(INT(MIN(J365:J385))))+(100*(MIN(J365:J385)-(INT(MIN(J365:J385))))) )  /  ((60*(INT(J375)))+(100*((J375)-(INT(J375)))))    )</f>
        <v>56.999426276534713</v>
      </c>
      <c r="L375" s="66"/>
      <c r="M375" s="68"/>
      <c r="N375" s="66"/>
      <c r="O375" s="68"/>
      <c r="P375" s="66">
        <v>71.34</v>
      </c>
      <c r="Q375" s="68">
        <f>100 * (   ((60*(INT(MIN(P365:P385))))+(100*(MIN(P365:P385)-(INT(MIN(P365:P385))))) )  /  ((60*(INT(P375)))+(100*((P375)-(INT(P375)))))    )</f>
        <v>65.533302282254311</v>
      </c>
      <c r="R375" s="66">
        <v>138.02000000000001</v>
      </c>
      <c r="S375" s="67">
        <f>100 * (   ((60*(INT(MIN(R365:R385))))+(100*(MIN(R365:R385)-(INT(MIN(R365:R385))))) )  /  ((60*(INT(R375)))+(100*((R375)-(INT(R375)))))    )</f>
        <v>40.38879497705868</v>
      </c>
      <c r="T375" s="66">
        <v>53.58</v>
      </c>
      <c r="U375" s="68">
        <f>100 * (   ((60*(INT(MIN(T365:T385))))+(100*(MIN(T365:T385)-(INT(MIN(T365:T385))))) )  /  ((60*(INT(T375)))+(100*((T375)-(INT(T375)))))    )</f>
        <v>66.429894996911671</v>
      </c>
      <c r="V375" s="68">
        <f>SUM(E375,U375,I375,K375,Q375)</f>
        <v>327.51021190336064</v>
      </c>
      <c r="W375" s="14"/>
      <c r="X375" s="15"/>
      <c r="Z375" s="13">
        <f>(SUM(E375,G375,I375,K375,M375,O375,Q375,S375,U375)*0.8)</f>
        <v>331.70573917017094</v>
      </c>
      <c r="AB375" s="11">
        <f>IF(C375="Vihor",1,0)*Z375</f>
        <v>0</v>
      </c>
      <c r="AC375" s="11">
        <f>IF(C375="Maksimir",1,0)*Z375</f>
        <v>331.70573917017094</v>
      </c>
      <c r="AD375" s="11">
        <f>IF(C375="Japetić",1,0)*Z375</f>
        <v>0</v>
      </c>
      <c r="AE375" s="11">
        <f>IF(C375="Bjelovar",1,0)*Z375</f>
        <v>0</v>
      </c>
      <c r="AF375" s="11">
        <f>IF(C375="Međimurje",1,0)*Z375</f>
        <v>0</v>
      </c>
      <c r="AG375" s="11">
        <f>IF(C375="Sova",1,0)*Z375</f>
        <v>0</v>
      </c>
      <c r="AH375" s="11">
        <f>IF(C375="Orion",1,0)*Z375</f>
        <v>0</v>
      </c>
      <c r="AI375" s="11">
        <f>IF(C375="Kapela",1,0)*Z375</f>
        <v>0</v>
      </c>
      <c r="AJ375" s="11">
        <f>IF(C375="Jelen",1,0)*Z375</f>
        <v>0</v>
      </c>
      <c r="AK375" s="11">
        <f>IF(C375="Varaždin",1,0)*Z375</f>
        <v>0</v>
      </c>
      <c r="AL375" s="11">
        <f>IF(C375="Ivan Merz",1,0)*Z375</f>
        <v>0</v>
      </c>
    </row>
    <row r="376" spans="1:38" x14ac:dyDescent="0.2">
      <c r="A376" s="105" t="s">
        <v>14</v>
      </c>
      <c r="B376" s="49" t="s">
        <v>337</v>
      </c>
      <c r="C376" s="65" t="s">
        <v>73</v>
      </c>
      <c r="D376" s="66"/>
      <c r="E376" s="68"/>
      <c r="F376" s="66"/>
      <c r="G376" s="68"/>
      <c r="H376" s="66"/>
      <c r="I376" s="68"/>
      <c r="J376" s="53">
        <v>40.24</v>
      </c>
      <c r="K376" s="68">
        <f>100 * (   ((60*(INT(MIN(J365:J385))))+(100*(MIN(J365:J385)-(INT(MIN(J365:J385))))) )  /  ((60*(INT(J376)))+(100*((J376)-(INT(J376)))))    )</f>
        <v>81.971947194719476</v>
      </c>
      <c r="L376" s="66">
        <v>33.56</v>
      </c>
      <c r="M376" s="68">
        <f>100 * (   ((60*(INT(MIN(L365:L385))))+(100*(MIN(L365:L385)-(INT(MIN(L365:L385))))) )  /  ((60*(INT(L376)))+(100*((L376)-(INT(L376)))))    )</f>
        <v>86.738703339882122</v>
      </c>
      <c r="N376" s="66">
        <v>39.520000000000003</v>
      </c>
      <c r="O376" s="68">
        <f>100 * (   ((60*(INT(MIN(N365:N385))))+(100*(MIN(N365:N385)-(INT(MIN(N365:N385))))) )  /  ((60*(INT(N376)))+(100*((N376)-(INT(N376)))))    )</f>
        <v>87.583612040133744</v>
      </c>
      <c r="P376" s="66">
        <v>69.03</v>
      </c>
      <c r="Q376" s="68">
        <f>100 * (   ((60*(INT(MIN(P365:P385))))+(100*(MIN(P365:P385)-(INT(MIN(P365:P385))))) )  /  ((60*(INT(P376)))+(100*((P376)-(INT(P376)))))    )</f>
        <v>67.921795800144821</v>
      </c>
      <c r="R376" s="66"/>
      <c r="S376" s="68"/>
      <c r="T376" s="66"/>
      <c r="U376" s="68"/>
      <c r="V376" s="68">
        <f>SUM(E376,O376,Q376,K376,M376)</f>
        <v>324.21605837488016</v>
      </c>
      <c r="W376" s="14"/>
      <c r="X376" s="15"/>
      <c r="Z376" s="13">
        <f t="shared" si="373"/>
        <v>259.37284669990413</v>
      </c>
      <c r="AB376" s="11">
        <f t="shared" si="374"/>
        <v>259.37284669990413</v>
      </c>
      <c r="AC376" s="11">
        <f t="shared" si="375"/>
        <v>0</v>
      </c>
      <c r="AD376" s="11">
        <f t="shared" si="376"/>
        <v>0</v>
      </c>
      <c r="AE376" s="11">
        <f t="shared" si="377"/>
        <v>0</v>
      </c>
      <c r="AF376" s="11">
        <f t="shared" si="378"/>
        <v>0</v>
      </c>
      <c r="AG376" s="11">
        <f t="shared" si="379"/>
        <v>0</v>
      </c>
      <c r="AH376" s="11">
        <f t="shared" si="380"/>
        <v>0</v>
      </c>
      <c r="AI376" s="11">
        <f t="shared" si="381"/>
        <v>0</v>
      </c>
      <c r="AJ376" s="11">
        <f t="shared" si="382"/>
        <v>0</v>
      </c>
      <c r="AK376" s="11">
        <f t="shared" si="383"/>
        <v>0</v>
      </c>
      <c r="AL376" s="11">
        <f t="shared" si="384"/>
        <v>0</v>
      </c>
    </row>
    <row r="377" spans="1:38" x14ac:dyDescent="0.2">
      <c r="A377" s="105" t="s">
        <v>15</v>
      </c>
      <c r="B377" s="96" t="s">
        <v>276</v>
      </c>
      <c r="C377" s="65" t="s">
        <v>80</v>
      </c>
      <c r="D377" s="66">
        <v>79.209999999999994</v>
      </c>
      <c r="E377" s="68">
        <f>100 * (   ((60*(INT(MIN(D365:D385))))+(100*(MIN(D365:D385)-(INT(MIN(D365:D385))))) )  /  ((60*(INT(D377)))+(100*((D377)-(INT(D377)))))    )</f>
        <v>60.050409577819799</v>
      </c>
      <c r="F377" s="66">
        <v>55.08</v>
      </c>
      <c r="G377" s="68">
        <f>100 * (   ((60*(INT(MIN(F365:F385))))+(100*(MIN(F365:F385)-(INT(MIN(F365:F385))))) )  /  ((60*(INT(F377)))+(100*((F377)-(INT(F377)))))    )</f>
        <v>56.650544135429257</v>
      </c>
      <c r="H377" s="66">
        <v>81.12</v>
      </c>
      <c r="I377" s="68">
        <f>100 * (   ((60*(INT(MIN(H365:H385))))+(100*(MIN(H365:H385)-(INT(MIN(H365:H385))))) )  /  ((60*(INT(H377)))+(100*((H377)-(INT(H377)))))    )</f>
        <v>57.655993431855499</v>
      </c>
      <c r="J377" s="53">
        <v>59.36</v>
      </c>
      <c r="K377" s="67">
        <f>100 * (   ((60*(INT(MIN(J365:J385))))+(100*(MIN(J365:J385)-(INT(MIN(J365:J385))))) )  /  ((60*(INT(J377)))+(100*((J377)-(INT(J377)))))    )</f>
        <v>55.564876957494405</v>
      </c>
      <c r="L377" s="66"/>
      <c r="M377" s="68"/>
      <c r="N377" s="66">
        <v>47.59</v>
      </c>
      <c r="O377" s="68">
        <f>100 * (   ((60*(INT(MIN(N365:N385))))+(100*(MIN(N365:N385)-(INT(MIN(N365:N385))))) )  /  ((60*(INT(N377)))+(100*((N377)-(INT(N377)))))    )</f>
        <v>72.768322334143775</v>
      </c>
      <c r="P377" s="66">
        <v>69.41</v>
      </c>
      <c r="Q377" s="68">
        <f>100 * (   ((60*(INT(MIN(P365:P385))))+(100*(MIN(P365:P385)-(INT(MIN(P365:P385))))) )  /  ((60*(INT(P377)))+(100*((P377)-(INT(P377)))))    )</f>
        <v>67.304472614207128</v>
      </c>
      <c r="R377" s="66">
        <v>146.24</v>
      </c>
      <c r="S377" s="67">
        <f>100 * (   ((60*(INT(MIN(R365:R385))))+(100*(MIN(R365:R385)-(INT(MIN(R365:R385))))) )  /  ((60*(INT(R377)))+(100*((R377)-(INT(R377)))))    )</f>
        <v>38.080601092896181</v>
      </c>
      <c r="T377" s="66"/>
      <c r="U377" s="67"/>
      <c r="V377" s="68">
        <f>SUM(E377,G377,I377,O377,Q377)</f>
        <v>314.4297420934555</v>
      </c>
      <c r="W377" s="14"/>
      <c r="X377" s="15"/>
      <c r="Z377" s="13">
        <f t="shared" si="373"/>
        <v>326.46017611507682</v>
      </c>
      <c r="AB377" s="11">
        <f t="shared" si="374"/>
        <v>0</v>
      </c>
      <c r="AC377" s="11">
        <f t="shared" si="375"/>
        <v>326.46017611507682</v>
      </c>
      <c r="AD377" s="11">
        <f t="shared" si="376"/>
        <v>0</v>
      </c>
      <c r="AE377" s="11">
        <f t="shared" si="377"/>
        <v>0</v>
      </c>
      <c r="AF377" s="11">
        <f t="shared" si="378"/>
        <v>0</v>
      </c>
      <c r="AG377" s="11">
        <f t="shared" si="379"/>
        <v>0</v>
      </c>
      <c r="AH377" s="11">
        <f t="shared" si="380"/>
        <v>0</v>
      </c>
      <c r="AI377" s="11">
        <f t="shared" si="381"/>
        <v>0</v>
      </c>
      <c r="AJ377" s="11">
        <f t="shared" si="382"/>
        <v>0</v>
      </c>
      <c r="AK377" s="11">
        <f t="shared" si="383"/>
        <v>0</v>
      </c>
      <c r="AL377" s="11">
        <f t="shared" si="384"/>
        <v>0</v>
      </c>
    </row>
    <row r="378" spans="1:38" x14ac:dyDescent="0.2">
      <c r="A378" s="105" t="s">
        <v>44</v>
      </c>
      <c r="B378" s="96" t="s">
        <v>321</v>
      </c>
      <c r="C378" s="65" t="s">
        <v>73</v>
      </c>
      <c r="D378" s="66"/>
      <c r="E378" s="68"/>
      <c r="F378" s="66"/>
      <c r="G378" s="68"/>
      <c r="H378" s="66">
        <v>81.23</v>
      </c>
      <c r="I378" s="68">
        <f>100 * (   ((60*(INT(MIN(H365:H385))))+(100*(MIN(H365:H385)-(INT(MIN(H365:H385))))) )  /  ((60*(INT(H378)))+(100*((H378)-(INT(H378)))))    )</f>
        <v>57.526110997337696</v>
      </c>
      <c r="J378" s="66">
        <v>66.02</v>
      </c>
      <c r="K378" s="68">
        <f>100 * (   ((60*(INT(MIN(J365:J385))))+(100*(MIN(J365:J385)-(INT(MIN(J365:J385))))) )  /  ((60*(INT(J378)))+(100*((J378)-(INT(J378)))))    )</f>
        <v>50.151438667339733</v>
      </c>
      <c r="L378" s="66">
        <v>42.44</v>
      </c>
      <c r="M378" s="68">
        <f>100 * (   ((60*(INT(MIN(L365:L385))))+(100*(MIN(L365:L385)-(INT(MIN(L365:L385))))) )  /  ((60*(INT(L378)))+(100*((L378)-(INT(L378)))))    )</f>
        <v>68.876755070202819</v>
      </c>
      <c r="N378" s="66">
        <v>69.41</v>
      </c>
      <c r="O378" s="68">
        <f>100 * (   ((60*(INT(MIN(N365:N385))))+(100*(MIN(N365:N385)-(INT(MIN(N365:N385))))) )  /  ((60*(INT(N378)))+(100*((N378)-(INT(N378)))))    )</f>
        <v>50.107629753647444</v>
      </c>
      <c r="P378" s="66">
        <v>62.45</v>
      </c>
      <c r="Q378" s="68">
        <f>100 * (   ((60*(INT(MIN(P365:P385))))+(100*(MIN(P365:P385)-(INT(MIN(P365:P385))))) )  /  ((60*(INT(P378)))+(100*((P378)-(INT(P378)))))    )</f>
        <v>74.741035856573703</v>
      </c>
      <c r="R378" s="66">
        <v>130.13999999999999</v>
      </c>
      <c r="S378" s="67">
        <f>100 * (   ((60*(INT(MIN(R365:R385))))+(100*(MIN(R365:R385)-(INT(MIN(R365:R385))))) )  /  ((60*(INT(R378)))+(100*((R378)-(INT(R378)))))    )</f>
        <v>42.80778090606605</v>
      </c>
      <c r="T378" s="66"/>
      <c r="U378" s="68"/>
      <c r="V378" s="68">
        <f>SUM(Q378,O378,I378,K378,M378)</f>
        <v>301.40297034510138</v>
      </c>
      <c r="W378" s="14"/>
      <c r="X378" s="15"/>
      <c r="Z378" s="13">
        <f t="shared" si="373"/>
        <v>275.36860100093395</v>
      </c>
      <c r="AB378" s="11">
        <f t="shared" si="374"/>
        <v>275.36860100093395</v>
      </c>
      <c r="AC378" s="11">
        <f t="shared" si="375"/>
        <v>0</v>
      </c>
      <c r="AD378" s="11">
        <f t="shared" si="376"/>
        <v>0</v>
      </c>
      <c r="AE378" s="11">
        <f t="shared" si="377"/>
        <v>0</v>
      </c>
      <c r="AF378" s="11">
        <f t="shared" si="378"/>
        <v>0</v>
      </c>
      <c r="AG378" s="11">
        <f t="shared" si="379"/>
        <v>0</v>
      </c>
      <c r="AH378" s="11">
        <f t="shared" si="380"/>
        <v>0</v>
      </c>
      <c r="AI378" s="11">
        <f t="shared" si="381"/>
        <v>0</v>
      </c>
      <c r="AJ378" s="11">
        <f t="shared" si="382"/>
        <v>0</v>
      </c>
      <c r="AK378" s="11">
        <f t="shared" si="383"/>
        <v>0</v>
      </c>
      <c r="AL378" s="11">
        <f t="shared" si="384"/>
        <v>0</v>
      </c>
    </row>
    <row r="379" spans="1:38" x14ac:dyDescent="0.2">
      <c r="A379" s="105" t="s">
        <v>45</v>
      </c>
      <c r="B379" s="96" t="s">
        <v>277</v>
      </c>
      <c r="C379" s="65" t="s">
        <v>81</v>
      </c>
      <c r="D379" s="66">
        <v>80.319999999999993</v>
      </c>
      <c r="E379" s="68">
        <f>100 * (   ((60*(INT(MIN(D365:D385))))+(100*(MIN(D365:D385)-(INT(MIN(D365:D385))))) )  /  ((60*(INT(D379)))+(100*((D379)-(INT(D379)))))    )</f>
        <v>59.1680463576159</v>
      </c>
      <c r="F379" s="66">
        <v>79.239999999999995</v>
      </c>
      <c r="G379" s="67">
        <f>100 * (   ((60*(INT(MIN(F365:F385))))+(100*(MIN(F365:F385)-(INT(MIN(F365:F385))))) )  /  ((60*(INT(F379)))+(100*((F379)-(INT(F379)))))    )</f>
        <v>39.336691855583553</v>
      </c>
      <c r="H379" s="66">
        <v>74.02</v>
      </c>
      <c r="I379" s="68">
        <f>100 * (   ((60*(INT(MIN(H365:H385))))+(100*(MIN(H365:H385)-(INT(MIN(H365:H385))))) )  /  ((60*(INT(H379)))+(100*((H379)-(INT(H379)))))    )</f>
        <v>63.237280504277351</v>
      </c>
      <c r="J379" s="53">
        <v>69.13</v>
      </c>
      <c r="K379" s="68">
        <f>100 * (   ((60*(INT(MIN(J365:J385))))+(100*(MIN(J365:J385)-(INT(MIN(J365:J385))))) )  /  ((60*(INT(J379)))+(100*((J379)-(INT(J379)))))    )</f>
        <v>47.844931374909706</v>
      </c>
      <c r="L379" s="66">
        <v>96.48</v>
      </c>
      <c r="M379" s="67">
        <f>100 * (   ((60*(INT(MIN(L365:L385))))+(100*(MIN(L365:L385)-(INT(MIN(L365:L385))))) )  /  ((60*(INT(L379)))+(100*((L379)-(INT(L379)))))    )</f>
        <v>30.406336088154273</v>
      </c>
      <c r="N379" s="66" t="s">
        <v>88</v>
      </c>
      <c r="O379" s="70" t="s">
        <v>16</v>
      </c>
      <c r="P379" s="66">
        <v>98.34</v>
      </c>
      <c r="Q379" s="68">
        <f>100 * (   ((60*(INT(MIN(P365:P385))))+(100*(MIN(P365:P385)-(INT(MIN(P365:P385))))) )  /  ((60*(INT(P379)))+(100*((P379)-(INT(P379)))))    )</f>
        <v>47.582008792695305</v>
      </c>
      <c r="R379" s="66">
        <v>118.57</v>
      </c>
      <c r="S379" s="67">
        <f>100 * (   ((60*(INT(MIN(R365:R385))))+(100*(MIN(R365:R385)-(INT(MIN(R365:R385))))) )  /  ((60*(INT(R379)))+(100*((R379)-(INT(R379)))))    )</f>
        <v>46.868432114333764</v>
      </c>
      <c r="T379" s="66">
        <v>60.06</v>
      </c>
      <c r="U379" s="68">
        <f>100 * (   ((60*(INT(MIN(T365:T385))))+(100*(MIN(T365:T385)-(INT(MIN(T365:T385))))) )  /  ((60*(INT(T379)))+(100*((T379)-(INT(T379)))))    )</f>
        <v>59.650582362728791</v>
      </c>
      <c r="V379" s="68">
        <f>SUM(E379,U379,I379,K379,Q379)</f>
        <v>277.48284939222708</v>
      </c>
      <c r="W379" s="14"/>
      <c r="X379" s="15"/>
      <c r="Z379" s="13">
        <f t="shared" si="373"/>
        <v>315.27544756023894</v>
      </c>
      <c r="AB379" s="11">
        <f t="shared" si="374"/>
        <v>0</v>
      </c>
      <c r="AC379" s="11">
        <f t="shared" si="375"/>
        <v>0</v>
      </c>
      <c r="AD379" s="11">
        <f t="shared" si="376"/>
        <v>315.27544756023894</v>
      </c>
      <c r="AE379" s="11">
        <f t="shared" si="377"/>
        <v>0</v>
      </c>
      <c r="AF379" s="11">
        <f t="shared" si="378"/>
        <v>0</v>
      </c>
      <c r="AG379" s="11">
        <f t="shared" si="379"/>
        <v>0</v>
      </c>
      <c r="AH379" s="11">
        <f t="shared" si="380"/>
        <v>0</v>
      </c>
      <c r="AI379" s="11">
        <f t="shared" si="381"/>
        <v>0</v>
      </c>
      <c r="AJ379" s="11">
        <f t="shared" si="382"/>
        <v>0</v>
      </c>
      <c r="AK379" s="11">
        <f t="shared" si="383"/>
        <v>0</v>
      </c>
      <c r="AL379" s="11">
        <f t="shared" si="384"/>
        <v>0</v>
      </c>
    </row>
    <row r="380" spans="1:38" x14ac:dyDescent="0.2">
      <c r="A380" s="105" t="s">
        <v>46</v>
      </c>
      <c r="B380" s="96" t="s">
        <v>279</v>
      </c>
      <c r="C380" s="65" t="s">
        <v>73</v>
      </c>
      <c r="D380" s="66">
        <v>90.18</v>
      </c>
      <c r="E380" s="68">
        <f>100 * (   ((60*(INT(MIN(D365:D385))))+(100*(MIN(D365:D385)-(INT(MIN(D365:D385))))) )  /  ((60*(INT(D380)))+(100*((D380)-(INT(D380)))))    )</f>
        <v>52.768549280177183</v>
      </c>
      <c r="F380" s="66"/>
      <c r="G380" s="68"/>
      <c r="H380" s="66">
        <v>88.21</v>
      </c>
      <c r="I380" s="68">
        <f>100 * (   ((60*(INT(MIN(H365:H385))))+(100*(MIN(H365:H385)-(INT(MIN(H365:H385))))) )  /  ((60*(INT(H380)))+(100*((H380)-(INT(H380)))))    )</f>
        <v>52.990001886436531</v>
      </c>
      <c r="J380" s="66">
        <v>77.55</v>
      </c>
      <c r="K380" s="67">
        <f>100 * (   ((60*(INT(MIN(J365:J385))))+(100*(MIN(J365:J385)-(INT(MIN(J365:J385))))) )  /  ((60*(INT(J380)))+(100*((J380)-(INT(J380)))))    )</f>
        <v>42.502673796791449</v>
      </c>
      <c r="L380" s="66"/>
      <c r="M380" s="68"/>
      <c r="N380" s="66">
        <v>54.09</v>
      </c>
      <c r="O380" s="68">
        <f>100 * (   ((60*(INT(MIN(N365:N385))))+(100*(MIN(N365:N385)-(INT(MIN(N365:N385))))) )  /  ((60*(INT(N380)))+(100*((N380)-(INT(N380)))))    )</f>
        <v>64.481378885810997</v>
      </c>
      <c r="P380" s="66">
        <v>96.24</v>
      </c>
      <c r="Q380" s="68">
        <f>100 * (   ((60*(INT(MIN(P365:P385))))+(100*(MIN(P365:P385)-(INT(MIN(P365:P385))))) )  /  ((60*(INT(P380)))+(100*((P380)-(INT(P380)))))    )</f>
        <v>48.651452282157685</v>
      </c>
      <c r="R380" s="66"/>
      <c r="S380" s="68"/>
      <c r="T380" s="66">
        <v>70.12</v>
      </c>
      <c r="U380" s="68">
        <f>100 * (   ((60*(INT(MIN(T365:T385))))+(100*(MIN(T365:T385)-(INT(MIN(T365:T385))))) )  /  ((60*(INT(T380)))+(100*((T380)-(INT(T380)))))    )</f>
        <v>51.068376068376068</v>
      </c>
      <c r="V380" s="68">
        <f>SUM(E380,O380,I380,U380,Q380)</f>
        <v>269.95975840295847</v>
      </c>
      <c r="W380" s="14"/>
      <c r="X380" s="15"/>
      <c r="Z380" s="13">
        <f t="shared" si="373"/>
        <v>249.96994575979988</v>
      </c>
      <c r="AB380" s="11">
        <f t="shared" si="374"/>
        <v>249.96994575979988</v>
      </c>
      <c r="AC380" s="11">
        <f t="shared" si="375"/>
        <v>0</v>
      </c>
      <c r="AD380" s="11">
        <f t="shared" si="376"/>
        <v>0</v>
      </c>
      <c r="AE380" s="11">
        <f t="shared" si="377"/>
        <v>0</v>
      </c>
      <c r="AF380" s="11">
        <f t="shared" si="378"/>
        <v>0</v>
      </c>
      <c r="AG380" s="11">
        <f t="shared" si="379"/>
        <v>0</v>
      </c>
      <c r="AH380" s="11">
        <f t="shared" si="380"/>
        <v>0</v>
      </c>
      <c r="AI380" s="11">
        <f t="shared" si="381"/>
        <v>0</v>
      </c>
      <c r="AJ380" s="11">
        <f t="shared" si="382"/>
        <v>0</v>
      </c>
      <c r="AK380" s="11">
        <f t="shared" si="383"/>
        <v>0</v>
      </c>
      <c r="AL380" s="11">
        <f t="shared" si="384"/>
        <v>0</v>
      </c>
    </row>
    <row r="381" spans="1:38" x14ac:dyDescent="0.2">
      <c r="A381" s="106" t="s">
        <v>47</v>
      </c>
      <c r="B381" s="49" t="s">
        <v>280</v>
      </c>
      <c r="C381" s="65" t="s">
        <v>73</v>
      </c>
      <c r="D381" s="66">
        <v>108.46</v>
      </c>
      <c r="E381" s="68">
        <f>100 * (   ((60*(INT(MIN(D365:D385))))+(100*(MIN(D365:D385)-(INT(MIN(D365:D385))))) )  /  ((60*(INT(D381)))+(100*((D381)-(INT(D381)))))    )</f>
        <v>43.809377873122898</v>
      </c>
      <c r="F381" s="66">
        <v>85.52</v>
      </c>
      <c r="G381" s="67">
        <f>100 * (   ((60*(INT(MIN(F365:F385))))+(100*(MIN(F365:F385)-(INT(MIN(F365:F385))))) )  /  ((60*(INT(F381)))+(100*((F381)-(INT(F381)))))    )</f>
        <v>36.37422360248447</v>
      </c>
      <c r="H381" s="66">
        <v>84.25</v>
      </c>
      <c r="I381" s="68">
        <f>100 * (   ((60*(INT(MIN(H365:H385))))+(100*(MIN(H365:H385)-(INT(MIN(H365:H385))))) )  /  ((60*(INT(H381)))+(100*((H381)-(INT(H381)))))    )</f>
        <v>55.459032576505429</v>
      </c>
      <c r="J381" s="66"/>
      <c r="K381" s="68"/>
      <c r="L381" s="66">
        <v>80.260000000000005</v>
      </c>
      <c r="M381" s="68">
        <f>100 * (   ((60*(INT(MIN(L365:L385))))+(100*(MIN(L365:L385)-(INT(MIN(L365:L385))))) )  /  ((60*(INT(L381)))+(100*((L381)-(INT(L381)))))    )</f>
        <v>36.593452134272688</v>
      </c>
      <c r="N381" s="66">
        <v>61.26</v>
      </c>
      <c r="O381" s="68">
        <f>100 * (   ((60*(INT(MIN(N365:N385))))+(100*(MIN(N365:N385)-(INT(MIN(N365:N385))))) )  /  ((60*(INT(N381)))+(100*((N381)-(INT(N381)))))    )</f>
        <v>56.836679327183923</v>
      </c>
      <c r="P381" s="66">
        <v>88.54</v>
      </c>
      <c r="Q381" s="68">
        <f>100 * (   ((60*(INT(MIN(P365:P385))))+(100*(MIN(P365:P385)-(INT(MIN(P365:P385))))) )  /  ((60*(INT(P381)))+(100*((P381)-(INT(P381)))))    )</f>
        <v>52.755905511811022</v>
      </c>
      <c r="R381" s="66"/>
      <c r="S381" s="68"/>
      <c r="T381" s="66"/>
      <c r="U381" s="68"/>
      <c r="V381" s="68">
        <f>SUM(E381,M381,I381,Q381,O381)</f>
        <v>245.45444742289595</v>
      </c>
      <c r="W381" s="14"/>
      <c r="X381" s="15"/>
      <c r="Z381" s="13">
        <f t="shared" si="373"/>
        <v>225.46293682030438</v>
      </c>
      <c r="AB381" s="11">
        <f t="shared" si="374"/>
        <v>225.46293682030438</v>
      </c>
      <c r="AC381" s="11">
        <f t="shared" si="375"/>
        <v>0</v>
      </c>
      <c r="AD381" s="11">
        <f t="shared" si="376"/>
        <v>0</v>
      </c>
      <c r="AE381" s="11">
        <f t="shared" si="377"/>
        <v>0</v>
      </c>
      <c r="AF381" s="11">
        <f t="shared" si="378"/>
        <v>0</v>
      </c>
      <c r="AG381" s="11">
        <f t="shared" si="379"/>
        <v>0</v>
      </c>
      <c r="AH381" s="11">
        <f t="shared" si="380"/>
        <v>0</v>
      </c>
      <c r="AI381" s="11">
        <f t="shared" si="381"/>
        <v>0</v>
      </c>
      <c r="AJ381" s="11">
        <f t="shared" si="382"/>
        <v>0</v>
      </c>
      <c r="AK381" s="11">
        <f t="shared" si="383"/>
        <v>0</v>
      </c>
      <c r="AL381" s="11">
        <f t="shared" si="384"/>
        <v>0</v>
      </c>
    </row>
    <row r="382" spans="1:38" x14ac:dyDescent="0.2">
      <c r="A382" s="105" t="s">
        <v>48</v>
      </c>
      <c r="B382" s="96" t="s">
        <v>274</v>
      </c>
      <c r="C382" s="65" t="s">
        <v>84</v>
      </c>
      <c r="D382" s="66">
        <v>72.17</v>
      </c>
      <c r="E382" s="68">
        <f>100 * (   ((60*(INT(MIN(D365:D385))))+(100*(MIN(D365:D385)-(INT(MIN(D365:D385))))) )  /  ((60*(INT(D382)))+(100*((D382)-(INT(D382)))))    )</f>
        <v>65.92114364768274</v>
      </c>
      <c r="F382" s="66"/>
      <c r="G382" s="68"/>
      <c r="H382" s="66"/>
      <c r="I382" s="68"/>
      <c r="J382" s="53"/>
      <c r="K382" s="68"/>
      <c r="L382" s="66">
        <v>94.06</v>
      </c>
      <c r="M382" s="68">
        <f>100 * (   ((60*(INT(MIN(L365:L385))))+(100*(MIN(L365:L385)-(INT(MIN(L365:L385))))) )  /  ((60*(INT(L382)))+(100*((L382)-(INT(L382)))))    )</f>
        <v>31.278781438186332</v>
      </c>
      <c r="N382" s="66">
        <v>88.54</v>
      </c>
      <c r="O382" s="68">
        <f>100 * (   ((60*(INT(MIN(N365:N385))))+(100*(MIN(N365:N385)-(INT(MIN(N365:N385))))) )  /  ((60*(INT(N382)))+(100*((N382)-(INT(N382)))))    )</f>
        <v>39.276340457442807</v>
      </c>
      <c r="P382" s="66"/>
      <c r="Q382" s="68"/>
      <c r="R382" s="66">
        <v>162.18</v>
      </c>
      <c r="S382" s="68">
        <f>100 * (   ((60*(INT(MIN(R365:R385))))+(100*(MIN(R365:R385)-(INT(MIN(R365:R385))))) )  /  ((60*(INT(R382)))+(100*((R382)-(INT(R382)))))    )</f>
        <v>34.349969192852747</v>
      </c>
      <c r="T382" s="66">
        <v>75.33</v>
      </c>
      <c r="U382" s="68">
        <f>100 * (   ((60*(INT(MIN(T365:T385))))+(100*(MIN(T365:T385)-(INT(MIN(T365:T385))))) )  /  ((60*(INT(T382)))+(100*((T382)-(INT(T382)))))    )</f>
        <v>47.452018530774318</v>
      </c>
      <c r="V382" s="68">
        <f>SUM(E382,U382,S382,O382,M382)</f>
        <v>218.27825326693895</v>
      </c>
      <c r="W382" s="14"/>
      <c r="X382" s="15"/>
      <c r="Z382" s="13">
        <f t="shared" si="373"/>
        <v>174.62260261355118</v>
      </c>
      <c r="AB382" s="11">
        <f t="shared" si="374"/>
        <v>0</v>
      </c>
      <c r="AC382" s="11">
        <f t="shared" si="375"/>
        <v>0</v>
      </c>
      <c r="AD382" s="11">
        <f t="shared" si="376"/>
        <v>0</v>
      </c>
      <c r="AE382" s="11">
        <f t="shared" si="377"/>
        <v>0</v>
      </c>
      <c r="AF382" s="11">
        <f t="shared" si="378"/>
        <v>0</v>
      </c>
      <c r="AG382" s="11">
        <f t="shared" si="379"/>
        <v>0</v>
      </c>
      <c r="AH382" s="11">
        <f t="shared" si="380"/>
        <v>0</v>
      </c>
      <c r="AI382" s="11">
        <f t="shared" si="381"/>
        <v>174.62260261355118</v>
      </c>
      <c r="AJ382" s="11">
        <f t="shared" si="382"/>
        <v>0</v>
      </c>
      <c r="AK382" s="11">
        <f t="shared" si="383"/>
        <v>0</v>
      </c>
      <c r="AL382" s="11">
        <f t="shared" si="384"/>
        <v>0</v>
      </c>
    </row>
    <row r="383" spans="1:38" x14ac:dyDescent="0.2">
      <c r="A383" s="106" t="s">
        <v>354</v>
      </c>
      <c r="B383" s="96" t="s">
        <v>58</v>
      </c>
      <c r="C383" s="65" t="s">
        <v>73</v>
      </c>
      <c r="D383" s="66">
        <v>88.05</v>
      </c>
      <c r="E383" s="68">
        <f>100 * (   ((60*(INT(MIN(D365:D385))))+(100*(MIN(D365:D385)-(INT(MIN(D365:D385))))) )  /  ((60*(INT(D383)))+(100*((D383)-(INT(D383)))))    )</f>
        <v>54.096499526963107</v>
      </c>
      <c r="F383" s="66">
        <v>72.33</v>
      </c>
      <c r="G383" s="68">
        <f>100 * (   ((60*(INT(MIN(F365:F385))))+(100*(MIN(F365:F385)-(INT(MIN(F365:F385))))) )  /  ((60*(INT(F383)))+(100*((F383)-(INT(F383)))))    )</f>
        <v>43.050769584194811</v>
      </c>
      <c r="H383" s="66"/>
      <c r="I383" s="68"/>
      <c r="J383" s="53"/>
      <c r="K383" s="68"/>
      <c r="L383" s="66"/>
      <c r="M383" s="68"/>
      <c r="N383" s="66"/>
      <c r="O383" s="68"/>
      <c r="P383" s="66"/>
      <c r="Q383" s="68"/>
      <c r="R383" s="66"/>
      <c r="S383" s="68"/>
      <c r="T383" s="66"/>
      <c r="U383" s="68"/>
      <c r="V383" s="68">
        <f t="shared" ref="V383:V384" si="385">SUM(E383,G383,I383,K383,M383)</f>
        <v>97.147269111157925</v>
      </c>
      <c r="W383" s="14"/>
      <c r="X383" s="15"/>
      <c r="Z383" s="13">
        <f t="shared" si="373"/>
        <v>77.717815288926346</v>
      </c>
      <c r="AB383" s="11">
        <f t="shared" si="374"/>
        <v>77.717815288926346</v>
      </c>
      <c r="AC383" s="11">
        <f t="shared" si="375"/>
        <v>0</v>
      </c>
      <c r="AD383" s="11">
        <f t="shared" si="376"/>
        <v>0</v>
      </c>
      <c r="AE383" s="11">
        <f t="shared" si="377"/>
        <v>0</v>
      </c>
      <c r="AF383" s="11">
        <f t="shared" si="378"/>
        <v>0</v>
      </c>
      <c r="AG383" s="11">
        <f t="shared" si="379"/>
        <v>0</v>
      </c>
      <c r="AH383" s="11">
        <f t="shared" si="380"/>
        <v>0</v>
      </c>
      <c r="AI383" s="11">
        <f t="shared" si="381"/>
        <v>0</v>
      </c>
      <c r="AJ383" s="11">
        <f t="shared" si="382"/>
        <v>0</v>
      </c>
      <c r="AK383" s="11">
        <f t="shared" si="383"/>
        <v>0</v>
      </c>
      <c r="AL383" s="11">
        <f t="shared" si="384"/>
        <v>0</v>
      </c>
    </row>
    <row r="384" spans="1:38" x14ac:dyDescent="0.2">
      <c r="A384" s="105" t="s">
        <v>355</v>
      </c>
      <c r="B384" s="96" t="s">
        <v>353</v>
      </c>
      <c r="C384" s="65" t="s">
        <v>73</v>
      </c>
      <c r="D384" s="66"/>
      <c r="E384" s="68"/>
      <c r="F384" s="66"/>
      <c r="G384" s="68"/>
      <c r="H384" s="66"/>
      <c r="I384" s="68"/>
      <c r="J384" s="53"/>
      <c r="K384" s="68"/>
      <c r="L384" s="66">
        <v>44.5</v>
      </c>
      <c r="M384" s="68">
        <f>100 * (   ((60*(INT(MIN(L365:L385))))+(100*(MIN(L365:L385)-(INT(MIN(L365:L385))))) )  /  ((60*(INT(L384)))+(100*((L384)-(INT(L384)))))    )</f>
        <v>65.65055762081785</v>
      </c>
      <c r="N384" s="66"/>
      <c r="O384" s="68"/>
      <c r="P384" s="66"/>
      <c r="Q384" s="68"/>
      <c r="R384" s="66"/>
      <c r="S384" s="68"/>
      <c r="T384" s="66"/>
      <c r="U384" s="68"/>
      <c r="V384" s="68">
        <f t="shared" si="385"/>
        <v>65.65055762081785</v>
      </c>
      <c r="W384" s="14"/>
      <c r="X384" s="15"/>
      <c r="Z384" s="13">
        <f t="shared" si="373"/>
        <v>52.520446096654283</v>
      </c>
      <c r="AB384" s="11">
        <f t="shared" ref="AB384:AB385" si="386">IF(C384="Vihor",1,0)*Z384</f>
        <v>52.520446096654283</v>
      </c>
      <c r="AC384" s="11">
        <f t="shared" ref="AC384:AC385" si="387">IF(C384="Maksimir",1,0)*Z384</f>
        <v>0</v>
      </c>
      <c r="AD384" s="11">
        <f t="shared" ref="AD384:AD385" si="388">IF(C384="Japetić",1,0)*Z384</f>
        <v>0</v>
      </c>
      <c r="AE384" s="11">
        <f t="shared" ref="AE384:AE385" si="389">IF(C384="Bjelovar",1,0)*Z384</f>
        <v>0</v>
      </c>
      <c r="AF384" s="11">
        <f t="shared" ref="AF384:AF385" si="390">IF(C384="Međimurje",1,0)*Z384</f>
        <v>0</v>
      </c>
      <c r="AG384" s="11">
        <f t="shared" ref="AG384:AG385" si="391">IF(C384="Sova",1,0)*Z384</f>
        <v>0</v>
      </c>
      <c r="AH384" s="11">
        <f t="shared" ref="AH384:AH385" si="392">IF(C384="Orion",1,0)*Z384</f>
        <v>0</v>
      </c>
      <c r="AI384" s="11">
        <f t="shared" ref="AI384:AI385" si="393">IF(C384="Kapela",1,0)*Z384</f>
        <v>0</v>
      </c>
      <c r="AJ384" s="11">
        <f t="shared" ref="AJ384:AJ385" si="394">IF(C384="Jelen",1,0)*Z384</f>
        <v>0</v>
      </c>
      <c r="AK384" s="11">
        <f t="shared" ref="AK384:AK385" si="395">IF(C384="Varaždin",1,0)*Z384</f>
        <v>0</v>
      </c>
      <c r="AL384" s="11">
        <f t="shared" ref="AL384:AL385" si="396">IF(C384="Ivan Merz",1,0)*Z384</f>
        <v>0</v>
      </c>
    </row>
    <row r="385" spans="1:38" ht="13.5" thickBot="1" x14ac:dyDescent="0.25">
      <c r="A385" s="107" t="s">
        <v>356</v>
      </c>
      <c r="B385" s="125" t="s">
        <v>379</v>
      </c>
      <c r="C385" s="72" t="s">
        <v>126</v>
      </c>
      <c r="D385" s="73"/>
      <c r="E385" s="127"/>
      <c r="F385" s="73"/>
      <c r="G385" s="127"/>
      <c r="H385" s="73"/>
      <c r="I385" s="127"/>
      <c r="J385" s="56"/>
      <c r="K385" s="127"/>
      <c r="L385" s="73"/>
      <c r="M385" s="127"/>
      <c r="N385" s="73"/>
      <c r="O385" s="127"/>
      <c r="P385" s="73">
        <v>102.17</v>
      </c>
      <c r="Q385" s="74">
        <f>100 * (   ((60*(INT(MIN(P365:P385))))+(100*(MIN(P365:P385)-(INT(MIN(P365:P385))))) )  /  ((60*(INT(P385)))+(100*((P385)-(INT(P385)))))    )</f>
        <v>45.853022649503018</v>
      </c>
      <c r="R385" s="73"/>
      <c r="S385" s="123"/>
      <c r="T385" s="73"/>
      <c r="U385" s="123"/>
      <c r="V385" s="74">
        <f>SUM(E385,G385,I385,K385,Q385)</f>
        <v>45.853022649503018</v>
      </c>
      <c r="W385" s="14"/>
      <c r="X385" s="15"/>
      <c r="Z385" s="13">
        <f t="shared" si="373"/>
        <v>36.682418119602417</v>
      </c>
      <c r="AB385" s="11">
        <f t="shared" si="386"/>
        <v>0</v>
      </c>
      <c r="AC385" s="11">
        <f t="shared" si="387"/>
        <v>0</v>
      </c>
      <c r="AD385" s="11">
        <f t="shared" si="388"/>
        <v>0</v>
      </c>
      <c r="AE385" s="11">
        <f t="shared" si="389"/>
        <v>0</v>
      </c>
      <c r="AF385" s="11">
        <f t="shared" si="390"/>
        <v>0</v>
      </c>
      <c r="AG385" s="11">
        <f t="shared" si="391"/>
        <v>0</v>
      </c>
      <c r="AH385" s="11">
        <f t="shared" si="392"/>
        <v>0</v>
      </c>
      <c r="AI385" s="11">
        <f t="shared" si="393"/>
        <v>0</v>
      </c>
      <c r="AJ385" s="11">
        <f t="shared" si="394"/>
        <v>0</v>
      </c>
      <c r="AK385" s="11">
        <f t="shared" si="395"/>
        <v>0</v>
      </c>
      <c r="AL385" s="11">
        <f t="shared" si="396"/>
        <v>36.682418119602417</v>
      </c>
    </row>
    <row r="386" spans="1:38" ht="13.5" thickBot="1" x14ac:dyDescent="0.25">
      <c r="D386" s="23"/>
      <c r="E386" s="1"/>
      <c r="F386" s="23"/>
      <c r="G386" s="23"/>
      <c r="H386" s="42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 spans="1:38" ht="13.5" customHeight="1" x14ac:dyDescent="0.25">
      <c r="A387" s="387"/>
      <c r="B387" s="390" t="s">
        <v>143</v>
      </c>
      <c r="C387" s="393" t="s">
        <v>2</v>
      </c>
      <c r="D387" s="380" t="s">
        <v>95</v>
      </c>
      <c r="E387" s="380"/>
      <c r="F387" s="380" t="s">
        <v>145</v>
      </c>
      <c r="G387" s="380"/>
      <c r="H387" s="380" t="s">
        <v>133</v>
      </c>
      <c r="I387" s="380"/>
      <c r="J387" s="380" t="s">
        <v>135</v>
      </c>
      <c r="K387" s="380"/>
      <c r="L387" s="380" t="s">
        <v>136</v>
      </c>
      <c r="M387" s="381"/>
      <c r="N387" s="380" t="s">
        <v>149</v>
      </c>
      <c r="O387" s="380"/>
      <c r="P387" s="380" t="s">
        <v>20</v>
      </c>
      <c r="Q387" s="380"/>
      <c r="R387" s="380" t="s">
        <v>153</v>
      </c>
      <c r="S387" s="381"/>
      <c r="T387" s="380" t="s">
        <v>381</v>
      </c>
      <c r="U387" s="381"/>
      <c r="V387" s="384" t="s">
        <v>93</v>
      </c>
      <c r="W387" s="396"/>
      <c r="X387" s="396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 spans="1:38" ht="13.5" x14ac:dyDescent="0.25">
      <c r="A388" s="388"/>
      <c r="B388" s="391"/>
      <c r="C388" s="394"/>
      <c r="D388" s="379" t="s">
        <v>144</v>
      </c>
      <c r="E388" s="379"/>
      <c r="F388" s="379" t="s">
        <v>146</v>
      </c>
      <c r="G388" s="379"/>
      <c r="H388" s="379" t="s">
        <v>146</v>
      </c>
      <c r="I388" s="379"/>
      <c r="J388" s="379" t="s">
        <v>147</v>
      </c>
      <c r="K388" s="379"/>
      <c r="L388" s="379" t="s">
        <v>148</v>
      </c>
      <c r="M388" s="379"/>
      <c r="N388" s="379" t="s">
        <v>151</v>
      </c>
      <c r="O388" s="379"/>
      <c r="P388" s="379" t="s">
        <v>152</v>
      </c>
      <c r="Q388" s="379"/>
      <c r="R388" s="379" t="s">
        <v>91</v>
      </c>
      <c r="S388" s="379"/>
      <c r="T388" s="379" t="s">
        <v>382</v>
      </c>
      <c r="U388" s="379"/>
      <c r="V388" s="385"/>
      <c r="W388" s="396"/>
      <c r="X388" s="396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 spans="1:38" ht="13.5" customHeight="1" thickBot="1" x14ac:dyDescent="0.25">
      <c r="A389" s="389"/>
      <c r="B389" s="392"/>
      <c r="C389" s="395"/>
      <c r="D389" s="31" t="s">
        <v>0</v>
      </c>
      <c r="E389" s="32" t="s">
        <v>1</v>
      </c>
      <c r="F389" s="31" t="s">
        <v>0</v>
      </c>
      <c r="G389" s="32" t="s">
        <v>1</v>
      </c>
      <c r="H389" s="31" t="s">
        <v>0</v>
      </c>
      <c r="I389" s="32" t="s">
        <v>1</v>
      </c>
      <c r="J389" s="31" t="s">
        <v>0</v>
      </c>
      <c r="K389" s="32" t="s">
        <v>1</v>
      </c>
      <c r="L389" s="31" t="s">
        <v>0</v>
      </c>
      <c r="M389" s="32" t="s">
        <v>1</v>
      </c>
      <c r="N389" s="31" t="s">
        <v>0</v>
      </c>
      <c r="O389" s="32" t="s">
        <v>1</v>
      </c>
      <c r="P389" s="31" t="s">
        <v>0</v>
      </c>
      <c r="Q389" s="32" t="s">
        <v>1</v>
      </c>
      <c r="R389" s="31" t="s">
        <v>0</v>
      </c>
      <c r="S389" s="32" t="s">
        <v>1</v>
      </c>
      <c r="T389" s="31" t="s">
        <v>0</v>
      </c>
      <c r="U389" s="32" t="s">
        <v>1</v>
      </c>
      <c r="V389" s="386"/>
      <c r="W389" s="14"/>
      <c r="X389" s="19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 spans="1:38" x14ac:dyDescent="0.2">
      <c r="A390" s="108" t="s">
        <v>3</v>
      </c>
      <c r="B390" s="111" t="s">
        <v>108</v>
      </c>
      <c r="C390" s="60" t="s">
        <v>73</v>
      </c>
      <c r="D390" s="61">
        <v>59.09</v>
      </c>
      <c r="E390" s="63">
        <f>100 * (   ((60*(INT(MIN(D390:D395))))+(100*(MIN(D390:D395)-(INT(MIN(D390:D395))))) )  /  ((60*(INT(D390)))+(100*((D390)-(INT(D390)))))    )</f>
        <v>87.658495350803037</v>
      </c>
      <c r="F390" s="61">
        <v>48.42</v>
      </c>
      <c r="G390" s="62">
        <f>100 * (   ((60*(INT(MIN(F390:F395))))+(100*(MIN(F390:F395)-(INT(MIN(F390:F395))))) )  /  ((60*(INT(F390)))+(100*((F390)-(INT(F390)))))    )</f>
        <v>100</v>
      </c>
      <c r="H390" s="61">
        <v>51.01</v>
      </c>
      <c r="I390" s="63">
        <f>100 * (   ((60*(INT(MIN(H390:H395))))+(100*(MIN(H390:H395)-(INT(MIN(H390:H395))))) )  /  ((60*(INT(H390)))+(100*((H390)-(INT(H390)))))    )</f>
        <v>94.054230643580539</v>
      </c>
      <c r="J390" s="61">
        <v>43.57</v>
      </c>
      <c r="K390" s="62">
        <f>100 * (   ((60*(INT(MIN(J390:J395))))+(100*(MIN(J390:J395)-(INT(MIN(J390:J395))))) )  /  ((60*(INT(J390)))+(100*((J390)-(INT(J390)))))    )</f>
        <v>100</v>
      </c>
      <c r="L390" s="61">
        <v>35.22</v>
      </c>
      <c r="M390" s="62">
        <f>100 * (   ((60*(INT(MIN(L390:L395))))+(100*(MIN(L390:L395)-(INT(MIN(L390:L395))))) )  /  ((60*(INT(L390)))+(100*((L390)-(INT(L390)))))    )</f>
        <v>100</v>
      </c>
      <c r="N390" s="61">
        <v>37.42</v>
      </c>
      <c r="O390" s="62">
        <f>100 * (   ((60*(INT(MIN(N390:N395))))+(100*(MIN(N390:N395)-(INT(MIN(N390:N395))))) )  /  ((60*(INT(N390)))+(100*((N390)-(INT(N390)))))    )</f>
        <v>100</v>
      </c>
      <c r="P390" s="61"/>
      <c r="Q390" s="62"/>
      <c r="R390" s="61">
        <v>67.430000000000007</v>
      </c>
      <c r="S390" s="62">
        <f>100 * (   ((60*(INT(MIN(R390:R395))))+(100*(MIN(R390:R395)-(INT(MIN(R390:R395))))) )  /  ((60*(INT(R390)))+(100*((R390)-(INT(R390)))))    )</f>
        <v>100</v>
      </c>
      <c r="T390" s="61"/>
      <c r="U390" s="62"/>
      <c r="V390" s="62">
        <f>SUM(O390,G390,S390,K390,M390)</f>
        <v>500</v>
      </c>
      <c r="W390" s="14"/>
      <c r="X390" s="15"/>
      <c r="Z390" s="13">
        <f t="shared" ref="Z390:Z395" si="397">(SUM(E390,G390,I390,K390,M390,O390,Q390,S390,U390)*0.7)</f>
        <v>477.19890819606849</v>
      </c>
      <c r="AB390" s="11">
        <f t="shared" ref="AB390:AB395" si="398">IF(C390="Vihor",1,0)*Z390</f>
        <v>477.19890819606849</v>
      </c>
      <c r="AC390" s="11">
        <f t="shared" ref="AC390:AC395" si="399">IF(C390="Maksimir",1,0)*Z390</f>
        <v>0</v>
      </c>
      <c r="AD390" s="11">
        <f t="shared" ref="AD390:AD395" si="400">IF(C390="Japetić",1,0)*Z390</f>
        <v>0</v>
      </c>
      <c r="AE390" s="11">
        <f t="shared" ref="AE390:AE395" si="401">IF(C390="Bjelovar",1,0)*Z390</f>
        <v>0</v>
      </c>
      <c r="AF390" s="11">
        <f t="shared" ref="AF390:AF395" si="402">IF(C390="Međimurje",1,0)*Z390</f>
        <v>0</v>
      </c>
      <c r="AG390" s="11">
        <f t="shared" ref="AG390:AG395" si="403">IF(C390="Sova",1,0)*Z390</f>
        <v>0</v>
      </c>
      <c r="AH390" s="11">
        <f t="shared" ref="AH390:AH395" si="404">IF(C390="Orion",1,0)*Z390</f>
        <v>0</v>
      </c>
      <c r="AI390" s="11">
        <f t="shared" ref="AI390:AI395" si="405">IF(C390="Kapela",1,0)*Z390</f>
        <v>0</v>
      </c>
      <c r="AJ390" s="11">
        <f t="shared" ref="AJ390:AJ395" si="406">IF(C390="Jelen",1,0)*Z390</f>
        <v>0</v>
      </c>
      <c r="AK390" s="11">
        <f t="shared" ref="AK390:AK395" si="407">IF(C390="Varaždin",1,0)*Z390</f>
        <v>0</v>
      </c>
      <c r="AL390" s="11">
        <f t="shared" ref="AL390:AL395" si="408">IF(C390="Ivan Merz",1,0)*Z390</f>
        <v>0</v>
      </c>
    </row>
    <row r="391" spans="1:38" x14ac:dyDescent="0.2">
      <c r="A391" s="105" t="s">
        <v>4</v>
      </c>
      <c r="B391" s="96" t="s">
        <v>60</v>
      </c>
      <c r="C391" s="65" t="s">
        <v>81</v>
      </c>
      <c r="D391" s="66">
        <v>51.51</v>
      </c>
      <c r="E391" s="68">
        <f>100 * (   ((60*(INT(MIN(D390:D395))))+(100*(MIN(D390:D395)-(INT(MIN(D390:D395))))) )  /  ((60*(INT(D391)))+(100*((D391)-(INT(D391)))))    )</f>
        <v>100</v>
      </c>
      <c r="F391" s="66" t="s">
        <v>88</v>
      </c>
      <c r="G391" s="70" t="s">
        <v>16</v>
      </c>
      <c r="H391" s="66">
        <v>63.48</v>
      </c>
      <c r="I391" s="67">
        <f>100 * (   ((60*(INT(MIN(H390:H395))))+(100*(MIN(H390:H395)-(INT(MIN(H390:H395))))) )  /  ((60*(INT(H391)))+(100*((H391)-(INT(H391)))))    )</f>
        <v>75.20898641588299</v>
      </c>
      <c r="J391" s="66">
        <v>46.46</v>
      </c>
      <c r="K391" s="68">
        <f>100 * (   ((60*(INT(MIN(J390:J395))))+(100*(MIN(J390:J395)-(INT(MIN(J390:J395))))) )  /  ((60*(INT(J391)))+(100*((J391)-(INT(J391)))))    )</f>
        <v>93.977191732002851</v>
      </c>
      <c r="L391" s="66">
        <v>44.29</v>
      </c>
      <c r="M391" s="67">
        <f>100 * (   ((60*(INT(MIN(L390:L395))))+(100*(MIN(L390:L395)-(INT(MIN(L390:L395))))) )  /  ((60*(INT(L391)))+(100*((L391)-(INT(L391)))))    )</f>
        <v>79.505432746346955</v>
      </c>
      <c r="N391" s="66">
        <v>45.47</v>
      </c>
      <c r="O391" s="67">
        <f>100 * (   ((60*(INT(MIN(N390:N395))))+(100*(MIN(N390:N395)-(INT(MIN(N390:N395))))) )  /  ((60*(INT(N391)))+(100*((N391)-(INT(N391)))))    )</f>
        <v>82.344375682562799</v>
      </c>
      <c r="P391" s="66">
        <v>36.58</v>
      </c>
      <c r="Q391" s="68">
        <f>100 * (   ((60*(INT(MIN(P390:P395))))+(100*(MIN(P390:P395)-(INT(MIN(P390:P395))))) )  /  ((60*(INT(P391)))+(100*((P391)-(INT(P391)))))    )</f>
        <v>92.200180342651024</v>
      </c>
      <c r="R391" s="66">
        <v>71.150000000000006</v>
      </c>
      <c r="S391" s="68">
        <f>100 * (   ((60*(INT(MIN(R390:R395))))+(100*(MIN(R390:R395)-(INT(MIN(R390:R395))))) )  /  ((60*(INT(R391)))+(100*((R391)-(INT(R391)))))    )</f>
        <v>95.040935672514621</v>
      </c>
      <c r="T391" s="66">
        <v>45.11</v>
      </c>
      <c r="U391" s="68">
        <f>100 * (   ((60*(INT(MIN(T390:T395))))+(100*(MIN(T390:T395)-(INT(MIN(T390:T395))))) )  /  ((60*(INT(T391)))+(100*((T391)-(INT(T391)))))    )</f>
        <v>100</v>
      </c>
      <c r="V391" s="68">
        <f>SUM(E391,U391,Q391,K391,S391)</f>
        <v>481.21830774716852</v>
      </c>
      <c r="W391" s="14"/>
      <c r="X391" s="15"/>
      <c r="Z391" s="13">
        <f t="shared" si="397"/>
        <v>502.79397181437281</v>
      </c>
      <c r="AB391" s="11">
        <f>IF(C391="Vihor",1,0)*Z391</f>
        <v>0</v>
      </c>
      <c r="AC391" s="11">
        <f>IF(C391="Maksimir",1,0)*Z391</f>
        <v>0</v>
      </c>
      <c r="AD391" s="11">
        <f>IF(C391="Japetić",1,0)*Z391</f>
        <v>502.79397181437281</v>
      </c>
      <c r="AE391" s="11">
        <f>IF(C391="Bjelovar",1,0)*Z391</f>
        <v>0</v>
      </c>
      <c r="AF391" s="11">
        <f>IF(C391="Međimurje",1,0)*Z391</f>
        <v>0</v>
      </c>
      <c r="AG391" s="11">
        <f>IF(C391="Sova",1,0)*Z391</f>
        <v>0</v>
      </c>
      <c r="AH391" s="11">
        <f>IF(C391="Orion",1,0)*Z391</f>
        <v>0</v>
      </c>
      <c r="AI391" s="11">
        <f>IF(C391="Kapela",1,0)*Z391</f>
        <v>0</v>
      </c>
      <c r="AJ391" s="11">
        <f>IF(C391="Jelen",1,0)*Z391</f>
        <v>0</v>
      </c>
      <c r="AK391" s="11">
        <f>IF(C391="Varaždin",1,0)*Z391</f>
        <v>0</v>
      </c>
      <c r="AL391" s="11">
        <f>IF(C391="Ivan Merz",1,0)*Z391</f>
        <v>0</v>
      </c>
    </row>
    <row r="392" spans="1:38" x14ac:dyDescent="0.2">
      <c r="A392" s="105" t="s">
        <v>5</v>
      </c>
      <c r="B392" s="49" t="s">
        <v>63</v>
      </c>
      <c r="C392" s="65" t="s">
        <v>84</v>
      </c>
      <c r="D392" s="66">
        <v>55.48</v>
      </c>
      <c r="E392" s="68">
        <f>100 * (   ((60*(INT(MIN(D390:D395))))+(100*(MIN(D390:D395)-(INT(MIN(D390:D395))))) )  /  ((60*(INT(D392)))+(100*((D392)-(INT(D392)))))    )</f>
        <v>92.921146953405028</v>
      </c>
      <c r="F392" s="66">
        <v>56.33</v>
      </c>
      <c r="G392" s="68">
        <f>100 * (   ((60*(INT(MIN(F390:F395))))+(100*(MIN(F390:F395)-(INT(MIN(F390:F395))))) )  /  ((60*(INT(F392)))+(100*((F392)-(INT(F392)))))    )</f>
        <v>86.118479221927501</v>
      </c>
      <c r="H392" s="66">
        <v>47.59</v>
      </c>
      <c r="I392" s="68">
        <f>100 * (   ((60*(INT(MIN(H390:H395))))+(100*(MIN(H390:H395)-(INT(MIN(H390:H395))))) )  /  ((60*(INT(H392)))+(100*((H392)-(INT(H392)))))    )</f>
        <v>100</v>
      </c>
      <c r="J392" s="66">
        <v>52.49</v>
      </c>
      <c r="K392" s="67">
        <f>100 * (   ((60*(INT(MIN(J390:J395))))+(100*(MIN(J390:J395)-(INT(MIN(J390:J395))))) )  /  ((60*(INT(J392)))+(100*((J392)-(INT(J392)))))    )</f>
        <v>83.212369832754803</v>
      </c>
      <c r="L392" s="66">
        <v>52.45</v>
      </c>
      <c r="M392" s="67">
        <f>100 * (   ((60*(INT(MIN(L390:L395))))+(100*(MIN(L390:L395)-(INT(MIN(L390:L395))))) )  /  ((60*(INT(L392)))+(100*((L392)-(INT(L392)))))    )</f>
        <v>67.045813586097935</v>
      </c>
      <c r="N392" s="66">
        <v>50.13</v>
      </c>
      <c r="O392" s="67">
        <f>100 * (   ((60*(INT(MIN(N390:N395))))+(100*(MIN(N390:N395)-(INT(MIN(N390:N395))))) )  /  ((60*(INT(N392)))+(100*((N392)-(INT(N392)))))    )</f>
        <v>75.074676402256884</v>
      </c>
      <c r="P392" s="66" t="s">
        <v>88</v>
      </c>
      <c r="Q392" s="122" t="s">
        <v>16</v>
      </c>
      <c r="R392" s="66">
        <v>75.459999999999994</v>
      </c>
      <c r="S392" s="68">
        <f>100 * (   ((60*(INT(MIN(R390:R395))))+(100*(MIN(R390:R395)-(INT(MIN(R390:R395))))) )  /  ((60*(INT(R392)))+(100*((R392)-(INT(R392)))))    )</f>
        <v>89.375274967003989</v>
      </c>
      <c r="T392" s="66">
        <v>47.24</v>
      </c>
      <c r="U392" s="68">
        <f>100 * (   ((60*(INT(MIN(T390:T395))))+(100*(MIN(T390:T395)-(INT(MIN(T390:T395))))) )  /  ((60*(INT(T392)))+(100*((T392)-(INT(T392)))))    )</f>
        <v>95.323488045007025</v>
      </c>
      <c r="V392" s="68">
        <f>SUM(E392,G392,I392,U392,S392)</f>
        <v>463.7383891873435</v>
      </c>
      <c r="W392" s="14"/>
      <c r="X392" s="15"/>
      <c r="Z392" s="13">
        <f t="shared" si="397"/>
        <v>482.34987430591718</v>
      </c>
      <c r="AB392" s="11">
        <f>IF(C392="Vihor",1,0)*Z392</f>
        <v>0</v>
      </c>
      <c r="AC392" s="11">
        <f>IF(C392="Maksimir",1,0)*Z392</f>
        <v>0</v>
      </c>
      <c r="AD392" s="11">
        <f>IF(C392="Japetić",1,0)*Z392</f>
        <v>0</v>
      </c>
      <c r="AE392" s="11">
        <f>IF(C392="Bjelovar",1,0)*Z392</f>
        <v>0</v>
      </c>
      <c r="AF392" s="11">
        <f>IF(C392="Međimurje",1,0)*Z392</f>
        <v>0</v>
      </c>
      <c r="AG392" s="11">
        <f>IF(C392="Sova",1,0)*Z392</f>
        <v>0</v>
      </c>
      <c r="AH392" s="11">
        <f>IF(C392="Orion",1,0)*Z392</f>
        <v>0</v>
      </c>
      <c r="AI392" s="11">
        <f>IF(C392="Kapela",1,0)*Z392</f>
        <v>482.34987430591718</v>
      </c>
      <c r="AJ392" s="11">
        <f>IF(C392="Jelen",1,0)*Z392</f>
        <v>0</v>
      </c>
      <c r="AK392" s="11">
        <f>IF(C392="Varaždin",1,0)*Z392</f>
        <v>0</v>
      </c>
      <c r="AL392" s="11">
        <f>IF(C392="Ivan Merz",1,0)*Z392</f>
        <v>0</v>
      </c>
    </row>
    <row r="393" spans="1:38" x14ac:dyDescent="0.2">
      <c r="A393" s="105" t="s">
        <v>6</v>
      </c>
      <c r="B393" s="96" t="s">
        <v>114</v>
      </c>
      <c r="C393" s="65" t="s">
        <v>84</v>
      </c>
      <c r="D393" s="66">
        <v>81.3</v>
      </c>
      <c r="E393" s="68">
        <f>100 * (   ((60*(INT(MIN(D390:D395))))+(100*(MIN(D390:D395)-(INT(MIN(D390:D395))))) )  /  ((60*(INT(D393)))+(100*((D393)-(INT(D393)))))    )</f>
        <v>63.619631901840492</v>
      </c>
      <c r="F393" s="66"/>
      <c r="G393" s="68"/>
      <c r="H393" s="66">
        <v>58.38</v>
      </c>
      <c r="I393" s="68">
        <f>100 * (   ((60*(INT(MIN(H390:H395))))+(100*(MIN(H390:H395)-(INT(MIN(H390:H395))))) )  /  ((60*(INT(H393)))+(100*((H393)-(INT(H393)))))    )</f>
        <v>81.836270608300183</v>
      </c>
      <c r="J393" s="66">
        <v>51.38</v>
      </c>
      <c r="K393" s="68">
        <f>100 * (   ((60*(INT(MIN(J390:J395))))+(100*(MIN(J390:J395)-(INT(MIN(J390:J395))))) )  /  ((60*(INT(J393)))+(100*((J393)-(INT(J393)))))    )</f>
        <v>85.119431891542916</v>
      </c>
      <c r="L393" s="66">
        <v>62.01</v>
      </c>
      <c r="M393" s="67">
        <f>100 * (   ((60*(INT(MIN(L390:L395))))+(100*(MIN(L390:L395)-(INT(MIN(L390:L395))))) )  /  ((60*(INT(L393)))+(100*((L393)-(INT(L393)))))    )</f>
        <v>57.027680730986297</v>
      </c>
      <c r="N393" s="66">
        <v>45.14</v>
      </c>
      <c r="O393" s="68">
        <f>100 * (   ((60*(INT(MIN(N390:N395))))+(100*(MIN(N390:N395)-(INT(MIN(N390:N395))))) )  /  ((60*(INT(N393)))+(100*((N393)-(INT(N393)))))    )</f>
        <v>83.345615327929252</v>
      </c>
      <c r="P393" s="66">
        <v>51.14</v>
      </c>
      <c r="Q393" s="67">
        <f>100 * (   ((60*(INT(MIN(P390:P395))))+(100*(MIN(P390:P395)-(INT(MIN(P390:P395))))) )  /  ((60*(INT(P393)))+(100*((P393)-(INT(P393)))))    )</f>
        <v>66.525699414443721</v>
      </c>
      <c r="R393" s="66"/>
      <c r="S393" s="68"/>
      <c r="T393" s="66">
        <v>48.13</v>
      </c>
      <c r="U393" s="68">
        <f>100 * (   ((60*(INT(MIN(T390:T395))))+(100*(MIN(T390:T395)-(INT(MIN(T390:T395))))) )  /  ((60*(INT(T393)))+(100*((T393)-(INT(T393)))))    )</f>
        <v>93.708952644313854</v>
      </c>
      <c r="V393" s="68">
        <f>SUM(E393,O393,I393,K393,U393)</f>
        <v>407.62990237392671</v>
      </c>
      <c r="W393" s="14"/>
      <c r="X393" s="15"/>
      <c r="Z393" s="13">
        <f t="shared" si="397"/>
        <v>371.82829776354964</v>
      </c>
      <c r="AB393" s="11">
        <f t="shared" si="398"/>
        <v>0</v>
      </c>
      <c r="AC393" s="11">
        <f t="shared" si="399"/>
        <v>0</v>
      </c>
      <c r="AD393" s="11">
        <f t="shared" si="400"/>
        <v>0</v>
      </c>
      <c r="AE393" s="11">
        <f t="shared" si="401"/>
        <v>0</v>
      </c>
      <c r="AF393" s="11">
        <f t="shared" si="402"/>
        <v>0</v>
      </c>
      <c r="AG393" s="11">
        <f t="shared" si="403"/>
        <v>0</v>
      </c>
      <c r="AH393" s="11">
        <f t="shared" si="404"/>
        <v>0</v>
      </c>
      <c r="AI393" s="11">
        <f t="shared" si="405"/>
        <v>371.82829776354964</v>
      </c>
      <c r="AJ393" s="11">
        <f t="shared" si="406"/>
        <v>0</v>
      </c>
      <c r="AK393" s="11">
        <f t="shared" si="407"/>
        <v>0</v>
      </c>
      <c r="AL393" s="11">
        <f t="shared" si="408"/>
        <v>0</v>
      </c>
    </row>
    <row r="394" spans="1:38" x14ac:dyDescent="0.2">
      <c r="A394" s="105" t="s">
        <v>7</v>
      </c>
      <c r="B394" s="96" t="s">
        <v>123</v>
      </c>
      <c r="C394" s="65" t="s">
        <v>73</v>
      </c>
      <c r="D394" s="66">
        <v>141.29</v>
      </c>
      <c r="E394" s="58">
        <f>100 * (   ((60*(INT(MIN(D390:D395))))+(100*(MIN(D390:D395)-(INT(MIN(D390:D395))))) )  /  ((60*(INT(D394)))+(100*((D394)-(INT(D394)))))    )</f>
        <v>36.647426080810455</v>
      </c>
      <c r="F394" s="66"/>
      <c r="G394" s="58"/>
      <c r="H394" s="66"/>
      <c r="I394" s="58"/>
      <c r="J394" s="69"/>
      <c r="K394" s="58"/>
      <c r="L394" s="66">
        <v>62.41</v>
      </c>
      <c r="M394" s="58">
        <f>100 * (   ((60*(INT(MIN(L390:L395))))+(100*(MIN(L390:L395)-(INT(MIN(L390:L395))))) )  /  ((60*(INT(L394)))+(100*((L394)-(INT(L394)))))    )</f>
        <v>56.421164583887276</v>
      </c>
      <c r="N394" s="66"/>
      <c r="O394" s="58"/>
      <c r="P394" s="66">
        <v>34.049999999999997</v>
      </c>
      <c r="Q394" s="58">
        <f>100 * (   ((60*(INT(MIN(P390:P395))))+(100*(MIN(P390:P395)-(INT(MIN(P390:P395))))) )  /  ((60*(INT(P394)))+(100*((P394)-(INT(P394)))))    )</f>
        <v>100</v>
      </c>
      <c r="R394" s="66"/>
      <c r="S394" s="58"/>
      <c r="T394" s="103"/>
      <c r="U394" s="58"/>
      <c r="V394" s="68">
        <f>SUM(E394,G394,Q394,K394,M394)</f>
        <v>193.06859066469772</v>
      </c>
      <c r="W394" s="14"/>
      <c r="X394" s="15"/>
      <c r="Z394" s="13">
        <f t="shared" si="397"/>
        <v>135.14801346528839</v>
      </c>
      <c r="AB394" s="11">
        <f t="shared" si="398"/>
        <v>135.14801346528839</v>
      </c>
      <c r="AC394" s="11">
        <f t="shared" si="399"/>
        <v>0</v>
      </c>
      <c r="AD394" s="11">
        <f t="shared" si="400"/>
        <v>0</v>
      </c>
      <c r="AE394" s="11">
        <f t="shared" si="401"/>
        <v>0</v>
      </c>
      <c r="AF394" s="11">
        <f t="shared" si="402"/>
        <v>0</v>
      </c>
      <c r="AG394" s="11">
        <f t="shared" si="403"/>
        <v>0</v>
      </c>
      <c r="AH394" s="11">
        <f t="shared" si="404"/>
        <v>0</v>
      </c>
      <c r="AI394" s="11">
        <f t="shared" si="405"/>
        <v>0</v>
      </c>
      <c r="AJ394" s="11">
        <f t="shared" si="406"/>
        <v>0</v>
      </c>
      <c r="AK394" s="11">
        <f t="shared" si="407"/>
        <v>0</v>
      </c>
      <c r="AL394" s="11">
        <f t="shared" si="408"/>
        <v>0</v>
      </c>
    </row>
    <row r="395" spans="1:38" s="23" customFormat="1" ht="13.5" thickBot="1" x14ac:dyDescent="0.25">
      <c r="A395" s="107" t="s">
        <v>8</v>
      </c>
      <c r="B395" s="98" t="s">
        <v>61</v>
      </c>
      <c r="C395" s="72" t="s">
        <v>82</v>
      </c>
      <c r="D395" s="73"/>
      <c r="E395" s="74"/>
      <c r="F395" s="73"/>
      <c r="G395" s="74"/>
      <c r="H395" s="73"/>
      <c r="I395" s="74"/>
      <c r="J395" s="73">
        <v>73.38</v>
      </c>
      <c r="K395" s="74">
        <f>100 * (   ((60*(INT(MIN(J390:J395))))+(100*(MIN(J390:J395)-(INT(MIN(J390:J395))))) )  /  ((60*(INT(J395)))+(100*((J395)-(INT(J395)))))    )</f>
        <v>59.68764146672703</v>
      </c>
      <c r="L395" s="73"/>
      <c r="M395" s="74"/>
      <c r="N395" s="73">
        <v>78</v>
      </c>
      <c r="O395" s="74">
        <f>100 * (   ((60*(INT(MIN(N390:N395))))+(100*(MIN(N390:N395)-(INT(MIN(N390:N395))))) )  /  ((60*(INT(N395)))+(100*((N395)-(INT(N395)))))    )</f>
        <v>48.333333333333336</v>
      </c>
      <c r="P395" s="73"/>
      <c r="Q395" s="74"/>
      <c r="R395" s="73"/>
      <c r="S395" s="74"/>
      <c r="T395" s="104"/>
      <c r="U395" s="74"/>
      <c r="V395" s="74">
        <f>SUM(E395,G395,I395,K395,O395)</f>
        <v>108.02097480006037</v>
      </c>
      <c r="W395" s="14"/>
      <c r="X395" s="15"/>
      <c r="Z395" s="13">
        <f t="shared" si="397"/>
        <v>75.614682360042252</v>
      </c>
      <c r="AB395" s="39">
        <f t="shared" si="398"/>
        <v>0</v>
      </c>
      <c r="AC395" s="39">
        <f t="shared" si="399"/>
        <v>0</v>
      </c>
      <c r="AD395" s="39">
        <f t="shared" si="400"/>
        <v>0</v>
      </c>
      <c r="AE395" s="39">
        <f t="shared" si="401"/>
        <v>75.614682360042252</v>
      </c>
      <c r="AF395" s="39">
        <f t="shared" si="402"/>
        <v>0</v>
      </c>
      <c r="AG395" s="39">
        <f t="shared" si="403"/>
        <v>0</v>
      </c>
      <c r="AH395" s="39">
        <f t="shared" si="404"/>
        <v>0</v>
      </c>
      <c r="AI395" s="39">
        <f t="shared" si="405"/>
        <v>0</v>
      </c>
      <c r="AJ395" s="39">
        <f t="shared" si="406"/>
        <v>0</v>
      </c>
      <c r="AK395" s="39">
        <f t="shared" si="407"/>
        <v>0</v>
      </c>
      <c r="AL395" s="11">
        <f t="shared" si="408"/>
        <v>0</v>
      </c>
    </row>
    <row r="396" spans="1:38" ht="13.5" thickBot="1" x14ac:dyDescent="0.25">
      <c r="A396" s="3"/>
      <c r="R396" s="2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 spans="1:38" ht="13.5" customHeight="1" x14ac:dyDescent="0.25">
      <c r="A397" s="387"/>
      <c r="B397" s="390" t="s">
        <v>142</v>
      </c>
      <c r="C397" s="393" t="s">
        <v>2</v>
      </c>
      <c r="D397" s="380" t="s">
        <v>95</v>
      </c>
      <c r="E397" s="380"/>
      <c r="F397" s="380" t="s">
        <v>145</v>
      </c>
      <c r="G397" s="380"/>
      <c r="H397" s="380" t="s">
        <v>133</v>
      </c>
      <c r="I397" s="380"/>
      <c r="J397" s="380" t="s">
        <v>135</v>
      </c>
      <c r="K397" s="380"/>
      <c r="L397" s="380" t="s">
        <v>136</v>
      </c>
      <c r="M397" s="381"/>
      <c r="N397" s="380" t="s">
        <v>149</v>
      </c>
      <c r="O397" s="380"/>
      <c r="P397" s="380" t="s">
        <v>20</v>
      </c>
      <c r="Q397" s="380"/>
      <c r="R397" s="380" t="s">
        <v>153</v>
      </c>
      <c r="S397" s="381"/>
      <c r="T397" s="380" t="s">
        <v>381</v>
      </c>
      <c r="U397" s="381"/>
      <c r="V397" s="384" t="s">
        <v>93</v>
      </c>
      <c r="W397" s="396"/>
      <c r="X397" s="396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 spans="1:38" ht="13.5" x14ac:dyDescent="0.25">
      <c r="A398" s="388"/>
      <c r="B398" s="391"/>
      <c r="C398" s="394"/>
      <c r="D398" s="379" t="s">
        <v>144</v>
      </c>
      <c r="E398" s="379"/>
      <c r="F398" s="379" t="s">
        <v>146</v>
      </c>
      <c r="G398" s="379"/>
      <c r="H398" s="379" t="s">
        <v>146</v>
      </c>
      <c r="I398" s="379"/>
      <c r="J398" s="379" t="s">
        <v>147</v>
      </c>
      <c r="K398" s="379"/>
      <c r="L398" s="379" t="s">
        <v>148</v>
      </c>
      <c r="M398" s="379"/>
      <c r="N398" s="379" t="s">
        <v>151</v>
      </c>
      <c r="O398" s="379"/>
      <c r="P398" s="379" t="s">
        <v>152</v>
      </c>
      <c r="Q398" s="379"/>
      <c r="R398" s="379" t="s">
        <v>91</v>
      </c>
      <c r="S398" s="379"/>
      <c r="T398" s="379" t="s">
        <v>382</v>
      </c>
      <c r="U398" s="379"/>
      <c r="V398" s="385"/>
      <c r="W398" s="396"/>
      <c r="X398" s="396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 spans="1:38" ht="13.5" customHeight="1" thickBot="1" x14ac:dyDescent="0.25">
      <c r="A399" s="389"/>
      <c r="B399" s="392"/>
      <c r="C399" s="395"/>
      <c r="D399" s="31" t="s">
        <v>0</v>
      </c>
      <c r="E399" s="32" t="s">
        <v>1</v>
      </c>
      <c r="F399" s="31" t="s">
        <v>0</v>
      </c>
      <c r="G399" s="32" t="s">
        <v>1</v>
      </c>
      <c r="H399" s="31" t="s">
        <v>0</v>
      </c>
      <c r="I399" s="32" t="s">
        <v>1</v>
      </c>
      <c r="J399" s="31" t="s">
        <v>0</v>
      </c>
      <c r="K399" s="32" t="s">
        <v>1</v>
      </c>
      <c r="L399" s="31" t="s">
        <v>0</v>
      </c>
      <c r="M399" s="32" t="s">
        <v>1</v>
      </c>
      <c r="N399" s="31" t="s">
        <v>0</v>
      </c>
      <c r="O399" s="32" t="s">
        <v>1</v>
      </c>
      <c r="P399" s="31" t="s">
        <v>0</v>
      </c>
      <c r="Q399" s="32" t="s">
        <v>1</v>
      </c>
      <c r="R399" s="31" t="s">
        <v>0</v>
      </c>
      <c r="S399" s="32" t="s">
        <v>1</v>
      </c>
      <c r="T399" s="31" t="s">
        <v>0</v>
      </c>
      <c r="U399" s="32" t="s">
        <v>1</v>
      </c>
      <c r="V399" s="386"/>
      <c r="W399" s="14"/>
      <c r="X399" s="19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 spans="1:38" x14ac:dyDescent="0.2">
      <c r="A400" s="108" t="s">
        <v>3</v>
      </c>
      <c r="B400" s="111" t="s">
        <v>64</v>
      </c>
      <c r="C400" s="60" t="s">
        <v>80</v>
      </c>
      <c r="D400" s="61">
        <v>93.49</v>
      </c>
      <c r="E400" s="63">
        <f>100 * (   ((60*(INT(MIN(D400:D402))))+(100*(MIN(D400:D402)-(INT(MIN(D400:D402))))) )  /  ((60*(INT(D400)))+(100*((D400)-(INT(D400)))))    )</f>
        <v>73.245691952389436</v>
      </c>
      <c r="F400" s="61">
        <v>68.430000000000007</v>
      </c>
      <c r="G400" s="62">
        <f>100 * (   ((60*(INT(MIN(F400:F402))))+(100*(MIN(F400:F402)-(INT(MIN(F400:F402))))) )  /  ((60*(INT(F400)))+(100*((F400)-(INT(F400)))))    )</f>
        <v>100</v>
      </c>
      <c r="H400" s="61">
        <v>84.06</v>
      </c>
      <c r="I400" s="62">
        <f>100 * (   ((60*(INT(MIN(H400:H402))))+(100*(MIN(H400:H402)-(INT(MIN(H400:H402))))) )  /  ((60*(INT(H400)))+(100*((H400)-(INT(H400)))))    )</f>
        <v>100</v>
      </c>
      <c r="J400" s="61">
        <v>51.5</v>
      </c>
      <c r="K400" s="62">
        <f>100 * (   ((60*(INT(MIN(J400:J402))))+(100*(MIN(J400:J402)-(INT(MIN(J400:J402))))) )  /  ((60*(INT(J400)))+(100*((J400)-(INT(J400)))))    )</f>
        <v>100</v>
      </c>
      <c r="L400" s="61">
        <v>45.18</v>
      </c>
      <c r="M400" s="62">
        <f>100 * (   ((60*(INT(MIN(L400:L402))))+(100*(MIN(L400:L402)-(INT(MIN(L400:L402))))) )  /  ((60*(INT(L400)))+(100*((L400)-(INT(L400)))))    )</f>
        <v>100</v>
      </c>
      <c r="N400" s="61">
        <v>36.020000000000003</v>
      </c>
      <c r="O400" s="62">
        <f>100 * (   ((60*(INT(MIN(N400:N402))))+(100*(MIN(N400:N402)-(INT(MIN(N400:N402))))) )  /  ((60*(INT(N400)))+(100*((N400)-(INT(N400)))))    )</f>
        <v>100</v>
      </c>
      <c r="P400" s="61">
        <v>82.01</v>
      </c>
      <c r="Q400" s="63">
        <f>100 * (   ((60*(INT(MIN(P400:P402))))+(100*(MIN(P400:P402)-(INT(MIN(P400:P402))))) )  /  ((60*(INT(P400)))+(100*((P400)-(INT(P400)))))    )</f>
        <v>65.738671001828877</v>
      </c>
      <c r="R400" s="61">
        <v>106.14</v>
      </c>
      <c r="S400" s="63">
        <f>100 * (   ((60*(INT(MIN(R400:R402))))+(100*(MIN(R400:R402)-(INT(MIN(R400:R402))))) )  /  ((60*(INT(R400)))+(100*((R400)-(INT(R400)))))    )</f>
        <v>100</v>
      </c>
      <c r="T400" s="61">
        <v>56.02</v>
      </c>
      <c r="U400" s="63">
        <f>100 * (   ((60*(INT(MIN(T400:T402))))+(100*(MIN(T400:T402)-(INT(MIN(T400:T402))))) )  /  ((60*(INT(T400)))+(100*((T400)-(INT(T400)))))    )</f>
        <v>100</v>
      </c>
      <c r="V400" s="62">
        <f>SUM(O400,G400,I400,K400,M400)</f>
        <v>500</v>
      </c>
      <c r="W400" s="14"/>
      <c r="X400" s="15"/>
      <c r="Z400" s="13">
        <f t="shared" ref="Z400:Z402" si="409">(SUM(E400,G400,I400,K400,M400,O400,Q400,S400,U400)*0.7)</f>
        <v>587.28905406795275</v>
      </c>
      <c r="AB400" s="11">
        <f>IF(C400="Vihor",1,0)*Z400</f>
        <v>0</v>
      </c>
      <c r="AC400" s="11">
        <f>IF(C400="Maksimir",1,0)*Z400</f>
        <v>587.28905406795275</v>
      </c>
      <c r="AD400" s="11">
        <f>IF(C400="Japetić",1,0)*Z400</f>
        <v>0</v>
      </c>
      <c r="AE400" s="11">
        <f>IF(C400="Bjelovar",1,0)*Z400</f>
        <v>0</v>
      </c>
      <c r="AF400" s="11">
        <f>IF(C400="Međimurje",1,0)*Z400</f>
        <v>0</v>
      </c>
      <c r="AG400" s="11">
        <f>IF(C400="Sova",1,0)*Z400</f>
        <v>0</v>
      </c>
      <c r="AH400" s="11">
        <f>IF(C400="Orion",1,0)*Z400</f>
        <v>0</v>
      </c>
      <c r="AI400" s="11">
        <f>IF(C400="Kapela",1,0)*Z400</f>
        <v>0</v>
      </c>
      <c r="AJ400" s="11">
        <f>IF(C400="Jelen",1,0)*Z400</f>
        <v>0</v>
      </c>
      <c r="AK400" s="11">
        <f>IF(C400="Varaždin",1,0)*Z400</f>
        <v>0</v>
      </c>
      <c r="AL400" s="11">
        <f>IF(C400="Ivan Merz",1,0)*Z400</f>
        <v>0</v>
      </c>
    </row>
    <row r="401" spans="1:38" x14ac:dyDescent="0.2">
      <c r="A401" s="105" t="s">
        <v>4</v>
      </c>
      <c r="B401" s="96" t="s">
        <v>281</v>
      </c>
      <c r="C401" s="65" t="s">
        <v>73</v>
      </c>
      <c r="D401" s="66">
        <v>68.430000000000007</v>
      </c>
      <c r="E401" s="68">
        <f>100 * (   ((60*(INT(MIN(D400:D402))))+(100*(MIN(D400:D402)-(INT(MIN(D400:D402))))) )  /  ((60*(INT(D401)))+(100*((D401)-(INT(D401)))))    )</f>
        <v>100</v>
      </c>
      <c r="F401" s="66"/>
      <c r="G401" s="68"/>
      <c r="H401" s="66"/>
      <c r="I401" s="68"/>
      <c r="J401" s="66">
        <v>92.45</v>
      </c>
      <c r="K401" s="67">
        <f>100 * (   ((60*(INT(MIN(J400:J402))))+(100*(MIN(J400:J402)-(INT(MIN(J400:J402))))) )  /  ((60*(INT(J401)))+(100*((J401)-(INT(J401)))))    )</f>
        <v>55.884995507637015</v>
      </c>
      <c r="L401" s="66">
        <v>76.260000000000005</v>
      </c>
      <c r="M401" s="67">
        <f>100 * (   ((60*(INT(MIN(L400:L402))))+(100*(MIN(L400:L402)-(INT(MIN(L400:L402))))) )  /  ((60*(INT(L401)))+(100*((L401)-(INT(L401)))))    )</f>
        <v>59.267335368512853</v>
      </c>
      <c r="N401" s="66">
        <v>38.03</v>
      </c>
      <c r="O401" s="68">
        <f>100 * (   ((60*(INT(MIN(N400:N402))))+(100*(MIN(N400:N402)-(INT(MIN(N400:N402))))) )  /  ((60*(INT(N401)))+(100*((N401)-(INT(N401)))))    )</f>
        <v>94.699956197985131</v>
      </c>
      <c r="P401" s="66">
        <v>53.55</v>
      </c>
      <c r="Q401" s="68">
        <f>100 * (   ((60*(INT(MIN(P400:P402))))+(100*(MIN(P400:P402)-(INT(MIN(P400:P402))))) )  /  ((60*(INT(P401)))+(100*((P401)-(INT(P401)))))    )</f>
        <v>100</v>
      </c>
      <c r="R401" s="66">
        <v>110.21</v>
      </c>
      <c r="S401" s="68">
        <f>100 * (   ((60*(INT(MIN(R400:R402))))+(100*(MIN(R400:R402)-(INT(MIN(R400:R402))))) )  /  ((60*(INT(R401)))+(100*((R401)-(INT(R401)))))    )</f>
        <v>96.269445703066012</v>
      </c>
      <c r="T401" s="66">
        <v>62.1</v>
      </c>
      <c r="U401" s="68">
        <f>100 * (   ((60*(INT(MIN(T400:T402))))+(100*(MIN(T400:T402)-(INT(MIN(T400:T402))))) )  /  ((60*(INT(T401)))+(100*((T401)-(INT(T401)))))    )</f>
        <v>90.134048257372669</v>
      </c>
      <c r="V401" s="68">
        <f>SUM(E401,O401,Q401,S401,U401)</f>
        <v>481.10345015842381</v>
      </c>
      <c r="W401" s="14"/>
      <c r="X401" s="15"/>
      <c r="Z401" s="13">
        <f t="shared" si="409"/>
        <v>417.3790467242016</v>
      </c>
      <c r="AB401" s="11">
        <f>IF(C401="Vihor",1,0)*Z401</f>
        <v>417.3790467242016</v>
      </c>
      <c r="AC401" s="11">
        <f>IF(C401="Maksimir",1,0)*Z401</f>
        <v>0</v>
      </c>
      <c r="AD401" s="11">
        <f>IF(C401="Japetić",1,0)*Z401</f>
        <v>0</v>
      </c>
      <c r="AE401" s="11">
        <f>IF(C401="Bjelovar",1,0)*Z401</f>
        <v>0</v>
      </c>
      <c r="AF401" s="11">
        <f>IF(C401="Međimurje",1,0)*Z401</f>
        <v>0</v>
      </c>
      <c r="AG401" s="11">
        <f>IF(C401="Sova",1,0)*Z401</f>
        <v>0</v>
      </c>
      <c r="AH401" s="11">
        <f>IF(C401="Orion",1,0)*Z401</f>
        <v>0</v>
      </c>
      <c r="AI401" s="11">
        <f>IF(C401="Kapela",1,0)*Z401</f>
        <v>0</v>
      </c>
      <c r="AJ401" s="11">
        <f>IF(C401="Jelen",1,0)*Z401</f>
        <v>0</v>
      </c>
      <c r="AK401" s="11">
        <f>IF(C401="Varaždin",1,0)*Z401</f>
        <v>0</v>
      </c>
      <c r="AL401" s="11">
        <f>IF(C401="Ivan Merz",1,0)*Z401</f>
        <v>0</v>
      </c>
    </row>
    <row r="402" spans="1:38" ht="13.5" thickBot="1" x14ac:dyDescent="0.25">
      <c r="A402" s="107" t="s">
        <v>5</v>
      </c>
      <c r="B402" s="98" t="s">
        <v>282</v>
      </c>
      <c r="C402" s="72" t="s">
        <v>84</v>
      </c>
      <c r="D402" s="73">
        <v>76.38</v>
      </c>
      <c r="E402" s="74">
        <f>100 * (   ((60*(INT(MIN(D400:D402))))+(100*(MIN(D400:D402)-(INT(MIN(D400:D402))))) )  /  ((60*(INT(D402)))+(100*((D402)-(INT(D402)))))    )</f>
        <v>89.66942148760333</v>
      </c>
      <c r="F402" s="73"/>
      <c r="G402" s="74"/>
      <c r="H402" s="73"/>
      <c r="I402" s="74"/>
      <c r="J402" s="73">
        <v>87.18</v>
      </c>
      <c r="K402" s="123">
        <f>100 * (   ((60*(INT(MIN(J400:J402))))+(100*(MIN(J400:J402)-(INT(MIN(J400:J402))))) )  /  ((60*(INT(J402)))+(100*((J402)-(INT(J402)))))    )</f>
        <v>59.373806796487195</v>
      </c>
      <c r="L402" s="73">
        <v>55.57</v>
      </c>
      <c r="M402" s="123">
        <f>100 * (   ((60*(INT(MIN(L400:L402))))+(100*(MIN(L400:L402)-(INT(MIN(L400:L402))))) )  /  ((60*(INT(L402)))+(100*((L402)-(INT(L402)))))    )</f>
        <v>80.965147453083105</v>
      </c>
      <c r="N402" s="73">
        <v>44.41</v>
      </c>
      <c r="O402" s="74">
        <f>100 * (   ((60*(INT(MIN(N400:N402))))+(100*(MIN(N400:N402)-(INT(MIN(N400:N402))))) )  /  ((60*(INT(N402)))+(100*((N402)-(INT(N402)))))    )</f>
        <v>80.641551659828451</v>
      </c>
      <c r="P402" s="73">
        <v>55.04</v>
      </c>
      <c r="Q402" s="74">
        <f>100 * (   ((60*(INT(MIN(P400:P402))))+(100*(MIN(P400:P402)-(INT(MIN(P400:P402))))) )  /  ((60*(INT(P402)))+(100*((P402)-(INT(P402)))))    )</f>
        <v>97.911622276029036</v>
      </c>
      <c r="R402" s="73">
        <v>126.25</v>
      </c>
      <c r="S402" s="74">
        <f>100 * (   ((60*(INT(MIN(R400:R402))))+(100*(MIN(R400:R402)-(INT(MIN(R400:R402))))) )  /  ((60*(INT(R402)))+(100*((R402)-(INT(R402)))))    )</f>
        <v>84.034278180619651</v>
      </c>
      <c r="T402" s="73">
        <v>59.06</v>
      </c>
      <c r="U402" s="74">
        <f>100 * (   ((60*(INT(MIN(T400:T402))))+(100*(MIN(T400:T402)-(INT(MIN(T400:T402))))) )  /  ((60*(INT(T402)))+(100*((T402)-(INT(T402)))))    )</f>
        <v>94.811054709531888</v>
      </c>
      <c r="V402" s="74">
        <f>SUM(E402,O402,Q402,S402,U402)</f>
        <v>447.06792831361236</v>
      </c>
      <c r="W402" s="14"/>
      <c r="X402" s="15"/>
      <c r="Z402" s="13">
        <f t="shared" si="409"/>
        <v>411.18481779422785</v>
      </c>
      <c r="AB402" s="11">
        <f t="shared" ref="AB402" si="410">IF(C402="Vihor",1,0)*Z402</f>
        <v>0</v>
      </c>
      <c r="AC402" s="11">
        <f t="shared" ref="AC402" si="411">IF(C402="Maksimir",1,0)*Z402</f>
        <v>0</v>
      </c>
      <c r="AD402" s="11">
        <f t="shared" ref="AD402" si="412">IF(C402="Japetić",1,0)*Z402</f>
        <v>0</v>
      </c>
      <c r="AE402" s="11">
        <f t="shared" ref="AE402" si="413">IF(C402="Bjelovar",1,0)*Z402</f>
        <v>0</v>
      </c>
      <c r="AF402" s="11">
        <f t="shared" ref="AF402" si="414">IF(C402="Međimurje",1,0)*Z402</f>
        <v>0</v>
      </c>
      <c r="AG402" s="11">
        <f t="shared" ref="AG402" si="415">IF(C402="Sova",1,0)*Z402</f>
        <v>0</v>
      </c>
      <c r="AH402" s="11">
        <f t="shared" ref="AH402" si="416">IF(C402="Orion",1,0)*Z402</f>
        <v>0</v>
      </c>
      <c r="AI402" s="11">
        <f t="shared" ref="AI402" si="417">IF(C402="Kapela",1,0)*Z402</f>
        <v>411.18481779422785</v>
      </c>
      <c r="AJ402" s="11">
        <f t="shared" ref="AJ402" si="418">IF(C402="Jelen",1,0)*Z402</f>
        <v>0</v>
      </c>
      <c r="AK402" s="11">
        <f t="shared" ref="AK402" si="419">IF(C402="Varaždin",1,0)*Z402</f>
        <v>0</v>
      </c>
      <c r="AL402" s="11">
        <f t="shared" ref="AL402" si="420">IF(C402="Ivan Merz",1,0)*Z402</f>
        <v>0</v>
      </c>
    </row>
    <row r="406" spans="1:38" x14ac:dyDescent="0.2">
      <c r="AE406" s="7" t="s">
        <v>98</v>
      </c>
    </row>
    <row r="409" spans="1:38" x14ac:dyDescent="0.2">
      <c r="AD409" s="11"/>
    </row>
  </sheetData>
  <mergeCells count="499">
    <mergeCell ref="V387:V389"/>
    <mergeCell ref="W387:X387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D362:E362"/>
    <mergeCell ref="D363:E363"/>
    <mergeCell ref="H161:I161"/>
    <mergeCell ref="H337:I337"/>
    <mergeCell ref="N397:O397"/>
    <mergeCell ref="V397:V399"/>
    <mergeCell ref="W397:X397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P397:Q397"/>
    <mergeCell ref="R397:S397"/>
    <mergeCell ref="T397:U397"/>
    <mergeCell ref="N387:O387"/>
    <mergeCell ref="P387:Q387"/>
    <mergeCell ref="R387:S387"/>
    <mergeCell ref="T387:U387"/>
    <mergeCell ref="W221:X221"/>
    <mergeCell ref="W161:X161"/>
    <mergeCell ref="P34:Q34"/>
    <mergeCell ref="GJ2:GK3"/>
    <mergeCell ref="A77:A79"/>
    <mergeCell ref="A397:A399"/>
    <mergeCell ref="B397:B399"/>
    <mergeCell ref="C397:C399"/>
    <mergeCell ref="D397:E397"/>
    <mergeCell ref="F397:G397"/>
    <mergeCell ref="H397:I397"/>
    <mergeCell ref="J397:K397"/>
    <mergeCell ref="L397:M397"/>
    <mergeCell ref="A387:A389"/>
    <mergeCell ref="B387:B389"/>
    <mergeCell ref="C387:C389"/>
    <mergeCell ref="D387:E387"/>
    <mergeCell ref="F387:G387"/>
    <mergeCell ref="H387:I387"/>
    <mergeCell ref="J387:K387"/>
    <mergeCell ref="L387:M387"/>
    <mergeCell ref="A362:A364"/>
    <mergeCell ref="B362:B364"/>
    <mergeCell ref="C362:C364"/>
    <mergeCell ref="H242:I242"/>
    <mergeCell ref="F162:G162"/>
    <mergeCell ref="F161:G161"/>
    <mergeCell ref="N98:O98"/>
    <mergeCell ref="H188:I188"/>
    <mergeCell ref="J134:K134"/>
    <mergeCell ref="GZ2:HA3"/>
    <mergeCell ref="HP2:HQ3"/>
    <mergeCell ref="IF2:IG3"/>
    <mergeCell ref="P112:Q112"/>
    <mergeCell ref="P58:Q58"/>
    <mergeCell ref="T241:U241"/>
    <mergeCell ref="V241:V243"/>
    <mergeCell ref="W241:X241"/>
    <mergeCell ref="CR2:CS3"/>
    <mergeCell ref="DH2:DI3"/>
    <mergeCell ref="DX2:DY3"/>
    <mergeCell ref="EN2:EO3"/>
    <mergeCell ref="FD2:FE3"/>
    <mergeCell ref="FT2:FU3"/>
    <mergeCell ref="V133:V135"/>
    <mergeCell ref="R134:S134"/>
    <mergeCell ref="T134:U134"/>
    <mergeCell ref="V123:V125"/>
    <mergeCell ref="L269:M269"/>
    <mergeCell ref="L252:M252"/>
    <mergeCell ref="N252:O252"/>
    <mergeCell ref="L251:M251"/>
    <mergeCell ref="N162:O162"/>
    <mergeCell ref="N124:O124"/>
    <mergeCell ref="N123:O123"/>
    <mergeCell ref="N99:O99"/>
    <mergeCell ref="N113:O113"/>
    <mergeCell ref="L112:M112"/>
    <mergeCell ref="L134:M134"/>
    <mergeCell ref="N134:O134"/>
    <mergeCell ref="H336:I336"/>
    <mergeCell ref="J336:K336"/>
    <mergeCell ref="J337:K337"/>
    <mergeCell ref="N362:O362"/>
    <mergeCell ref="N270:O270"/>
    <mergeCell ref="F252:G252"/>
    <mergeCell ref="J252:K252"/>
    <mergeCell ref="D270:E270"/>
    <mergeCell ref="B77:B79"/>
    <mergeCell ref="C77:C79"/>
    <mergeCell ref="D77:E77"/>
    <mergeCell ref="D78:E78"/>
    <mergeCell ref="C112:C114"/>
    <mergeCell ref="D112:E112"/>
    <mergeCell ref="F270:G270"/>
    <mergeCell ref="F251:G251"/>
    <mergeCell ref="J251:K251"/>
    <mergeCell ref="H251:I251"/>
    <mergeCell ref="J270:K270"/>
    <mergeCell ref="H252:I252"/>
    <mergeCell ref="F269:G269"/>
    <mergeCell ref="J269:K269"/>
    <mergeCell ref="H269:I269"/>
    <mergeCell ref="H270:I270"/>
    <mergeCell ref="J242:K242"/>
    <mergeCell ref="P187:Q187"/>
    <mergeCell ref="N220:O220"/>
    <mergeCell ref="N221:O221"/>
    <mergeCell ref="R187:S187"/>
    <mergeCell ref="H99:I99"/>
    <mergeCell ref="J99:K99"/>
    <mergeCell ref="L77:M77"/>
    <mergeCell ref="J77:K77"/>
    <mergeCell ref="L99:M99"/>
    <mergeCell ref="L78:M78"/>
    <mergeCell ref="J113:K113"/>
    <mergeCell ref="L98:M98"/>
    <mergeCell ref="H241:I241"/>
    <mergeCell ref="P242:Q242"/>
    <mergeCell ref="J241:K241"/>
    <mergeCell ref="L241:M241"/>
    <mergeCell ref="N241:O241"/>
    <mergeCell ref="N242:O242"/>
    <mergeCell ref="N133:O133"/>
    <mergeCell ref="N112:O112"/>
    <mergeCell ref="N188:O188"/>
    <mergeCell ref="H112:I112"/>
    <mergeCell ref="J112:K112"/>
    <mergeCell ref="N363:O363"/>
    <mergeCell ref="F362:G362"/>
    <mergeCell ref="H362:I362"/>
    <mergeCell ref="J362:K362"/>
    <mergeCell ref="L362:M362"/>
    <mergeCell ref="F363:G363"/>
    <mergeCell ref="H363:I363"/>
    <mergeCell ref="J363:K363"/>
    <mergeCell ref="L363:M363"/>
    <mergeCell ref="CB2:CC3"/>
    <mergeCell ref="W98:X98"/>
    <mergeCell ref="T188:U188"/>
    <mergeCell ref="H187:I187"/>
    <mergeCell ref="J221:K221"/>
    <mergeCell ref="R2:S3"/>
    <mergeCell ref="AF2:AG3"/>
    <mergeCell ref="AV2:AW3"/>
    <mergeCell ref="BL2:BM3"/>
    <mergeCell ref="N58:O58"/>
    <mergeCell ref="W188:X188"/>
    <mergeCell ref="W113:X113"/>
    <mergeCell ref="W112:X112"/>
    <mergeCell ref="V220:V222"/>
    <mergeCell ref="J78:K78"/>
    <mergeCell ref="T113:U113"/>
    <mergeCell ref="P123:Q123"/>
    <mergeCell ref="R123:S123"/>
    <mergeCell ref="T123:U123"/>
    <mergeCell ref="R124:S124"/>
    <mergeCell ref="T124:U124"/>
    <mergeCell ref="R162:S162"/>
    <mergeCell ref="P134:Q134"/>
    <mergeCell ref="N34:O34"/>
    <mergeCell ref="B2:B3"/>
    <mergeCell ref="P241:Q241"/>
    <mergeCell ref="W58:X58"/>
    <mergeCell ref="W59:X59"/>
    <mergeCell ref="R241:S241"/>
    <mergeCell ref="V58:V60"/>
    <mergeCell ref="R58:S58"/>
    <mergeCell ref="T58:U58"/>
    <mergeCell ref="W33:X33"/>
    <mergeCell ref="W34:X34"/>
    <mergeCell ref="V33:V35"/>
    <mergeCell ref="R33:S33"/>
    <mergeCell ref="T33:U33"/>
    <mergeCell ref="R34:S34"/>
    <mergeCell ref="T34:U34"/>
    <mergeCell ref="L33:M33"/>
    <mergeCell ref="N33:O33"/>
    <mergeCell ref="P33:Q33"/>
    <mergeCell ref="P59:Q59"/>
    <mergeCell ref="F58:G58"/>
    <mergeCell ref="F99:G99"/>
    <mergeCell ref="F78:G78"/>
    <mergeCell ref="F98:G98"/>
    <mergeCell ref="F113:G113"/>
    <mergeCell ref="W337:X337"/>
    <mergeCell ref="W302:X302"/>
    <mergeCell ref="W99:X99"/>
    <mergeCell ref="W362:X362"/>
    <mergeCell ref="W303:X303"/>
    <mergeCell ref="W77:X77"/>
    <mergeCell ref="W78:X78"/>
    <mergeCell ref="W269:X269"/>
    <mergeCell ref="W363:X363"/>
    <mergeCell ref="W336:X336"/>
    <mergeCell ref="W133:X133"/>
    <mergeCell ref="W162:X162"/>
    <mergeCell ref="W134:X134"/>
    <mergeCell ref="W124:X124"/>
    <mergeCell ref="W270:X270"/>
    <mergeCell ref="W187:X187"/>
    <mergeCell ref="W123:X123"/>
    <mergeCell ref="W251:X251"/>
    <mergeCell ref="W295:X295"/>
    <mergeCell ref="W296:X296"/>
    <mergeCell ref="W281:X281"/>
    <mergeCell ref="W282:X282"/>
    <mergeCell ref="W242:X242"/>
    <mergeCell ref="W220:X220"/>
    <mergeCell ref="V295:V297"/>
    <mergeCell ref="T296:U296"/>
    <mergeCell ref="R296:S296"/>
    <mergeCell ref="V302:V304"/>
    <mergeCell ref="N336:O336"/>
    <mergeCell ref="V77:V79"/>
    <mergeCell ref="T77:U77"/>
    <mergeCell ref="T78:U78"/>
    <mergeCell ref="P77:Q77"/>
    <mergeCell ref="R78:S78"/>
    <mergeCell ref="N78:O78"/>
    <mergeCell ref="T112:U112"/>
    <mergeCell ref="P99:Q99"/>
    <mergeCell ref="N269:O269"/>
    <mergeCell ref="R295:S295"/>
    <mergeCell ref="T295:U295"/>
    <mergeCell ref="R242:S242"/>
    <mergeCell ref="P220:Q220"/>
    <mergeCell ref="P78:Q78"/>
    <mergeCell ref="N77:O77"/>
    <mergeCell ref="R77:S77"/>
    <mergeCell ref="N251:O251"/>
    <mergeCell ref="V251:V253"/>
    <mergeCell ref="P269:Q269"/>
    <mergeCell ref="V269:V271"/>
    <mergeCell ref="P281:Q281"/>
    <mergeCell ref="V281:V283"/>
    <mergeCell ref="P251:Q251"/>
    <mergeCell ref="T269:U269"/>
    <mergeCell ref="R281:S281"/>
    <mergeCell ref="T281:U281"/>
    <mergeCell ref="R252:S252"/>
    <mergeCell ref="T252:U252"/>
    <mergeCell ref="R282:S282"/>
    <mergeCell ref="R269:S269"/>
    <mergeCell ref="T282:U282"/>
    <mergeCell ref="R251:S251"/>
    <mergeCell ref="T251:U251"/>
    <mergeCell ref="P252:Q252"/>
    <mergeCell ref="R270:S270"/>
    <mergeCell ref="T270:U270"/>
    <mergeCell ref="P270:Q270"/>
    <mergeCell ref="A269:A271"/>
    <mergeCell ref="B269:B271"/>
    <mergeCell ref="C269:C271"/>
    <mergeCell ref="D269:E269"/>
    <mergeCell ref="A251:A253"/>
    <mergeCell ref="B251:B253"/>
    <mergeCell ref="C251:C253"/>
    <mergeCell ref="D251:E251"/>
    <mergeCell ref="D252:E252"/>
    <mergeCell ref="A281:A283"/>
    <mergeCell ref="B281:B283"/>
    <mergeCell ref="C281:C283"/>
    <mergeCell ref="N282:O282"/>
    <mergeCell ref="H282:I282"/>
    <mergeCell ref="D282:E282"/>
    <mergeCell ref="P282:Q282"/>
    <mergeCell ref="L281:M281"/>
    <mergeCell ref="N281:O281"/>
    <mergeCell ref="H281:I281"/>
    <mergeCell ref="L282:M282"/>
    <mergeCell ref="F282:G282"/>
    <mergeCell ref="J282:K282"/>
    <mergeCell ref="D281:E281"/>
    <mergeCell ref="F281:G281"/>
    <mergeCell ref="J281:K281"/>
    <mergeCell ref="D296:E296"/>
    <mergeCell ref="F296:G296"/>
    <mergeCell ref="J296:K296"/>
    <mergeCell ref="L296:M296"/>
    <mergeCell ref="N296:O296"/>
    <mergeCell ref="P296:Q296"/>
    <mergeCell ref="F295:G295"/>
    <mergeCell ref="J295:K295"/>
    <mergeCell ref="L295:M295"/>
    <mergeCell ref="P295:Q295"/>
    <mergeCell ref="N295:O295"/>
    <mergeCell ref="H296:I296"/>
    <mergeCell ref="H295:I295"/>
    <mergeCell ref="D303:E303"/>
    <mergeCell ref="F303:G303"/>
    <mergeCell ref="J303:K303"/>
    <mergeCell ref="L303:M303"/>
    <mergeCell ref="N303:O303"/>
    <mergeCell ref="P303:Q303"/>
    <mergeCell ref="R302:S302"/>
    <mergeCell ref="T302:U302"/>
    <mergeCell ref="R303:S303"/>
    <mergeCell ref="T303:U303"/>
    <mergeCell ref="J302:K302"/>
    <mergeCell ref="P302:Q302"/>
    <mergeCell ref="A295:A297"/>
    <mergeCell ref="B295:B297"/>
    <mergeCell ref="C295:C297"/>
    <mergeCell ref="D295:E295"/>
    <mergeCell ref="A336:A338"/>
    <mergeCell ref="P336:Q336"/>
    <mergeCell ref="F302:G302"/>
    <mergeCell ref="A302:A304"/>
    <mergeCell ref="B302:B304"/>
    <mergeCell ref="C302:C304"/>
    <mergeCell ref="D302:E302"/>
    <mergeCell ref="B336:B338"/>
    <mergeCell ref="C336:C338"/>
    <mergeCell ref="D336:E336"/>
    <mergeCell ref="H303:I303"/>
    <mergeCell ref="D337:E337"/>
    <mergeCell ref="F337:G337"/>
    <mergeCell ref="F336:G336"/>
    <mergeCell ref="L336:M336"/>
    <mergeCell ref="L302:M302"/>
    <mergeCell ref="N302:O302"/>
    <mergeCell ref="H302:I302"/>
    <mergeCell ref="L337:M337"/>
    <mergeCell ref="N337:O337"/>
    <mergeCell ref="V336:V338"/>
    <mergeCell ref="P363:Q363"/>
    <mergeCell ref="V362:V364"/>
    <mergeCell ref="R336:S336"/>
    <mergeCell ref="T336:U336"/>
    <mergeCell ref="T363:U363"/>
    <mergeCell ref="R362:S362"/>
    <mergeCell ref="R363:S363"/>
    <mergeCell ref="T362:U362"/>
    <mergeCell ref="P362:Q362"/>
    <mergeCell ref="P337:Q337"/>
    <mergeCell ref="R337:S337"/>
    <mergeCell ref="T337:U337"/>
    <mergeCell ref="L270:M270"/>
    <mergeCell ref="A123:A125"/>
    <mergeCell ref="B123:B125"/>
    <mergeCell ref="C123:C125"/>
    <mergeCell ref="D123:E123"/>
    <mergeCell ref="D124:E124"/>
    <mergeCell ref="F123:G123"/>
    <mergeCell ref="J123:K123"/>
    <mergeCell ref="F124:G124"/>
    <mergeCell ref="J124:K124"/>
    <mergeCell ref="H124:I124"/>
    <mergeCell ref="H123:I123"/>
    <mergeCell ref="A133:A135"/>
    <mergeCell ref="B133:B135"/>
    <mergeCell ref="C133:C135"/>
    <mergeCell ref="D133:E133"/>
    <mergeCell ref="D134:E134"/>
    <mergeCell ref="L242:M242"/>
    <mergeCell ref="F221:G221"/>
    <mergeCell ref="F187:G187"/>
    <mergeCell ref="L133:M133"/>
    <mergeCell ref="L162:M162"/>
    <mergeCell ref="L123:M123"/>
    <mergeCell ref="L124:M124"/>
    <mergeCell ref="F77:G77"/>
    <mergeCell ref="F134:G134"/>
    <mergeCell ref="F133:G133"/>
    <mergeCell ref="H133:I133"/>
    <mergeCell ref="H134:I134"/>
    <mergeCell ref="F59:G59"/>
    <mergeCell ref="A58:A60"/>
    <mergeCell ref="A33:A35"/>
    <mergeCell ref="B33:B35"/>
    <mergeCell ref="A98:A100"/>
    <mergeCell ref="B98:B100"/>
    <mergeCell ref="C98:C100"/>
    <mergeCell ref="D98:E98"/>
    <mergeCell ref="D99:E99"/>
    <mergeCell ref="F112:G112"/>
    <mergeCell ref="A112:A114"/>
    <mergeCell ref="B112:B114"/>
    <mergeCell ref="D113:E113"/>
    <mergeCell ref="H113:I113"/>
    <mergeCell ref="H98:I98"/>
    <mergeCell ref="A241:A243"/>
    <mergeCell ref="B241:B243"/>
    <mergeCell ref="C241:C243"/>
    <mergeCell ref="D241:E241"/>
    <mergeCell ref="D242:E242"/>
    <mergeCell ref="B58:B60"/>
    <mergeCell ref="C33:C35"/>
    <mergeCell ref="D33:E33"/>
    <mergeCell ref="D34:E34"/>
    <mergeCell ref="D59:E59"/>
    <mergeCell ref="C58:C60"/>
    <mergeCell ref="A220:A222"/>
    <mergeCell ref="B220:B222"/>
    <mergeCell ref="C220:C222"/>
    <mergeCell ref="D220:E220"/>
    <mergeCell ref="D221:E221"/>
    <mergeCell ref="A161:A163"/>
    <mergeCell ref="B161:B163"/>
    <mergeCell ref="C161:C163"/>
    <mergeCell ref="B187:B189"/>
    <mergeCell ref="C187:C189"/>
    <mergeCell ref="A187:A189"/>
    <mergeCell ref="D162:E162"/>
    <mergeCell ref="V187:V189"/>
    <mergeCell ref="V161:V163"/>
    <mergeCell ref="J162:K162"/>
    <mergeCell ref="R161:S161"/>
    <mergeCell ref="H162:I162"/>
    <mergeCell ref="L188:M188"/>
    <mergeCell ref="P162:Q162"/>
    <mergeCell ref="P161:Q161"/>
    <mergeCell ref="T187:U187"/>
    <mergeCell ref="R188:S188"/>
    <mergeCell ref="J188:K188"/>
    <mergeCell ref="J161:K161"/>
    <mergeCell ref="T162:U162"/>
    <mergeCell ref="P188:Q188"/>
    <mergeCell ref="J133:K133"/>
    <mergeCell ref="V98:V100"/>
    <mergeCell ref="P98:Q98"/>
    <mergeCell ref="R98:S98"/>
    <mergeCell ref="T98:U98"/>
    <mergeCell ref="V112:V114"/>
    <mergeCell ref="P113:Q113"/>
    <mergeCell ref="T99:U99"/>
    <mergeCell ref="R133:S133"/>
    <mergeCell ref="T133:U133"/>
    <mergeCell ref="R113:S113"/>
    <mergeCell ref="P133:Q133"/>
    <mergeCell ref="R99:S99"/>
    <mergeCell ref="R112:S112"/>
    <mergeCell ref="P124:Q124"/>
    <mergeCell ref="J98:K98"/>
    <mergeCell ref="H221:I221"/>
    <mergeCell ref="R220:S220"/>
    <mergeCell ref="D161:E161"/>
    <mergeCell ref="F34:G34"/>
    <mergeCell ref="J33:K33"/>
    <mergeCell ref="J187:K187"/>
    <mergeCell ref="L187:M187"/>
    <mergeCell ref="N187:O187"/>
    <mergeCell ref="J34:K34"/>
    <mergeCell ref="L59:M59"/>
    <mergeCell ref="N59:O59"/>
    <mergeCell ref="L221:M221"/>
    <mergeCell ref="L58:M58"/>
    <mergeCell ref="L34:M34"/>
    <mergeCell ref="R59:S59"/>
    <mergeCell ref="H58:I58"/>
    <mergeCell ref="J58:K58"/>
    <mergeCell ref="H34:I34"/>
    <mergeCell ref="H33:I33"/>
    <mergeCell ref="F33:G33"/>
    <mergeCell ref="L161:M161"/>
    <mergeCell ref="N161:O161"/>
    <mergeCell ref="H77:I77"/>
    <mergeCell ref="H78:I78"/>
    <mergeCell ref="A1:S1"/>
    <mergeCell ref="T1:V1"/>
    <mergeCell ref="T242:U242"/>
    <mergeCell ref="T59:U59"/>
    <mergeCell ref="T220:U220"/>
    <mergeCell ref="P221:Q221"/>
    <mergeCell ref="F220:G220"/>
    <mergeCell ref="J220:K220"/>
    <mergeCell ref="L220:M220"/>
    <mergeCell ref="H220:I220"/>
    <mergeCell ref="R221:S221"/>
    <mergeCell ref="T221:U221"/>
    <mergeCell ref="J59:K59"/>
    <mergeCell ref="H59:I59"/>
    <mergeCell ref="L113:M113"/>
    <mergeCell ref="F241:G241"/>
    <mergeCell ref="F242:G242"/>
    <mergeCell ref="T161:U161"/>
    <mergeCell ref="E15:E16"/>
    <mergeCell ref="G15:G16"/>
    <mergeCell ref="D188:E188"/>
    <mergeCell ref="F188:G188"/>
    <mergeCell ref="D187:E187"/>
    <mergeCell ref="D58:E58"/>
  </mergeCells>
  <phoneticPr fontId="0" type="noConversion"/>
  <conditionalFormatting sqref="F17:F31">
    <cfRule type="cellIs" dxfId="1" priority="1" operator="greaterThan">
      <formula>"č"</formula>
    </cfRule>
    <cfRule type="cellIs" dxfId="0" priority="2" operator="equal">
      <formula>"č"</formula>
    </cfRule>
  </conditionalFormatting>
  <pageMargins left="0.39370078740157483" right="0.35433070866141736" top="0.51181102362204722" bottom="0.51181102362204722" header="0.51181102362204722" footer="0.51181102362204722"/>
  <pageSetup paperSize="9" scale="83" fitToHeight="0" orientation="landscape" r:id="rId1"/>
  <headerFooter alignWithMargins="0"/>
  <rowBreaks count="8" manualBreakCount="8">
    <brk id="46" max="21" man="1"/>
    <brk id="96" max="21" man="1"/>
    <brk id="145" max="21" man="1"/>
    <brk id="195" max="21" man="1"/>
    <brk id="240" max="21" man="1"/>
    <brk id="289" max="21" man="1"/>
    <brk id="335" max="21" man="1"/>
    <brk id="385" max="21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80DD-8BF7-4737-8FBC-1BE7CB5358AE}">
  <dimension ref="A1:J403"/>
  <sheetViews>
    <sheetView zoomScale="120" zoomScaleNormal="120" workbookViewId="0">
      <pane ySplit="1" topLeftCell="A371" activePane="bottomLeft" state="frozen"/>
      <selection pane="bottomLeft" activeCell="H177" sqref="H177"/>
    </sheetView>
  </sheetViews>
  <sheetFormatPr defaultRowHeight="12.75" x14ac:dyDescent="0.2"/>
  <cols>
    <col min="2" max="2" width="22.140625" bestFit="1" customWidth="1"/>
    <col min="3" max="3" width="11.42578125" style="154" customWidth="1"/>
    <col min="5" max="5" width="22.140625" bestFit="1" customWidth="1"/>
    <col min="6" max="6" width="11.42578125" style="154" customWidth="1"/>
    <col min="8" max="8" width="13.7109375" style="308" customWidth="1"/>
    <col min="9" max="9" width="13.7109375" style="156" customWidth="1"/>
    <col min="10" max="10" width="13.7109375" style="155" customWidth="1"/>
  </cols>
  <sheetData>
    <row r="1" spans="1:10" s="309" customFormat="1" ht="20.25" x14ac:dyDescent="0.3">
      <c r="B1" s="309" t="s">
        <v>416</v>
      </c>
      <c r="C1" s="310"/>
      <c r="E1" s="309" t="s">
        <v>417</v>
      </c>
      <c r="F1" s="310"/>
      <c r="H1" s="308" t="s">
        <v>418</v>
      </c>
      <c r="I1" s="156" t="s">
        <v>419</v>
      </c>
      <c r="J1" s="156" t="s">
        <v>420</v>
      </c>
    </row>
    <row r="2" spans="1:10" x14ac:dyDescent="0.2">
      <c r="A2" s="40"/>
      <c r="B2">
        <f>'Kup Hrvatske 2020., original'!B1</f>
        <v>0</v>
      </c>
      <c r="C2" s="154">
        <f>'Kup Hrvatske 2020., original'!C1</f>
        <v>0</v>
      </c>
      <c r="E2">
        <f>'Kup Hrvatske 2020., ispravljeno'!B1</f>
        <v>0</v>
      </c>
      <c r="F2" s="154">
        <f>'Kup Hrvatske 2020., ispravljeno'!C1</f>
        <v>0</v>
      </c>
      <c r="H2" s="308" t="str">
        <f t="shared" ref="H2:H5" si="0">IF(B2=E2,"","RAZLIKA")</f>
        <v/>
      </c>
      <c r="I2" s="156" t="str">
        <f t="shared" ref="I2:I5" si="1">IF(C2=F2,"","RAZLIKA")</f>
        <v/>
      </c>
    </row>
    <row r="3" spans="1:10" x14ac:dyDescent="0.2">
      <c r="B3" t="str">
        <f>'Kup Hrvatske 2020., original'!B2</f>
        <v>Natjecanja</v>
      </c>
      <c r="C3" s="154">
        <f>'Kup Hrvatske 2020., original'!C2</f>
        <v>0</v>
      </c>
      <c r="E3" t="str">
        <f>'Kup Hrvatske 2020., ispravljeno'!B2</f>
        <v>Natjecanja</v>
      </c>
      <c r="F3" s="154">
        <f>'Kup Hrvatske 2020., ispravljeno'!C2</f>
        <v>0</v>
      </c>
      <c r="H3" s="308" t="str">
        <f t="shared" si="0"/>
        <v/>
      </c>
      <c r="I3" s="156" t="str">
        <f t="shared" si="1"/>
        <v/>
      </c>
    </row>
    <row r="4" spans="1:10" x14ac:dyDescent="0.2">
      <c r="B4">
        <f>'Kup Hrvatske 2020., original'!B3</f>
        <v>0</v>
      </c>
      <c r="C4" s="154">
        <f>'Kup Hrvatske 2020., original'!C3</f>
        <v>0</v>
      </c>
      <c r="E4">
        <f>'Kup Hrvatske 2020., ispravljeno'!B3</f>
        <v>0</v>
      </c>
      <c r="F4" s="154">
        <f>'Kup Hrvatske 2020., ispravljeno'!C3</f>
        <v>0</v>
      </c>
      <c r="H4" s="308" t="str">
        <f t="shared" si="0"/>
        <v/>
      </c>
      <c r="I4" s="156" t="str">
        <f t="shared" si="1"/>
        <v/>
      </c>
    </row>
    <row r="5" spans="1:10" x14ac:dyDescent="0.2">
      <c r="B5">
        <f>'Kup Hrvatske 2020., original'!B4</f>
        <v>0</v>
      </c>
      <c r="C5" s="154">
        <f>'Kup Hrvatske 2020., original'!C4</f>
        <v>0</v>
      </c>
      <c r="E5">
        <f>'Kup Hrvatske 2020., ispravljeno'!B4</f>
        <v>0</v>
      </c>
      <c r="F5" s="154">
        <f>'Kup Hrvatske 2020., ispravljeno'!C4</f>
        <v>0</v>
      </c>
      <c r="H5" s="308" t="str">
        <f t="shared" si="0"/>
        <v/>
      </c>
      <c r="I5" s="156" t="str">
        <f t="shared" si="1"/>
        <v/>
      </c>
    </row>
    <row r="6" spans="1:10" x14ac:dyDescent="0.2">
      <c r="B6" t="str">
        <f>'Kup Hrvatske 2020., original'!B5</f>
        <v>Prvenstvo Kapele</v>
      </c>
      <c r="C6" s="154">
        <f>'Kup Hrvatske 2020., original'!C5</f>
        <v>0</v>
      </c>
      <c r="E6" t="str">
        <f>'Kup Hrvatske 2020., ispravljeno'!B5</f>
        <v>Prvenstvo Kapele</v>
      </c>
      <c r="F6" s="154">
        <f>'Kup Hrvatske 2020., ispravljeno'!C5</f>
        <v>0</v>
      </c>
      <c r="H6" s="308" t="str">
        <f>IF(B6=E6,"","RAZLIKA")</f>
        <v/>
      </c>
      <c r="I6" s="156" t="str">
        <f>IF(C6=F6,"","RAZLIKA")</f>
        <v/>
      </c>
    </row>
    <row r="7" spans="1:10" x14ac:dyDescent="0.2">
      <c r="B7" t="str">
        <f>'Kup Hrvatske 2020., original'!B6</f>
        <v>Otv. Prvenstvo Samobora</v>
      </c>
      <c r="C7" s="154">
        <f>'Kup Hrvatske 2020., original'!C6</f>
        <v>0</v>
      </c>
      <c r="E7" t="str">
        <f>'Kup Hrvatske 2020., ispravljeno'!B6</f>
        <v>Otv. Prvenstvo Samobora</v>
      </c>
      <c r="F7" s="154">
        <f>'Kup Hrvatske 2020., ispravljeno'!C6</f>
        <v>0</v>
      </c>
      <c r="H7" s="308" t="str">
        <f t="shared" ref="H7:H18" si="2">IF(B7=E7,"","RAZLIKA")</f>
        <v/>
      </c>
      <c r="I7" s="156" t="str">
        <f t="shared" ref="I7:I18" si="3">IF(C7=F7,"","RAZLIKA")</f>
        <v/>
      </c>
    </row>
    <row r="8" spans="1:10" x14ac:dyDescent="0.2">
      <c r="B8" t="str">
        <f>'Kup Hrvatske 2020., original'!B7</f>
        <v>Nenina utrka</v>
      </c>
      <c r="C8" s="154">
        <f>'Kup Hrvatske 2020., original'!C7</f>
        <v>0</v>
      </c>
      <c r="E8" t="str">
        <f>'Kup Hrvatske 2020., ispravljeno'!B7</f>
        <v>Nenina utrka</v>
      </c>
      <c r="F8" s="154">
        <f>'Kup Hrvatske 2020., ispravljeno'!C7</f>
        <v>0</v>
      </c>
      <c r="H8" s="308" t="str">
        <f t="shared" si="2"/>
        <v/>
      </c>
      <c r="I8" s="156" t="str">
        <f t="shared" si="3"/>
        <v/>
      </c>
    </row>
    <row r="9" spans="1:10" x14ac:dyDescent="0.2">
      <c r="B9" t="str">
        <f>'Kup Hrvatske 2020., original'!B8</f>
        <v>Bjelovar Open</v>
      </c>
      <c r="C9" s="154">
        <f>'Kup Hrvatske 2020., original'!C8</f>
        <v>0</v>
      </c>
      <c r="E9" t="str">
        <f>'Kup Hrvatske 2020., ispravljeno'!B8</f>
        <v>Bjelovar Open</v>
      </c>
      <c r="F9" s="154">
        <f>'Kup Hrvatske 2020., ispravljeno'!C8</f>
        <v>0</v>
      </c>
      <c r="H9" s="308" t="str">
        <f t="shared" si="2"/>
        <v/>
      </c>
      <c r="I9" s="156" t="str">
        <f t="shared" si="3"/>
        <v/>
      </c>
    </row>
    <row r="10" spans="1:10" x14ac:dyDescent="0.2">
      <c r="B10" t="str">
        <f>'Kup Hrvatske 2020., original'!B9</f>
        <v>BrOČ 2020</v>
      </c>
      <c r="C10" s="154">
        <f>'Kup Hrvatske 2020., original'!C9</f>
        <v>0</v>
      </c>
      <c r="E10" t="str">
        <f>'Kup Hrvatske 2020., ispravljeno'!B9</f>
        <v>BrOČ 2020</v>
      </c>
      <c r="F10" s="154">
        <f>'Kup Hrvatske 2020., ispravljeno'!C9</f>
        <v>0</v>
      </c>
      <c r="H10" s="308" t="str">
        <f t="shared" si="2"/>
        <v/>
      </c>
      <c r="I10" s="156" t="str">
        <f t="shared" si="3"/>
        <v/>
      </c>
    </row>
    <row r="11" spans="1:10" x14ac:dyDescent="0.2">
      <c r="B11" t="str">
        <f>'Kup Hrvatske 2020., original'!B10</f>
        <v>Kup Oriona</v>
      </c>
      <c r="C11" s="154">
        <f>'Kup Hrvatske 2020., original'!C10</f>
        <v>0</v>
      </c>
      <c r="E11" t="str">
        <f>'Kup Hrvatske 2020., ispravljeno'!B10</f>
        <v>Kup Oriona</v>
      </c>
      <c r="F11" s="154">
        <f>'Kup Hrvatske 2020., ispravljeno'!C10</f>
        <v>0</v>
      </c>
      <c r="H11" s="308" t="str">
        <f t="shared" si="2"/>
        <v/>
      </c>
      <c r="I11" s="156" t="str">
        <f t="shared" si="3"/>
        <v/>
      </c>
    </row>
    <row r="12" spans="1:10" x14ac:dyDescent="0.2">
      <c r="B12" t="str">
        <f>'Kup Hrvatske 2020., original'!B11</f>
        <v>Ačkov Kup</v>
      </c>
      <c r="C12" s="154">
        <f>'Kup Hrvatske 2020., original'!C11</f>
        <v>0</v>
      </c>
      <c r="E12" t="str">
        <f>'Kup Hrvatske 2020., ispravljeno'!B11</f>
        <v>Ačkov Kup</v>
      </c>
      <c r="F12" s="154">
        <f>'Kup Hrvatske 2020., ispravljeno'!C11</f>
        <v>0</v>
      </c>
      <c r="H12" s="308" t="str">
        <f t="shared" si="2"/>
        <v/>
      </c>
      <c r="I12" s="156" t="str">
        <f t="shared" si="3"/>
        <v/>
      </c>
    </row>
    <row r="13" spans="1:10" x14ac:dyDescent="0.2">
      <c r="B13" t="str">
        <f>'Kup Hrvatske 2020., original'!B12</f>
        <v>Memorijal Puma / 2d</v>
      </c>
      <c r="C13" s="154">
        <f>'Kup Hrvatske 2020., original'!C12</f>
        <v>0</v>
      </c>
      <c r="E13" t="str">
        <f>'Kup Hrvatske 2020., ispravljeno'!B12</f>
        <v>Memorijal Puma / 2d</v>
      </c>
      <c r="F13" s="154">
        <f>'Kup Hrvatske 2020., ispravljeno'!C12</f>
        <v>0</v>
      </c>
      <c r="H13" s="308" t="str">
        <f t="shared" si="2"/>
        <v/>
      </c>
      <c r="I13" s="156" t="str">
        <f t="shared" si="3"/>
        <v/>
      </c>
    </row>
    <row r="14" spans="1:10" x14ac:dyDescent="0.2">
      <c r="B14" t="str">
        <f>'Kup Hrvatske 2020., original'!B13</f>
        <v>S&amp;B Open</v>
      </c>
      <c r="C14" s="154">
        <f>'Kup Hrvatske 2020., original'!C13</f>
        <v>0</v>
      </c>
      <c r="E14" t="str">
        <f>'Kup Hrvatske 2020., ispravljeno'!B13</f>
        <v>S&amp;B Open</v>
      </c>
      <c r="F14" s="154">
        <f>'Kup Hrvatske 2020., ispravljeno'!C13</f>
        <v>0</v>
      </c>
      <c r="H14" s="308" t="str">
        <f t="shared" si="2"/>
        <v/>
      </c>
      <c r="I14" s="156" t="str">
        <f t="shared" si="3"/>
        <v/>
      </c>
    </row>
    <row r="15" spans="1:10" x14ac:dyDescent="0.2">
      <c r="B15">
        <f>'Kup Hrvatske 2020., original'!B14</f>
        <v>0</v>
      </c>
      <c r="C15" s="154">
        <f>'Kup Hrvatske 2020., original'!C14</f>
        <v>0</v>
      </c>
      <c r="E15">
        <f>'Kup Hrvatske 2020., ispravljeno'!B14</f>
        <v>0</v>
      </c>
      <c r="F15" s="154">
        <f>'Kup Hrvatske 2020., ispravljeno'!C14</f>
        <v>0</v>
      </c>
      <c r="H15" s="308" t="str">
        <f t="shared" si="2"/>
        <v/>
      </c>
      <c r="I15" s="156" t="str">
        <f t="shared" si="3"/>
        <v/>
      </c>
    </row>
    <row r="16" spans="1:10" x14ac:dyDescent="0.2">
      <c r="B16">
        <f>'Kup Hrvatske 2020., original'!B15</f>
        <v>0</v>
      </c>
      <c r="C16" s="154">
        <f>'Kup Hrvatske 2020., original'!C15</f>
        <v>0</v>
      </c>
      <c r="E16">
        <f>'Kup Hrvatske 2020., ispravljeno'!B15</f>
        <v>0</v>
      </c>
      <c r="F16" s="154">
        <f>'Kup Hrvatske 2020., ispravljeno'!C15</f>
        <v>0</v>
      </c>
      <c r="H16" s="308" t="str">
        <f t="shared" si="2"/>
        <v/>
      </c>
      <c r="I16" s="156" t="str">
        <f t="shared" si="3"/>
        <v/>
      </c>
    </row>
    <row r="17" spans="2:10" x14ac:dyDescent="0.2">
      <c r="B17" t="str">
        <f>'Kup Hrvatske 2020., original'!B16</f>
        <v>Klub</v>
      </c>
      <c r="C17" s="154" t="str">
        <f>'Kup Hrvatske 2020., original'!C16</f>
        <v>bodovi</v>
      </c>
      <c r="E17" t="str">
        <f>'Kup Hrvatske 2020., ispravljeno'!B16</f>
        <v>Klub</v>
      </c>
      <c r="F17" s="154" t="str">
        <f>'Kup Hrvatske 2020., ispravljeno'!C16</f>
        <v>bodovi</v>
      </c>
      <c r="H17" s="308" t="str">
        <f t="shared" si="2"/>
        <v/>
      </c>
      <c r="I17" s="156" t="str">
        <f t="shared" si="3"/>
        <v/>
      </c>
    </row>
    <row r="18" spans="2:10" x14ac:dyDescent="0.2">
      <c r="B18" t="str">
        <f>'Kup Hrvatske 2020., original'!B17</f>
        <v>OK Kapela</v>
      </c>
      <c r="C18" s="154">
        <f>ROUND('Kup Hrvatske 2020., original'!C17,2)</f>
        <v>22001.85</v>
      </c>
      <c r="E18" t="str">
        <f>'Kup Hrvatske 2020., ispravljeno'!B17</f>
        <v>OK Kapela</v>
      </c>
      <c r="F18" s="154">
        <f ca="1">'Kup Hrvatske 2020., ispravljeno'!C17</f>
        <v>22001.940000000002</v>
      </c>
      <c r="H18" s="308" t="str">
        <f t="shared" si="2"/>
        <v/>
      </c>
      <c r="I18" s="156" t="str">
        <f t="shared" ca="1" si="3"/>
        <v>RAZLIKA</v>
      </c>
      <c r="J18" s="311">
        <f ca="1">IF(I18="","",ABS(F18-C18))</f>
        <v>9.0000000003783498E-2</v>
      </c>
    </row>
    <row r="19" spans="2:10" x14ac:dyDescent="0.2">
      <c r="B19" t="str">
        <f>'Kup Hrvatske 2020., original'!B18</f>
        <v>OK Vihor</v>
      </c>
      <c r="C19" s="154">
        <f>ROUND('Kup Hrvatske 2020., original'!C18,2)</f>
        <v>20280.32</v>
      </c>
      <c r="E19" t="str">
        <f>'Kup Hrvatske 2020., ispravljeno'!B18</f>
        <v>OK Vihor</v>
      </c>
      <c r="F19" s="154">
        <f ca="1">'Kup Hrvatske 2020., ispravljeno'!C18</f>
        <v>20354.749999999996</v>
      </c>
      <c r="H19" s="308" t="str">
        <f t="shared" ref="H19:H82" si="4">IF(B19=E19,"","RAZLIKA")</f>
        <v/>
      </c>
      <c r="I19" s="156" t="str">
        <f t="shared" ref="I19:I82" ca="1" si="5">IF(C19=F19,"","RAZLIKA")</f>
        <v>RAZLIKA</v>
      </c>
      <c r="J19" s="311">
        <f t="shared" ref="J19:J82" ca="1" si="6">IF(I19="","",ABS(F19-C19))</f>
        <v>74.429999999996653</v>
      </c>
    </row>
    <row r="20" spans="2:10" x14ac:dyDescent="0.2">
      <c r="B20" t="str">
        <f>'Kup Hrvatske 2020., original'!B19</f>
        <v>OK Maksimir</v>
      </c>
      <c r="C20" s="154">
        <f>ROUND('Kup Hrvatske 2020., original'!C19,2)</f>
        <v>10774.02</v>
      </c>
      <c r="E20" t="str">
        <f>'Kup Hrvatske 2020., ispravljeno'!B19</f>
        <v>OK Maksimir</v>
      </c>
      <c r="F20" s="154">
        <f ca="1">'Kup Hrvatske 2020., ispravljeno'!C19</f>
        <v>10773.42</v>
      </c>
      <c r="H20" s="308" t="str">
        <f t="shared" si="4"/>
        <v/>
      </c>
      <c r="I20" s="156" t="str">
        <f t="shared" ca="1" si="5"/>
        <v>RAZLIKA</v>
      </c>
      <c r="J20" s="311">
        <f t="shared" ca="1" si="6"/>
        <v>0.6000000000003638</v>
      </c>
    </row>
    <row r="21" spans="2:10" x14ac:dyDescent="0.2">
      <c r="B21" t="str">
        <f>'Kup Hrvatske 2020., original'!B20</f>
        <v>OK Japetić</v>
      </c>
      <c r="C21" s="154">
        <f>ROUND('Kup Hrvatske 2020., original'!C20,2)</f>
        <v>6912.6</v>
      </c>
      <c r="E21" t="str">
        <f>'Kup Hrvatske 2020., ispravljeno'!B20</f>
        <v>OK Japetić</v>
      </c>
      <c r="F21" s="154">
        <f ca="1">'Kup Hrvatske 2020., ispravljeno'!C20</f>
        <v>7650.07</v>
      </c>
      <c r="H21" s="308" t="str">
        <f t="shared" si="4"/>
        <v/>
      </c>
      <c r="I21" s="156" t="str">
        <f t="shared" ca="1" si="5"/>
        <v>RAZLIKA</v>
      </c>
      <c r="J21" s="311">
        <f t="shared" ca="1" si="6"/>
        <v>737.46999999999935</v>
      </c>
    </row>
    <row r="22" spans="2:10" x14ac:dyDescent="0.2">
      <c r="B22" t="str">
        <f>'Kup Hrvatske 2020., original'!B21</f>
        <v>OK Jelen</v>
      </c>
      <c r="C22" s="154">
        <f>ROUND('Kup Hrvatske 2020., original'!C21,2)</f>
        <v>6166.58</v>
      </c>
      <c r="E22" t="str">
        <f>'Kup Hrvatske 2020., ispravljeno'!B21</f>
        <v>OK Jelen</v>
      </c>
      <c r="F22" s="154">
        <f ca="1">'Kup Hrvatske 2020., ispravljeno'!C21</f>
        <v>6178.54</v>
      </c>
      <c r="H22" s="308" t="str">
        <f t="shared" si="4"/>
        <v/>
      </c>
      <c r="I22" s="156" t="str">
        <f t="shared" ca="1" si="5"/>
        <v>RAZLIKA</v>
      </c>
      <c r="J22" s="311">
        <f t="shared" ca="1" si="6"/>
        <v>11.960000000000036</v>
      </c>
    </row>
    <row r="23" spans="2:10" x14ac:dyDescent="0.2">
      <c r="B23" t="str">
        <f>'Kup Hrvatske 2020., original'!B22</f>
        <v>OK Bjelovar</v>
      </c>
      <c r="C23" s="154">
        <f>ROUND('Kup Hrvatske 2020., original'!C22,2)</f>
        <v>3981.75</v>
      </c>
      <c r="E23" t="str">
        <f>'Kup Hrvatske 2020., ispravljeno'!B22</f>
        <v>OK Bjelovar</v>
      </c>
      <c r="F23" s="154">
        <f ca="1">'Kup Hrvatske 2020., ispravljeno'!C22</f>
        <v>3981.7399999999993</v>
      </c>
      <c r="H23" s="308" t="str">
        <f t="shared" si="4"/>
        <v/>
      </c>
      <c r="I23" s="156" t="str">
        <f t="shared" ca="1" si="5"/>
        <v>RAZLIKA</v>
      </c>
      <c r="J23" s="311">
        <f t="shared" ca="1" si="6"/>
        <v>1.0000000000673026E-2</v>
      </c>
    </row>
    <row r="24" spans="2:10" x14ac:dyDescent="0.2">
      <c r="B24" t="str">
        <f>'Kup Hrvatske 2020., original'!B23</f>
        <v>OK Ivan Merz</v>
      </c>
      <c r="C24" s="154">
        <f>ROUND('Kup Hrvatske 2020., original'!C23,2)</f>
        <v>1946.68</v>
      </c>
      <c r="E24" t="str">
        <f>'Kup Hrvatske 2020., ispravljeno'!B23</f>
        <v>OK Ivan Merz</v>
      </c>
      <c r="F24" s="154">
        <f ca="1">'Kup Hrvatske 2020., ispravljeno'!C23</f>
        <v>1946.6999999999998</v>
      </c>
      <c r="H24" s="308" t="str">
        <f t="shared" si="4"/>
        <v/>
      </c>
      <c r="I24" s="156" t="str">
        <f t="shared" ca="1" si="5"/>
        <v>RAZLIKA</v>
      </c>
      <c r="J24" s="311">
        <f t="shared" ca="1" si="6"/>
        <v>1.9999999999754436E-2</v>
      </c>
    </row>
    <row r="25" spans="2:10" x14ac:dyDescent="0.2">
      <c r="B25" t="str">
        <f>'Kup Hrvatske 2020., original'!B24</f>
        <v>OK Varaždin</v>
      </c>
      <c r="C25" s="154">
        <f>ROUND('Kup Hrvatske 2020., original'!C24,2)</f>
        <v>1804.02</v>
      </c>
      <c r="E25" t="str">
        <f>'Kup Hrvatske 2020., ispravljeno'!B24</f>
        <v>OK Varaždin</v>
      </c>
      <c r="F25" s="154">
        <f ca="1">'Kup Hrvatske 2020., ispravljeno'!C24</f>
        <v>1809.67</v>
      </c>
      <c r="H25" s="308" t="str">
        <f t="shared" si="4"/>
        <v/>
      </c>
      <c r="I25" s="156" t="str">
        <f t="shared" ca="1" si="5"/>
        <v>RAZLIKA</v>
      </c>
      <c r="J25" s="311">
        <f t="shared" ca="1" si="6"/>
        <v>5.6500000000000909</v>
      </c>
    </row>
    <row r="26" spans="2:10" x14ac:dyDescent="0.2">
      <c r="B26" t="str">
        <f>'Kup Hrvatske 2020., original'!B25</f>
        <v>OK Međimurje</v>
      </c>
      <c r="C26" s="154">
        <f>ROUND('Kup Hrvatske 2020., original'!C25,2)</f>
        <v>707.1</v>
      </c>
      <c r="E26" t="str">
        <f>'Kup Hrvatske 2020., ispravljeno'!B25</f>
        <v>OK Međimurje</v>
      </c>
      <c r="F26" s="154">
        <f ca="1">'Kup Hrvatske 2020., ispravljeno'!C25</f>
        <v>707.11</v>
      </c>
      <c r="H26" s="308" t="str">
        <f t="shared" si="4"/>
        <v/>
      </c>
      <c r="I26" s="156" t="str">
        <f t="shared" ca="1" si="5"/>
        <v>RAZLIKA</v>
      </c>
      <c r="J26" s="311">
        <f t="shared" ca="1" si="6"/>
        <v>9.9999999999909051E-3</v>
      </c>
    </row>
    <row r="27" spans="2:10" x14ac:dyDescent="0.2">
      <c r="B27" t="str">
        <f>'Kup Hrvatske 2020., original'!B26</f>
        <v>OK Orion</v>
      </c>
      <c r="C27" s="154">
        <f>ROUND('Kup Hrvatske 2020., original'!C26,2)</f>
        <v>376.74</v>
      </c>
      <c r="E27" t="str">
        <f>'Kup Hrvatske 2020., ispravljeno'!B26</f>
        <v>OK Orion</v>
      </c>
      <c r="F27" s="154">
        <f ca="1">'Kup Hrvatske 2020., ispravljeno'!C26</f>
        <v>376.75</v>
      </c>
      <c r="H27" s="308" t="str">
        <f t="shared" si="4"/>
        <v/>
      </c>
      <c r="I27" s="156" t="str">
        <f t="shared" ca="1" si="5"/>
        <v>RAZLIKA</v>
      </c>
      <c r="J27" s="311">
        <f t="shared" ca="1" si="6"/>
        <v>9.9999999999909051E-3</v>
      </c>
    </row>
    <row r="28" spans="2:10" x14ac:dyDescent="0.2">
      <c r="B28" t="str">
        <f>'Kup Hrvatske 2020., original'!B27</f>
        <v>OK Sova</v>
      </c>
      <c r="C28" s="154">
        <f>ROUND('Kup Hrvatske 2020., original'!C27,2)</f>
        <v>0</v>
      </c>
      <c r="E28" t="str">
        <f>'Kup Hrvatske 2020., ispravljeno'!B27</f>
        <v>OK Sova</v>
      </c>
      <c r="F28" s="154">
        <f>'Kup Hrvatske 2020., ispravljeno'!C27</f>
        <v>0</v>
      </c>
      <c r="H28" s="308" t="str">
        <f t="shared" si="4"/>
        <v/>
      </c>
      <c r="I28" s="156" t="str">
        <f t="shared" si="5"/>
        <v/>
      </c>
      <c r="J28" s="311" t="str">
        <f t="shared" si="6"/>
        <v/>
      </c>
    </row>
    <row r="29" spans="2:10" x14ac:dyDescent="0.2">
      <c r="B29" t="str">
        <f>'Kup Hrvatske 2020., original'!B28</f>
        <v>OK Torpedo</v>
      </c>
      <c r="C29" s="154">
        <f>ROUND('Kup Hrvatske 2020., original'!C28,2)</f>
        <v>0</v>
      </c>
      <c r="E29" t="str">
        <f>'Kup Hrvatske 2020., ispravljeno'!B28</f>
        <v>OK Torpedo</v>
      </c>
      <c r="F29" s="154">
        <f>'Kup Hrvatske 2020., ispravljeno'!C28</f>
        <v>0</v>
      </c>
      <c r="H29" s="308" t="str">
        <f t="shared" si="4"/>
        <v/>
      </c>
      <c r="I29" s="156" t="str">
        <f t="shared" si="5"/>
        <v/>
      </c>
      <c r="J29" s="311" t="str">
        <f t="shared" si="6"/>
        <v/>
      </c>
    </row>
    <row r="30" spans="2:10" x14ac:dyDescent="0.2">
      <c r="B30" t="str">
        <f>'Kup Hrvatske 2020., original'!B29</f>
        <v>OK Ris</v>
      </c>
      <c r="C30" s="154">
        <f>ROUND('Kup Hrvatske 2020., original'!C29,2)</f>
        <v>0</v>
      </c>
      <c r="E30" t="str">
        <f>'Kup Hrvatske 2020., ispravljeno'!B29</f>
        <v>OK Ris</v>
      </c>
      <c r="F30" s="154">
        <f>'Kup Hrvatske 2020., ispravljeno'!C29</f>
        <v>0</v>
      </c>
      <c r="H30" s="308" t="str">
        <f t="shared" si="4"/>
        <v/>
      </c>
      <c r="I30" s="156" t="str">
        <f t="shared" si="5"/>
        <v/>
      </c>
      <c r="J30" s="311" t="str">
        <f t="shared" si="6"/>
        <v/>
      </c>
    </row>
    <row r="31" spans="2:10" x14ac:dyDescent="0.2">
      <c r="B31" t="str">
        <f>'Kup Hrvatske 2020., original'!B30</f>
        <v>OK Lokve</v>
      </c>
      <c r="C31" s="154">
        <f>ROUND('Kup Hrvatske 2020., original'!C30,2)</f>
        <v>0</v>
      </c>
      <c r="E31" t="str">
        <f>'Kup Hrvatske 2020., ispravljeno'!B30</f>
        <v>OK Lokve</v>
      </c>
      <c r="F31" s="154">
        <f>'Kup Hrvatske 2020., ispravljeno'!C30</f>
        <v>0</v>
      </c>
      <c r="H31" s="308" t="str">
        <f t="shared" si="4"/>
        <v/>
      </c>
      <c r="I31" s="156" t="str">
        <f t="shared" si="5"/>
        <v/>
      </c>
      <c r="J31" s="311" t="str">
        <f t="shared" si="6"/>
        <v/>
      </c>
    </row>
    <row r="32" spans="2:10" x14ac:dyDescent="0.2">
      <c r="B32" t="str">
        <f>'Kup Hrvatske 2020., original'!B31</f>
        <v>Ukupno</v>
      </c>
      <c r="C32" s="154">
        <f>'Kup Hrvatske 2020., original'!C31</f>
        <v>0</v>
      </c>
      <c r="E32" t="str">
        <f>'Kup Hrvatske 2020., ispravljeno'!B31</f>
        <v>Ukupno</v>
      </c>
      <c r="F32" s="154">
        <f>'Kup Hrvatske 2020., ispravljeno'!C31</f>
        <v>0</v>
      </c>
      <c r="H32" s="308" t="str">
        <f t="shared" si="4"/>
        <v/>
      </c>
      <c r="I32" s="156" t="str">
        <f t="shared" si="5"/>
        <v/>
      </c>
      <c r="J32" s="311" t="str">
        <f t="shared" si="6"/>
        <v/>
      </c>
    </row>
    <row r="33" spans="2:10" x14ac:dyDescent="0.2">
      <c r="B33">
        <f>'Kup Hrvatske 2020., original'!B32</f>
        <v>0</v>
      </c>
      <c r="C33" s="154">
        <f>'Kup Hrvatske 2020., original'!C32</f>
        <v>0</v>
      </c>
      <c r="E33">
        <f>'Kup Hrvatske 2020., ispravljeno'!B32</f>
        <v>0</v>
      </c>
      <c r="H33" s="308" t="str">
        <f t="shared" si="4"/>
        <v/>
      </c>
      <c r="I33" s="156" t="str">
        <f t="shared" si="5"/>
        <v/>
      </c>
      <c r="J33" s="311" t="str">
        <f t="shared" si="6"/>
        <v/>
      </c>
    </row>
    <row r="34" spans="2:10" x14ac:dyDescent="0.2">
      <c r="B34" t="str">
        <f>'Kup Hrvatske 2020., original'!B33</f>
        <v>M21A</v>
      </c>
      <c r="C34" s="154" t="str">
        <f>IFERROR(ROUND('Kup Hrvatske 2020., original'!V33,2),'Kup Hrvatske 2020., original'!V33)</f>
        <v>UKUPNO</v>
      </c>
      <c r="E34" t="str">
        <f>'Kup Hrvatske 2020., ispravljeno'!B33</f>
        <v>M21A</v>
      </c>
      <c r="F34" s="154" t="str">
        <f>'Kup Hrvatske 2020., ispravljeno'!V33</f>
        <v>UKUPNO</v>
      </c>
      <c r="H34" s="308" t="str">
        <f t="shared" si="4"/>
        <v/>
      </c>
      <c r="I34" s="156" t="str">
        <f t="shared" si="5"/>
        <v/>
      </c>
      <c r="J34" s="311" t="str">
        <f t="shared" si="6"/>
        <v/>
      </c>
    </row>
    <row r="35" spans="2:10" x14ac:dyDescent="0.2">
      <c r="B35">
        <f>'Kup Hrvatske 2020., original'!B34</f>
        <v>0</v>
      </c>
      <c r="C35" s="154">
        <f>IFERROR(ROUND('Kup Hrvatske 2020., original'!V34,2),'Kup Hrvatske 2020., original'!V34)</f>
        <v>0</v>
      </c>
      <c r="E35">
        <f>'Kup Hrvatske 2020., ispravljeno'!B34</f>
        <v>0</v>
      </c>
      <c r="F35" s="154">
        <f>'Kup Hrvatske 2020., ispravljeno'!V34</f>
        <v>0</v>
      </c>
      <c r="H35" s="308" t="str">
        <f t="shared" si="4"/>
        <v/>
      </c>
      <c r="I35" s="156" t="str">
        <f t="shared" si="5"/>
        <v/>
      </c>
      <c r="J35" s="311" t="str">
        <f t="shared" si="6"/>
        <v/>
      </c>
    </row>
    <row r="36" spans="2:10" x14ac:dyDescent="0.2">
      <c r="B36">
        <f>'Kup Hrvatske 2020., original'!B35</f>
        <v>0</v>
      </c>
      <c r="C36" s="154">
        <f>IFERROR(ROUND('Kup Hrvatske 2020., original'!V35,2),'Kup Hrvatske 2020., original'!V35)</f>
        <v>0</v>
      </c>
      <c r="E36">
        <f>'Kup Hrvatske 2020., ispravljeno'!B35</f>
        <v>0</v>
      </c>
      <c r="F36" s="154">
        <f>'Kup Hrvatske 2020., ispravljeno'!V35</f>
        <v>0</v>
      </c>
      <c r="H36" s="308" t="str">
        <f t="shared" si="4"/>
        <v/>
      </c>
      <c r="I36" s="156" t="str">
        <f t="shared" si="5"/>
        <v/>
      </c>
      <c r="J36" s="311" t="str">
        <f t="shared" si="6"/>
        <v/>
      </c>
    </row>
    <row r="37" spans="2:10" x14ac:dyDescent="0.2">
      <c r="B37" t="str">
        <f>'Kup Hrvatske 2020., original'!B36</f>
        <v>Edi Ocvirk</v>
      </c>
      <c r="C37" s="154">
        <f>IFERROR(ROUND('Kup Hrvatske 2020., original'!V36,2),'Kup Hrvatske 2020., original'!V36)</f>
        <v>484.52</v>
      </c>
      <c r="E37" t="str">
        <f>'Kup Hrvatske 2020., ispravljeno'!B37</f>
        <v>Edi Ocvirk</v>
      </c>
      <c r="F37" s="154">
        <f ca="1">'Kup Hrvatske 2020., ispravljeno'!V37</f>
        <v>484.52</v>
      </c>
      <c r="H37" s="308" t="str">
        <f t="shared" si="4"/>
        <v/>
      </c>
      <c r="I37" s="156" t="str">
        <f t="shared" ca="1" si="5"/>
        <v/>
      </c>
      <c r="J37" s="311" t="str">
        <f t="shared" ca="1" si="6"/>
        <v/>
      </c>
    </row>
    <row r="38" spans="2:10" x14ac:dyDescent="0.2">
      <c r="B38" t="str">
        <f>'Kup Hrvatske 2020., original'!B37</f>
        <v>Lobel Horvat</v>
      </c>
      <c r="C38" s="154">
        <f>IFERROR(ROUND('Kup Hrvatske 2020., original'!V37,2),'Kup Hrvatske 2020., original'!V37)</f>
        <v>473.6</v>
      </c>
      <c r="E38" t="str">
        <f>'Kup Hrvatske 2020., ispravljeno'!B38</f>
        <v>Lobel Horvat</v>
      </c>
      <c r="F38" s="154">
        <f ca="1">'Kup Hrvatske 2020., ispravljeno'!V38</f>
        <v>473.6</v>
      </c>
      <c r="H38" s="308" t="str">
        <f t="shared" si="4"/>
        <v/>
      </c>
      <c r="I38" s="156" t="str">
        <f t="shared" ca="1" si="5"/>
        <v/>
      </c>
      <c r="J38" s="311" t="str">
        <f t="shared" ca="1" si="6"/>
        <v/>
      </c>
    </row>
    <row r="39" spans="2:10" x14ac:dyDescent="0.2">
      <c r="B39" t="str">
        <f>'Kup Hrvatske 2020., original'!B38</f>
        <v>Luka Filetin</v>
      </c>
      <c r="C39" s="154">
        <f>IFERROR(ROUND('Kup Hrvatske 2020., original'!V38,2),'Kup Hrvatske 2020., original'!V38)</f>
        <v>419.93</v>
      </c>
      <c r="E39" t="str">
        <f>'Kup Hrvatske 2020., ispravljeno'!B39</f>
        <v>Luka Filetin</v>
      </c>
      <c r="F39" s="154">
        <f ca="1">'Kup Hrvatske 2020., ispravljeno'!V39</f>
        <v>419.94</v>
      </c>
      <c r="H39" s="308" t="str">
        <f t="shared" si="4"/>
        <v/>
      </c>
      <c r="I39" s="156" t="str">
        <f t="shared" ca="1" si="5"/>
        <v>RAZLIKA</v>
      </c>
      <c r="J39" s="311">
        <f t="shared" ca="1" si="6"/>
        <v>9.9999999999909051E-3</v>
      </c>
    </row>
    <row r="40" spans="2:10" x14ac:dyDescent="0.2">
      <c r="B40" t="str">
        <f>'Kup Hrvatske 2020., original'!B39</f>
        <v>Dražen Gadžić</v>
      </c>
      <c r="C40" s="154">
        <f>IFERROR(ROUND('Kup Hrvatske 2020., original'!V39,2),'Kup Hrvatske 2020., original'!V39)</f>
        <v>418.18</v>
      </c>
      <c r="E40" t="str">
        <f>'Kup Hrvatske 2020., ispravljeno'!B40</f>
        <v>Dražen Gadžić</v>
      </c>
      <c r="F40" s="154">
        <f ca="1">'Kup Hrvatske 2020., ispravljeno'!V40</f>
        <v>418.18000000000006</v>
      </c>
      <c r="H40" s="308" t="str">
        <f t="shared" si="4"/>
        <v/>
      </c>
      <c r="I40" s="156" t="str">
        <f t="shared" ca="1" si="5"/>
        <v/>
      </c>
      <c r="J40" s="311" t="str">
        <f t="shared" ca="1" si="6"/>
        <v/>
      </c>
    </row>
    <row r="41" spans="2:10" x14ac:dyDescent="0.2">
      <c r="B41" t="str">
        <f>'Kup Hrvatske 2020., original'!B40</f>
        <v>Matija Razum</v>
      </c>
      <c r="C41" s="154">
        <f>IFERROR(ROUND('Kup Hrvatske 2020., original'!V40,2),'Kup Hrvatske 2020., original'!V40)</f>
        <v>400</v>
      </c>
      <c r="E41" t="str">
        <f>'Kup Hrvatske 2020., ispravljeno'!B41</f>
        <v>Matija Razum</v>
      </c>
      <c r="F41" s="154">
        <f ca="1">'Kup Hrvatske 2020., ispravljeno'!V41</f>
        <v>400</v>
      </c>
      <c r="H41" s="308" t="str">
        <f t="shared" si="4"/>
        <v/>
      </c>
      <c r="I41" s="156" t="str">
        <f t="shared" ca="1" si="5"/>
        <v/>
      </c>
      <c r="J41" s="311" t="str">
        <f t="shared" ca="1" si="6"/>
        <v/>
      </c>
    </row>
    <row r="42" spans="2:10" x14ac:dyDescent="0.2">
      <c r="B42" t="str">
        <f>'Kup Hrvatske 2020., original'!B41</f>
        <v>Tomislav Varnica</v>
      </c>
      <c r="C42" s="154">
        <f>IFERROR(ROUND('Kup Hrvatske 2020., original'!V41,2),'Kup Hrvatske 2020., original'!V41)</f>
        <v>370.87</v>
      </c>
      <c r="E42" t="str">
        <f>'Kup Hrvatske 2020., ispravljeno'!B42</f>
        <v>Tomislav Varnica</v>
      </c>
      <c r="F42" s="154">
        <f ca="1">'Kup Hrvatske 2020., ispravljeno'!V42</f>
        <v>371.31</v>
      </c>
      <c r="H42" s="308" t="str">
        <f t="shared" si="4"/>
        <v/>
      </c>
      <c r="I42" s="156" t="str">
        <f t="shared" ca="1" si="5"/>
        <v>RAZLIKA</v>
      </c>
      <c r="J42" s="311">
        <f t="shared" ca="1" si="6"/>
        <v>0.43999999999999773</v>
      </c>
    </row>
    <row r="43" spans="2:10" x14ac:dyDescent="0.2">
      <c r="B43" t="str">
        <f>'Kup Hrvatske 2020., original'!B42</f>
        <v>Krunoslav Peh</v>
      </c>
      <c r="C43" s="154">
        <f>IFERROR(ROUND('Kup Hrvatske 2020., original'!V42,2),'Kup Hrvatske 2020., original'!V42)</f>
        <v>351.8</v>
      </c>
      <c r="E43" t="str">
        <f>'Kup Hrvatske 2020., ispravljeno'!B43</f>
        <v>Krunoslav Peh</v>
      </c>
      <c r="F43" s="154">
        <f ca="1">'Kup Hrvatske 2020., ispravljeno'!V43</f>
        <v>351.80000000000007</v>
      </c>
      <c r="H43" s="308" t="str">
        <f t="shared" si="4"/>
        <v/>
      </c>
      <c r="I43" s="156" t="str">
        <f t="shared" ca="1" si="5"/>
        <v/>
      </c>
      <c r="J43" s="311" t="str">
        <f t="shared" ca="1" si="6"/>
        <v/>
      </c>
    </row>
    <row r="44" spans="2:10" x14ac:dyDescent="0.2">
      <c r="B44" t="str">
        <f>'Kup Hrvatske 2020., original'!B43</f>
        <v>Damir Miljković</v>
      </c>
      <c r="C44" s="154">
        <f>IFERROR(ROUND('Kup Hrvatske 2020., original'!V43,2),'Kup Hrvatske 2020., original'!V43)</f>
        <v>349.32</v>
      </c>
      <c r="E44" t="str">
        <f>'Kup Hrvatske 2020., ispravljeno'!B44</f>
        <v>Damir Miljković</v>
      </c>
      <c r="F44" s="154">
        <f ca="1">'Kup Hrvatske 2020., ispravljeno'!V44</f>
        <v>349.32000000000005</v>
      </c>
      <c r="H44" s="308" t="str">
        <f t="shared" si="4"/>
        <v/>
      </c>
      <c r="I44" s="156" t="str">
        <f t="shared" ca="1" si="5"/>
        <v/>
      </c>
      <c r="J44" s="311" t="str">
        <f t="shared" ca="1" si="6"/>
        <v/>
      </c>
    </row>
    <row r="45" spans="2:10" x14ac:dyDescent="0.2">
      <c r="B45" t="str">
        <f>'Kup Hrvatske 2020., original'!B44</f>
        <v>Marijan Turkalj</v>
      </c>
      <c r="C45" s="154">
        <f>IFERROR(ROUND('Kup Hrvatske 2020., original'!V44,2),'Kup Hrvatske 2020., original'!V44)</f>
        <v>285.41000000000003</v>
      </c>
      <c r="E45" t="str">
        <f>'Kup Hrvatske 2020., ispravljeno'!B45</f>
        <v>Marijan Turkalj</v>
      </c>
      <c r="F45" s="154">
        <f ca="1">'Kup Hrvatske 2020., ispravljeno'!V45</f>
        <v>285.39999999999998</v>
      </c>
      <c r="H45" s="308" t="str">
        <f t="shared" si="4"/>
        <v/>
      </c>
      <c r="I45" s="156" t="str">
        <f t="shared" ca="1" si="5"/>
        <v>RAZLIKA</v>
      </c>
      <c r="J45" s="311">
        <f t="shared" ca="1" si="6"/>
        <v>1.0000000000047748E-2</v>
      </c>
    </row>
    <row r="46" spans="2:10" x14ac:dyDescent="0.2">
      <c r="B46" t="str">
        <f>'Kup Hrvatske 2020., original'!B45</f>
        <v>Vedran Kaldi</v>
      </c>
      <c r="C46" s="154">
        <f>IFERROR(ROUND('Kup Hrvatske 2020., original'!V45,2),'Kup Hrvatske 2020., original'!V45)</f>
        <v>278.60000000000002</v>
      </c>
      <c r="E46" t="str">
        <f>'Kup Hrvatske 2020., ispravljeno'!B46</f>
        <v>Vedran Kaldi</v>
      </c>
      <c r="F46" s="154">
        <f ca="1">'Kup Hrvatske 2020., ispravljeno'!V46</f>
        <v>278.60000000000002</v>
      </c>
      <c r="H46" s="308" t="str">
        <f t="shared" si="4"/>
        <v/>
      </c>
      <c r="I46" s="156" t="str">
        <f t="shared" ca="1" si="5"/>
        <v/>
      </c>
      <c r="J46" s="311" t="str">
        <f t="shared" ca="1" si="6"/>
        <v/>
      </c>
    </row>
    <row r="47" spans="2:10" x14ac:dyDescent="0.2">
      <c r="B47" t="str">
        <f>'Kup Hrvatske 2020., original'!B46</f>
        <v>Domagoj Delimar</v>
      </c>
      <c r="C47" s="154">
        <f>IFERROR(ROUND('Kup Hrvatske 2020., original'!V46,2),'Kup Hrvatske 2020., original'!V46)</f>
        <v>258.88</v>
      </c>
      <c r="E47" t="str">
        <f>'Kup Hrvatske 2020., ispravljeno'!B47</f>
        <v>Domagoj Delimar</v>
      </c>
      <c r="F47" s="154">
        <f ca="1">'Kup Hrvatske 2020., ispravljeno'!V47</f>
        <v>258.88</v>
      </c>
      <c r="H47" s="308" t="str">
        <f t="shared" si="4"/>
        <v/>
      </c>
      <c r="I47" s="156" t="str">
        <f t="shared" ca="1" si="5"/>
        <v/>
      </c>
      <c r="J47" s="311" t="str">
        <f t="shared" ca="1" si="6"/>
        <v/>
      </c>
    </row>
    <row r="48" spans="2:10" x14ac:dyDescent="0.2">
      <c r="B48" t="str">
        <f>'Kup Hrvatske 2020., original'!B47</f>
        <v>Miroslav Kralj</v>
      </c>
      <c r="C48" s="154">
        <f>IFERROR(ROUND('Kup Hrvatske 2020., original'!V47,2),'Kup Hrvatske 2020., original'!V47)</f>
        <v>225.21</v>
      </c>
      <c r="E48" t="str">
        <f>'Kup Hrvatske 2020., ispravljeno'!B48</f>
        <v>Andro Vladimir Štambuk</v>
      </c>
      <c r="F48" s="154">
        <f ca="1">'Kup Hrvatske 2020., ispravljeno'!V48</f>
        <v>219.68</v>
      </c>
      <c r="H48" s="308" t="str">
        <f t="shared" si="4"/>
        <v>RAZLIKA</v>
      </c>
      <c r="I48" s="156" t="str">
        <f t="shared" ca="1" si="5"/>
        <v>RAZLIKA</v>
      </c>
      <c r="J48" s="311">
        <f t="shared" ca="1" si="6"/>
        <v>5.5300000000000011</v>
      </c>
    </row>
    <row r="49" spans="2:10" x14ac:dyDescent="0.2">
      <c r="B49" t="str">
        <f>'Kup Hrvatske 2020., original'!B48</f>
        <v>Andro Vladimir Štambuk</v>
      </c>
      <c r="C49" s="154">
        <f>IFERROR(ROUND('Kup Hrvatske 2020., original'!V48,2),'Kup Hrvatske 2020., original'!V48)</f>
        <v>219.68</v>
      </c>
      <c r="E49" t="str">
        <f>'Kup Hrvatske 2020., ispravljeno'!B49</f>
        <v>Filip Cvetković</v>
      </c>
      <c r="F49" s="154">
        <f ca="1">'Kup Hrvatske 2020., ispravljeno'!V49</f>
        <v>211.39</v>
      </c>
      <c r="H49" s="308" t="str">
        <f t="shared" si="4"/>
        <v>RAZLIKA</v>
      </c>
      <c r="I49" s="156" t="str">
        <f t="shared" ca="1" si="5"/>
        <v>RAZLIKA</v>
      </c>
      <c r="J49" s="311">
        <f t="shared" ca="1" si="6"/>
        <v>8.2900000000000205</v>
      </c>
    </row>
    <row r="50" spans="2:10" x14ac:dyDescent="0.2">
      <c r="B50" t="str">
        <f>'Kup Hrvatske 2020., original'!B49</f>
        <v>Filip Cvetković</v>
      </c>
      <c r="C50" s="154">
        <f>IFERROR(ROUND('Kup Hrvatske 2020., original'!V49,2),'Kup Hrvatske 2020., original'!V49)</f>
        <v>211.4</v>
      </c>
      <c r="E50" t="str">
        <f>'Kup Hrvatske 2020., ispravljeno'!B50</f>
        <v>Miran Koščica</v>
      </c>
      <c r="F50" s="154">
        <f ca="1">'Kup Hrvatske 2020., ispravljeno'!V50</f>
        <v>193.61999999999998</v>
      </c>
      <c r="H50" s="308" t="str">
        <f t="shared" si="4"/>
        <v>RAZLIKA</v>
      </c>
      <c r="I50" s="156" t="str">
        <f t="shared" ca="1" si="5"/>
        <v>RAZLIKA</v>
      </c>
      <c r="J50" s="311">
        <f t="shared" ca="1" si="6"/>
        <v>17.78000000000003</v>
      </c>
    </row>
    <row r="51" spans="2:10" x14ac:dyDescent="0.2">
      <c r="B51" t="str">
        <f>'Kup Hrvatske 2020., original'!B50</f>
        <v>Ivan Šeperić- Grdiša</v>
      </c>
      <c r="C51" s="154">
        <f>IFERROR(ROUND('Kup Hrvatske 2020., original'!V50,2),'Kup Hrvatske 2020., original'!V50)</f>
        <v>195.92</v>
      </c>
      <c r="E51" t="str">
        <f>'Kup Hrvatske 2020., ispravljeno'!B51</f>
        <v>Miroslav Kralj</v>
      </c>
      <c r="F51" s="154">
        <f ca="1">'Kup Hrvatske 2020., ispravljeno'!V51</f>
        <v>180.41</v>
      </c>
      <c r="H51" s="308" t="str">
        <f t="shared" si="4"/>
        <v>RAZLIKA</v>
      </c>
      <c r="I51" s="156" t="str">
        <f t="shared" ca="1" si="5"/>
        <v>RAZLIKA</v>
      </c>
      <c r="J51" s="311">
        <f t="shared" ca="1" si="6"/>
        <v>15.509999999999991</v>
      </c>
    </row>
    <row r="52" spans="2:10" x14ac:dyDescent="0.2">
      <c r="B52" t="str">
        <f>'Kup Hrvatske 2020., original'!B51</f>
        <v>Miran Koščica</v>
      </c>
      <c r="C52" s="154">
        <f>IFERROR(ROUND('Kup Hrvatske 2020., original'!V51,2),'Kup Hrvatske 2020., original'!V51)</f>
        <v>193.62</v>
      </c>
      <c r="E52" t="str">
        <f>'Kup Hrvatske 2020., ispravljeno'!B52</f>
        <v>Dominik Kirin</v>
      </c>
      <c r="F52" s="154">
        <f ca="1">'Kup Hrvatske 2020., ispravljeno'!V52</f>
        <v>169.92000000000002</v>
      </c>
      <c r="H52" s="308" t="str">
        <f t="shared" si="4"/>
        <v>RAZLIKA</v>
      </c>
      <c r="I52" s="156" t="str">
        <f t="shared" ca="1" si="5"/>
        <v>RAZLIKA</v>
      </c>
      <c r="J52" s="311">
        <f t="shared" ca="1" si="6"/>
        <v>23.699999999999989</v>
      </c>
    </row>
    <row r="53" spans="2:10" x14ac:dyDescent="0.2">
      <c r="B53" t="str">
        <f>'Kup Hrvatske 2020., original'!B52</f>
        <v>Dominik Kirin</v>
      </c>
      <c r="C53" s="154">
        <f>IFERROR(ROUND('Kup Hrvatske 2020., original'!V52,2),'Kup Hrvatske 2020., original'!V52)</f>
        <v>169.92</v>
      </c>
      <c r="E53" t="str">
        <f>'Kup Hrvatske 2020., ispravljeno'!B53</f>
        <v>Ivan Šeperić- Grdiša</v>
      </c>
      <c r="F53" s="154">
        <f ca="1">'Kup Hrvatske 2020., ispravljeno'!V53</f>
        <v>153.71</v>
      </c>
      <c r="H53" s="308" t="str">
        <f t="shared" si="4"/>
        <v>RAZLIKA</v>
      </c>
      <c r="I53" s="156" t="str">
        <f t="shared" ca="1" si="5"/>
        <v>RAZLIKA</v>
      </c>
      <c r="J53" s="311">
        <f t="shared" ca="1" si="6"/>
        <v>16.20999999999998</v>
      </c>
    </row>
    <row r="54" spans="2:10" x14ac:dyDescent="0.2">
      <c r="B54" t="str">
        <f>'Kup Hrvatske 2020., original'!B53</f>
        <v>Oleg Celić</v>
      </c>
      <c r="C54" s="154">
        <f>IFERROR(ROUND('Kup Hrvatske 2020., original'!V53,2),'Kup Hrvatske 2020., original'!V53)</f>
        <v>115.09</v>
      </c>
      <c r="E54" t="str">
        <f>'Kup Hrvatske 2020., ispravljeno'!B54</f>
        <v>Mario Štambuk</v>
      </c>
      <c r="F54" s="154">
        <f ca="1">'Kup Hrvatske 2020., ispravljeno'!V54</f>
        <v>143.19</v>
      </c>
      <c r="H54" s="308" t="str">
        <f t="shared" si="4"/>
        <v>RAZLIKA</v>
      </c>
      <c r="I54" s="156" t="str">
        <f ca="1">IF(C55=F54,"","RAZLIKA")</f>
        <v/>
      </c>
      <c r="J54" s="311" t="str">
        <f t="shared" ca="1" si="6"/>
        <v/>
      </c>
    </row>
    <row r="55" spans="2:10" x14ac:dyDescent="0.2">
      <c r="B55" t="str">
        <f>'Kup Hrvatske 2020., original'!B54</f>
        <v>Mario Štambuk</v>
      </c>
      <c r="C55" s="154">
        <f>IFERROR(ROUND('Kup Hrvatske 2020., original'!V54,2),'Kup Hrvatske 2020., original'!V54)</f>
        <v>143.19</v>
      </c>
      <c r="E55" t="str">
        <f>'Kup Hrvatske 2020., ispravljeno'!B55</f>
        <v>Vedran Berković</v>
      </c>
      <c r="F55" s="154">
        <f ca="1">'Kup Hrvatske 2020., ispravljeno'!V55</f>
        <v>133.36000000000001</v>
      </c>
      <c r="H55" s="308" t="str">
        <f t="shared" si="4"/>
        <v>RAZLIKA</v>
      </c>
      <c r="I55" s="156" t="str">
        <f ca="1">IF(C56=F55,"","RAZLIKA")</f>
        <v/>
      </c>
      <c r="J55" s="311" t="str">
        <f t="shared" ca="1" si="6"/>
        <v/>
      </c>
    </row>
    <row r="56" spans="2:10" x14ac:dyDescent="0.2">
      <c r="B56" t="str">
        <f>'Kup Hrvatske 2020., original'!B55</f>
        <v>Vedran Berković</v>
      </c>
      <c r="C56" s="154">
        <f>IFERROR(ROUND('Kup Hrvatske 2020., original'!V55,2),'Kup Hrvatske 2020., original'!V55)</f>
        <v>133.36000000000001</v>
      </c>
      <c r="E56" t="str">
        <f>'Kup Hrvatske 2020., ispravljeno'!B56</f>
        <v>Oleg Celić</v>
      </c>
      <c r="F56" s="154">
        <f ca="1">'Kup Hrvatske 2020., ispravljeno'!V56</f>
        <v>115.09</v>
      </c>
      <c r="H56" s="308" t="str">
        <f t="shared" si="4"/>
        <v>RAZLIKA</v>
      </c>
      <c r="I56" s="156" t="str">
        <f ca="1">IF(C54=F56,"","RAZLIKA")</f>
        <v/>
      </c>
      <c r="J56" s="311" t="str">
        <f t="shared" ca="1" si="6"/>
        <v/>
      </c>
    </row>
    <row r="57" spans="2:10" x14ac:dyDescent="0.2">
      <c r="B57" t="str">
        <f>'Kup Hrvatske 2020., original'!B56</f>
        <v>Marko Leljak</v>
      </c>
      <c r="C57" s="154">
        <f>IFERROR(ROUND('Kup Hrvatske 2020., original'!V56,2),'Kup Hrvatske 2020., original'!V56)</f>
        <v>61.83</v>
      </c>
      <c r="E57" t="str">
        <f>'Kup Hrvatske 2020., ispravljeno'!B57</f>
        <v>Marko Leljak</v>
      </c>
      <c r="F57" s="154">
        <f ca="1">'Kup Hrvatske 2020., ispravljeno'!V57</f>
        <v>61.83</v>
      </c>
      <c r="H57" s="308" t="str">
        <f t="shared" si="4"/>
        <v/>
      </c>
      <c r="I57" s="156" t="str">
        <f t="shared" ca="1" si="5"/>
        <v/>
      </c>
      <c r="J57" s="311" t="str">
        <f t="shared" ca="1" si="6"/>
        <v/>
      </c>
    </row>
    <row r="58" spans="2:10" x14ac:dyDescent="0.2">
      <c r="B58">
        <f>'Kup Hrvatske 2020., original'!B57</f>
        <v>0</v>
      </c>
      <c r="C58" s="154">
        <f>IFERROR(ROUND('Kup Hrvatske 2020., original'!V57,2),'Kup Hrvatske 2020., original'!V57)</f>
        <v>0</v>
      </c>
      <c r="E58">
        <f>'Kup Hrvatske 2020., ispravljeno'!B58</f>
        <v>0</v>
      </c>
      <c r="F58" s="154">
        <f>'Kup Hrvatske 2020., ispravljeno'!V58</f>
        <v>0</v>
      </c>
      <c r="H58" s="308" t="str">
        <f t="shared" si="4"/>
        <v/>
      </c>
      <c r="I58" s="156" t="str">
        <f t="shared" si="5"/>
        <v/>
      </c>
      <c r="J58" s="311" t="str">
        <f t="shared" si="6"/>
        <v/>
      </c>
    </row>
    <row r="59" spans="2:10" x14ac:dyDescent="0.2">
      <c r="B59" t="str">
        <f>'Kup Hrvatske 2020., original'!B58</f>
        <v>Ž21A</v>
      </c>
      <c r="C59" s="154" t="str">
        <f>IFERROR(ROUND('Kup Hrvatske 2020., original'!V58,2),'Kup Hrvatske 2020., original'!V58)</f>
        <v>UKUPNO</v>
      </c>
      <c r="E59" t="str">
        <f>'Kup Hrvatske 2020., ispravljeno'!B59</f>
        <v>Ž21A</v>
      </c>
      <c r="F59" s="154" t="str">
        <f>'Kup Hrvatske 2020., ispravljeno'!V59</f>
        <v>UKUPNO</v>
      </c>
      <c r="H59" s="308" t="str">
        <f t="shared" si="4"/>
        <v/>
      </c>
      <c r="I59" s="156" t="str">
        <f t="shared" si="5"/>
        <v/>
      </c>
      <c r="J59" s="311" t="str">
        <f t="shared" si="6"/>
        <v/>
      </c>
    </row>
    <row r="60" spans="2:10" x14ac:dyDescent="0.2">
      <c r="B60">
        <f>'Kup Hrvatske 2020., original'!B59</f>
        <v>0</v>
      </c>
      <c r="C60" s="154">
        <f>IFERROR(ROUND('Kup Hrvatske 2020., original'!V59,2),'Kup Hrvatske 2020., original'!V59)</f>
        <v>0</v>
      </c>
      <c r="E60">
        <f>'Kup Hrvatske 2020., ispravljeno'!B60</f>
        <v>0</v>
      </c>
      <c r="F60" s="154">
        <f>'Kup Hrvatske 2020., ispravljeno'!V60</f>
        <v>0</v>
      </c>
      <c r="H60" s="308" t="str">
        <f t="shared" si="4"/>
        <v/>
      </c>
      <c r="I60" s="156" t="str">
        <f t="shared" si="5"/>
        <v/>
      </c>
      <c r="J60" s="311" t="str">
        <f t="shared" si="6"/>
        <v/>
      </c>
    </row>
    <row r="61" spans="2:10" x14ac:dyDescent="0.2">
      <c r="B61">
        <f>'Kup Hrvatske 2020., original'!B60</f>
        <v>0</v>
      </c>
      <c r="C61" s="154">
        <f>IFERROR(ROUND('Kup Hrvatske 2020., original'!V60,2),'Kup Hrvatske 2020., original'!V60)</f>
        <v>0</v>
      </c>
      <c r="E61">
        <f>'Kup Hrvatske 2020., ispravljeno'!B61</f>
        <v>0</v>
      </c>
      <c r="F61" s="154">
        <f>'Kup Hrvatske 2020., ispravljeno'!V61</f>
        <v>0</v>
      </c>
      <c r="H61" s="308" t="str">
        <f t="shared" si="4"/>
        <v/>
      </c>
      <c r="I61" s="156" t="str">
        <f t="shared" si="5"/>
        <v/>
      </c>
      <c r="J61" s="311" t="str">
        <f t="shared" si="6"/>
        <v/>
      </c>
    </row>
    <row r="62" spans="2:10" x14ac:dyDescent="0.2">
      <c r="B62" t="str">
        <f>'Kup Hrvatske 2020., original'!B61</f>
        <v>Vinka Vukmanović</v>
      </c>
      <c r="C62" s="154">
        <f>IFERROR(ROUND('Kup Hrvatske 2020., original'!V61,2),'Kup Hrvatske 2020., original'!V61)</f>
        <v>500</v>
      </c>
      <c r="E62" t="str">
        <f>'Kup Hrvatske 2020., ispravljeno'!B63</f>
        <v>Vinka Vukmanović</v>
      </c>
      <c r="F62" s="154">
        <f ca="1">'Kup Hrvatske 2020., ispravljeno'!V63</f>
        <v>500</v>
      </c>
      <c r="H62" s="308" t="str">
        <f t="shared" si="4"/>
        <v/>
      </c>
      <c r="I62" s="156" t="str">
        <f t="shared" ca="1" si="5"/>
        <v/>
      </c>
      <c r="J62" s="311" t="str">
        <f t="shared" ca="1" si="6"/>
        <v/>
      </c>
    </row>
    <row r="63" spans="2:10" x14ac:dyDescent="0.2">
      <c r="B63" t="str">
        <f>'Kup Hrvatske 2020., original'!B62</f>
        <v>Olga Jerković Perić</v>
      </c>
      <c r="C63" s="154">
        <f>IFERROR(ROUND('Kup Hrvatske 2020., original'!V62,2),'Kup Hrvatske 2020., original'!V62)</f>
        <v>476.79</v>
      </c>
      <c r="E63" t="str">
        <f>'Kup Hrvatske 2020., ispravljeno'!B64</f>
        <v>Olga Jerković Perić</v>
      </c>
      <c r="F63" s="154">
        <f ca="1">'Kup Hrvatske 2020., ispravljeno'!V64</f>
        <v>476.79000000000008</v>
      </c>
      <c r="H63" s="308" t="str">
        <f t="shared" si="4"/>
        <v/>
      </c>
      <c r="I63" s="156" t="str">
        <f t="shared" ca="1" si="5"/>
        <v/>
      </c>
      <c r="J63" s="311" t="str">
        <f t="shared" ca="1" si="6"/>
        <v/>
      </c>
    </row>
    <row r="64" spans="2:10" x14ac:dyDescent="0.2">
      <c r="B64" t="str">
        <f>'Kup Hrvatske 2020., original'!B63</f>
        <v>Mirja Pavić</v>
      </c>
      <c r="C64" s="154">
        <f>IFERROR(ROUND('Kup Hrvatske 2020., original'!V63,2),'Kup Hrvatske 2020., original'!V63)</f>
        <v>434.1</v>
      </c>
      <c r="E64" t="str">
        <f>'Kup Hrvatske 2020., ispravljeno'!B65</f>
        <v>Mirja Pavić</v>
      </c>
      <c r="F64" s="154">
        <f ca="1">'Kup Hrvatske 2020., ispravljeno'!V65</f>
        <v>434.09000000000003</v>
      </c>
      <c r="H64" s="308" t="str">
        <f t="shared" si="4"/>
        <v/>
      </c>
      <c r="I64" s="156" t="str">
        <f t="shared" ca="1" si="5"/>
        <v>RAZLIKA</v>
      </c>
      <c r="J64" s="311">
        <f t="shared" ca="1" si="6"/>
        <v>9.9999999999909051E-3</v>
      </c>
    </row>
    <row r="65" spans="2:10" x14ac:dyDescent="0.2">
      <c r="B65" t="str">
        <f>'Kup Hrvatske 2020., original'!B64</f>
        <v>Iva Štambuk</v>
      </c>
      <c r="C65" s="154">
        <f>IFERROR(ROUND('Kup Hrvatske 2020., original'!V64,2),'Kup Hrvatske 2020., original'!V64)</f>
        <v>430.93</v>
      </c>
      <c r="E65" t="str">
        <f>'Kup Hrvatske 2020., ispravljeno'!B66</f>
        <v>Iva Štambuk</v>
      </c>
      <c r="F65" s="154">
        <f ca="1">'Kup Hrvatske 2020., ispravljeno'!V66</f>
        <v>430.93</v>
      </c>
      <c r="H65" s="308" t="str">
        <f t="shared" si="4"/>
        <v/>
      </c>
      <c r="I65" s="156" t="str">
        <f t="shared" ca="1" si="5"/>
        <v/>
      </c>
      <c r="J65" s="311" t="str">
        <f t="shared" ca="1" si="6"/>
        <v/>
      </c>
    </row>
    <row r="66" spans="2:10" x14ac:dyDescent="0.2">
      <c r="B66" t="str">
        <f>'Kup Hrvatske 2020., original'!B65</f>
        <v>Ana Tišljar</v>
      </c>
      <c r="C66" s="154">
        <f>IFERROR(ROUND('Kup Hrvatske 2020., original'!V65,2),'Kup Hrvatske 2020., original'!V65)</f>
        <v>402.85</v>
      </c>
      <c r="E66" t="str">
        <f>'Kup Hrvatske 2020., ispravljeno'!B67</f>
        <v>Ana Tišljar</v>
      </c>
      <c r="F66" s="154">
        <f ca="1">'Kup Hrvatske 2020., ispravljeno'!V67</f>
        <v>402.84999999999997</v>
      </c>
      <c r="H66" s="308" t="str">
        <f t="shared" si="4"/>
        <v/>
      </c>
      <c r="I66" s="156" t="str">
        <f t="shared" ca="1" si="5"/>
        <v/>
      </c>
      <c r="J66" s="311" t="str">
        <f t="shared" ca="1" si="6"/>
        <v/>
      </c>
    </row>
    <row r="67" spans="2:10" x14ac:dyDescent="0.2">
      <c r="B67" t="str">
        <f>'Kup Hrvatske 2020., original'!B66</f>
        <v>Tena Sakar Vukić</v>
      </c>
      <c r="C67" s="154">
        <f>IFERROR(ROUND('Kup Hrvatske 2020., original'!V66,2),'Kup Hrvatske 2020., original'!V66)</f>
        <v>380.31</v>
      </c>
      <c r="E67" t="str">
        <f>'Kup Hrvatske 2020., ispravljeno'!B68</f>
        <v>Tena Sakar Vukić</v>
      </c>
      <c r="F67" s="154">
        <f ca="1">'Kup Hrvatske 2020., ispravljeno'!V68</f>
        <v>380.30999999999995</v>
      </c>
      <c r="H67" s="308" t="str">
        <f t="shared" si="4"/>
        <v/>
      </c>
      <c r="I67" s="156" t="str">
        <f t="shared" ca="1" si="5"/>
        <v/>
      </c>
      <c r="J67" s="311" t="str">
        <f t="shared" ca="1" si="6"/>
        <v/>
      </c>
    </row>
    <row r="68" spans="2:10" x14ac:dyDescent="0.2">
      <c r="B68" t="str">
        <f>'Kup Hrvatske 2020., original'!B67</f>
        <v>Ines Kos</v>
      </c>
      <c r="C68" s="154">
        <f>IFERROR(ROUND('Kup Hrvatske 2020., original'!V67,2),'Kup Hrvatske 2020., original'!V67)</f>
        <v>284.61</v>
      </c>
      <c r="E68" t="str">
        <f>'Kup Hrvatske 2020., ispravljeno'!B69</f>
        <v>Ines Kos</v>
      </c>
      <c r="F68" s="154">
        <f ca="1">'Kup Hrvatske 2020., ispravljeno'!V69</f>
        <v>284.59000000000003</v>
      </c>
      <c r="H68" s="308" t="str">
        <f t="shared" si="4"/>
        <v/>
      </c>
      <c r="I68" s="156" t="str">
        <f t="shared" ca="1" si="5"/>
        <v>RAZLIKA</v>
      </c>
      <c r="J68" s="311">
        <f t="shared" ca="1" si="6"/>
        <v>1.999999999998181E-2</v>
      </c>
    </row>
    <row r="69" spans="2:10" x14ac:dyDescent="0.2">
      <c r="B69" t="str">
        <f>'Kup Hrvatske 2020., original'!B68</f>
        <v>Ana Beblek</v>
      </c>
      <c r="C69" s="154">
        <f>IFERROR(ROUND('Kup Hrvatske 2020., original'!V68,2),'Kup Hrvatske 2020., original'!V68)</f>
        <v>249.93</v>
      </c>
      <c r="E69" t="str">
        <f>'Kup Hrvatske 2020., ispravljeno'!B70</f>
        <v>Ana Beblek</v>
      </c>
      <c r="F69" s="154">
        <f ca="1">'Kup Hrvatske 2020., ispravljeno'!V70</f>
        <v>249.94000000000003</v>
      </c>
      <c r="H69" s="308" t="str">
        <f t="shared" si="4"/>
        <v/>
      </c>
      <c r="I69" s="156" t="str">
        <f t="shared" ca="1" si="5"/>
        <v>RAZLIKA</v>
      </c>
      <c r="J69" s="311">
        <f t="shared" ca="1" si="6"/>
        <v>1.0000000000019327E-2</v>
      </c>
    </row>
    <row r="70" spans="2:10" x14ac:dyDescent="0.2">
      <c r="B70" t="str">
        <f>'Kup Hrvatske 2020., original'!B69</f>
        <v>Antonija Orlić</v>
      </c>
      <c r="C70" s="154">
        <f>IFERROR(ROUND('Kup Hrvatske 2020., original'!V69,2),'Kup Hrvatske 2020., original'!V69)</f>
        <v>154.9</v>
      </c>
      <c r="E70" t="str">
        <f>'Kup Hrvatske 2020., ispravljeno'!B71</f>
        <v>Antonija Orlić</v>
      </c>
      <c r="F70" s="154">
        <f ca="1">'Kup Hrvatske 2020., ispravljeno'!V71</f>
        <v>154.89999999999998</v>
      </c>
      <c r="H70" s="308" t="str">
        <f t="shared" si="4"/>
        <v/>
      </c>
      <c r="I70" s="156" t="str">
        <f t="shared" ca="1" si="5"/>
        <v/>
      </c>
      <c r="J70" s="311" t="str">
        <f t="shared" ca="1" si="6"/>
        <v/>
      </c>
    </row>
    <row r="71" spans="2:10" x14ac:dyDescent="0.2">
      <c r="B71" t="str">
        <f>'Kup Hrvatske 2020., original'!B70</f>
        <v>Jelena Brezak</v>
      </c>
      <c r="C71" s="154">
        <f>IFERROR(ROUND('Kup Hrvatske 2020., original'!V70,2),'Kup Hrvatske 2020., original'!V70)</f>
        <v>129.19</v>
      </c>
      <c r="E71" t="str">
        <f>'Kup Hrvatske 2020., ispravljeno'!B72</f>
        <v>Jelena Brezak</v>
      </c>
      <c r="F71" s="154">
        <f ca="1">'Kup Hrvatske 2020., ispravljeno'!V72</f>
        <v>129.19</v>
      </c>
      <c r="H71" s="308" t="str">
        <f t="shared" si="4"/>
        <v/>
      </c>
      <c r="I71" s="156" t="str">
        <f t="shared" ca="1" si="5"/>
        <v/>
      </c>
      <c r="J71" s="311" t="str">
        <f t="shared" ca="1" si="6"/>
        <v/>
      </c>
    </row>
    <row r="72" spans="2:10" x14ac:dyDescent="0.2">
      <c r="B72" t="str">
        <f>'Kup Hrvatske 2020., original'!B71</f>
        <v>Nika Sakar</v>
      </c>
      <c r="C72" s="154">
        <f>IFERROR(ROUND('Kup Hrvatske 2020., original'!V71,2),'Kup Hrvatske 2020., original'!V71)</f>
        <v>126.22</v>
      </c>
      <c r="E72" t="str">
        <f>'Kup Hrvatske 2020., ispravljeno'!B73</f>
        <v>Nika Sakar</v>
      </c>
      <c r="F72" s="154">
        <f ca="1">'Kup Hrvatske 2020., ispravljeno'!V73</f>
        <v>126.21000000000001</v>
      </c>
      <c r="H72" s="308" t="str">
        <f t="shared" si="4"/>
        <v/>
      </c>
      <c r="I72" s="156" t="str">
        <f t="shared" ca="1" si="5"/>
        <v>RAZLIKA</v>
      </c>
      <c r="J72" s="311">
        <f t="shared" ca="1" si="6"/>
        <v>9.9999999999909051E-3</v>
      </c>
    </row>
    <row r="73" spans="2:10" x14ac:dyDescent="0.2">
      <c r="B73" t="str">
        <f>'Kup Hrvatske 2020., original'!B72</f>
        <v>Nola Jandrečić</v>
      </c>
      <c r="C73" s="154">
        <f>IFERROR(ROUND('Kup Hrvatske 2020., original'!V72,2),'Kup Hrvatske 2020., original'!V72)</f>
        <v>123.34</v>
      </c>
      <c r="E73" t="str">
        <f>'Kup Hrvatske 2020., ispravljeno'!B74</f>
        <v>Nola Jandrečić</v>
      </c>
      <c r="F73" s="154">
        <f ca="1">'Kup Hrvatske 2020., ispravljeno'!V74</f>
        <v>123.35</v>
      </c>
      <c r="H73" s="308" t="str">
        <f t="shared" si="4"/>
        <v/>
      </c>
      <c r="I73" s="156" t="str">
        <f t="shared" ca="1" si="5"/>
        <v>RAZLIKA</v>
      </c>
      <c r="J73" s="311">
        <f t="shared" ca="1" si="6"/>
        <v>9.9999999999909051E-3</v>
      </c>
    </row>
    <row r="74" spans="2:10" x14ac:dyDescent="0.2">
      <c r="B74" t="str">
        <f>'Kup Hrvatske 2020., original'!B73</f>
        <v>Nevija Frajzman</v>
      </c>
      <c r="C74" s="154">
        <f>IFERROR(ROUND('Kup Hrvatske 2020., original'!V73,2),'Kup Hrvatske 2020., original'!V73)</f>
        <v>70.05</v>
      </c>
      <c r="E74" t="str">
        <f>'Kup Hrvatske 2020., ispravljeno'!B75</f>
        <v>Nevija Frajzman</v>
      </c>
      <c r="F74" s="154">
        <f ca="1">'Kup Hrvatske 2020., ispravljeno'!V75</f>
        <v>70.05</v>
      </c>
      <c r="H74" s="308" t="str">
        <f t="shared" si="4"/>
        <v/>
      </c>
      <c r="I74" s="156" t="str">
        <f t="shared" ca="1" si="5"/>
        <v/>
      </c>
      <c r="J74" s="311" t="str">
        <f t="shared" ca="1" si="6"/>
        <v/>
      </c>
    </row>
    <row r="75" spans="2:10" x14ac:dyDescent="0.2">
      <c r="B75" t="str">
        <f>'Kup Hrvatske 2020., original'!B74</f>
        <v>Lea Katarina Gobec</v>
      </c>
      <c r="C75" s="154">
        <f>IFERROR(ROUND('Kup Hrvatske 2020., original'!V74,2),'Kup Hrvatske 2020., original'!V74)</f>
        <v>65.08</v>
      </c>
      <c r="E75" t="str">
        <f>'Kup Hrvatske 2020., ispravljeno'!B76</f>
        <v>Lea Katarina Gobec</v>
      </c>
      <c r="F75" s="154">
        <f ca="1">'Kup Hrvatske 2020., ispravljeno'!V76</f>
        <v>65.08</v>
      </c>
      <c r="H75" s="308" t="str">
        <f t="shared" si="4"/>
        <v/>
      </c>
      <c r="I75" s="156" t="str">
        <f t="shared" ca="1" si="5"/>
        <v/>
      </c>
      <c r="J75" s="311" t="str">
        <f t="shared" ca="1" si="6"/>
        <v/>
      </c>
    </row>
    <row r="76" spans="2:10" x14ac:dyDescent="0.2">
      <c r="B76" t="str">
        <f>'Kup Hrvatske 2020., original'!B75</f>
        <v>Monika Martina Sipina Halper</v>
      </c>
      <c r="C76" s="154">
        <f>IFERROR(ROUND('Kup Hrvatske 2020., original'!V75,2),'Kup Hrvatske 2020., original'!V75)</f>
        <v>52.15</v>
      </c>
      <c r="E76" t="str">
        <f>'Kup Hrvatske 2020., ispravljeno'!B77</f>
        <v>Monika Martina Sipina Halper</v>
      </c>
      <c r="F76" s="154">
        <f ca="1">'Kup Hrvatske 2020., ispravljeno'!V77</f>
        <v>52.15</v>
      </c>
      <c r="H76" s="308" t="str">
        <f t="shared" si="4"/>
        <v/>
      </c>
      <c r="I76" s="156" t="str">
        <f t="shared" ca="1" si="5"/>
        <v/>
      </c>
      <c r="J76" s="311" t="str">
        <f t="shared" ca="1" si="6"/>
        <v/>
      </c>
    </row>
    <row r="77" spans="2:10" x14ac:dyDescent="0.2">
      <c r="B77">
        <f>'Kup Hrvatske 2020., original'!B76</f>
        <v>0</v>
      </c>
      <c r="C77" s="154">
        <f>IFERROR(ROUND('Kup Hrvatske 2020., original'!V76,2),'Kup Hrvatske 2020., original'!V76)</f>
        <v>0</v>
      </c>
      <c r="E77">
        <f>'Kup Hrvatske 2020., ispravljeno'!B78</f>
        <v>0</v>
      </c>
      <c r="F77" s="154">
        <f>'Kup Hrvatske 2020., ispravljeno'!V78</f>
        <v>0</v>
      </c>
      <c r="H77" s="308" t="str">
        <f t="shared" si="4"/>
        <v/>
      </c>
      <c r="I77" s="156" t="str">
        <f t="shared" si="5"/>
        <v/>
      </c>
      <c r="J77" s="311" t="str">
        <f t="shared" si="6"/>
        <v/>
      </c>
    </row>
    <row r="78" spans="2:10" x14ac:dyDescent="0.2">
      <c r="B78" t="str">
        <f>'Kup Hrvatske 2020., original'!B77</f>
        <v>M12</v>
      </c>
      <c r="C78" s="154" t="str">
        <f>IFERROR(ROUND('Kup Hrvatske 2020., original'!V77,2),'Kup Hrvatske 2020., original'!V77)</f>
        <v>UKUPNO</v>
      </c>
      <c r="E78" t="str">
        <f>'Kup Hrvatske 2020., ispravljeno'!B79</f>
        <v>M12</v>
      </c>
      <c r="F78" s="154" t="str">
        <f>'Kup Hrvatske 2020., ispravljeno'!V79</f>
        <v>UKUPNO</v>
      </c>
      <c r="H78" s="308" t="str">
        <f t="shared" si="4"/>
        <v/>
      </c>
      <c r="I78" s="156" t="str">
        <f t="shared" si="5"/>
        <v/>
      </c>
      <c r="J78" s="311" t="str">
        <f t="shared" si="6"/>
        <v/>
      </c>
    </row>
    <row r="79" spans="2:10" x14ac:dyDescent="0.2">
      <c r="B79">
        <f>'Kup Hrvatske 2020., original'!B78</f>
        <v>0</v>
      </c>
      <c r="C79" s="154">
        <f>IFERROR(ROUND('Kup Hrvatske 2020., original'!V78,2),'Kup Hrvatske 2020., original'!V78)</f>
        <v>0</v>
      </c>
      <c r="E79">
        <f>'Kup Hrvatske 2020., ispravljeno'!B80</f>
        <v>0</v>
      </c>
      <c r="F79" s="154">
        <f>'Kup Hrvatske 2020., ispravljeno'!V80</f>
        <v>0</v>
      </c>
      <c r="H79" s="308" t="str">
        <f t="shared" si="4"/>
        <v/>
      </c>
      <c r="I79" s="156" t="str">
        <f t="shared" si="5"/>
        <v/>
      </c>
      <c r="J79" s="311" t="str">
        <f t="shared" si="6"/>
        <v/>
      </c>
    </row>
    <row r="80" spans="2:10" x14ac:dyDescent="0.2">
      <c r="B80">
        <f>'Kup Hrvatske 2020., original'!B79</f>
        <v>0</v>
      </c>
      <c r="C80" s="154">
        <f>IFERROR(ROUND('Kup Hrvatske 2020., original'!V79,2),'Kup Hrvatske 2020., original'!V79)</f>
        <v>0</v>
      </c>
      <c r="E80">
        <f>'Kup Hrvatske 2020., ispravljeno'!B81</f>
        <v>0</v>
      </c>
      <c r="F80" s="154">
        <f>'Kup Hrvatske 2020., ispravljeno'!V81</f>
        <v>0</v>
      </c>
      <c r="H80" s="308" t="str">
        <f t="shared" si="4"/>
        <v/>
      </c>
      <c r="I80" s="156" t="str">
        <f t="shared" si="5"/>
        <v/>
      </c>
      <c r="J80" s="311" t="str">
        <f t="shared" si="6"/>
        <v/>
      </c>
    </row>
    <row r="81" spans="2:10" x14ac:dyDescent="0.2">
      <c r="B81" t="str">
        <f>'Kup Hrvatske 2020., original'!B80</f>
        <v>Martin Meštrović</v>
      </c>
      <c r="C81" s="154">
        <f>IFERROR(ROUND('Kup Hrvatske 2020., original'!V80,2),'Kup Hrvatske 2020., original'!V80)</f>
        <v>500</v>
      </c>
      <c r="E81" t="str">
        <f>'Kup Hrvatske 2020., ispravljeno'!B83</f>
        <v>Martin Meštrović</v>
      </c>
      <c r="F81" s="154">
        <f ca="1">'Kup Hrvatske 2020., ispravljeno'!V83</f>
        <v>500</v>
      </c>
      <c r="H81" s="308" t="str">
        <f t="shared" si="4"/>
        <v/>
      </c>
      <c r="I81" s="156" t="str">
        <f t="shared" ca="1" si="5"/>
        <v/>
      </c>
      <c r="J81" s="311" t="str">
        <f t="shared" ca="1" si="6"/>
        <v/>
      </c>
    </row>
    <row r="82" spans="2:10" x14ac:dyDescent="0.2">
      <c r="B82" t="str">
        <f>'Kup Hrvatske 2020., original'!B81</f>
        <v>Adam Anadolac</v>
      </c>
      <c r="C82" s="154">
        <f>IFERROR(ROUND('Kup Hrvatske 2020., original'!V81,2),'Kup Hrvatske 2020., original'!V81)</f>
        <v>381.37</v>
      </c>
      <c r="E82" t="str">
        <f>'Kup Hrvatske 2020., ispravljeno'!B84</f>
        <v>Adam Anadolac</v>
      </c>
      <c r="F82" s="154">
        <f ca="1">'Kup Hrvatske 2020., ispravljeno'!V84</f>
        <v>381.37</v>
      </c>
      <c r="H82" s="308" t="str">
        <f t="shared" si="4"/>
        <v/>
      </c>
      <c r="I82" s="156" t="str">
        <f t="shared" ca="1" si="5"/>
        <v/>
      </c>
      <c r="J82" s="311" t="str">
        <f t="shared" ca="1" si="6"/>
        <v/>
      </c>
    </row>
    <row r="83" spans="2:10" x14ac:dyDescent="0.2">
      <c r="B83" t="str">
        <f>'Kup Hrvatske 2020., original'!B82</f>
        <v>Filip Anadolac</v>
      </c>
      <c r="C83" s="154">
        <f>IFERROR(ROUND('Kup Hrvatske 2020., original'!V82,2),'Kup Hrvatske 2020., original'!V82)</f>
        <v>306.52999999999997</v>
      </c>
      <c r="E83" t="str">
        <f>'Kup Hrvatske 2020., ispravljeno'!B85</f>
        <v>Filip Anadolac</v>
      </c>
      <c r="F83" s="154">
        <f ca="1">'Kup Hrvatske 2020., ispravljeno'!V85</f>
        <v>313.57</v>
      </c>
      <c r="H83" s="308" t="str">
        <f t="shared" ref="H83:H146" si="7">IF(B83=E83,"","RAZLIKA")</f>
        <v/>
      </c>
      <c r="I83" s="156" t="str">
        <f t="shared" ref="I83:I146" ca="1" si="8">IF(C83=F83,"","RAZLIKA")</f>
        <v>RAZLIKA</v>
      </c>
      <c r="J83" s="311">
        <f t="shared" ref="J83:J146" ca="1" si="9">IF(I83="","",ABS(F83-C83))</f>
        <v>7.0400000000000205</v>
      </c>
    </row>
    <row r="84" spans="2:10" x14ac:dyDescent="0.2">
      <c r="B84" t="str">
        <f>'Kup Hrvatske 2020., original'!B83</f>
        <v>Viktor Ignjat Ivezić</v>
      </c>
      <c r="C84" s="154">
        <f>IFERROR(ROUND('Kup Hrvatske 2020., original'!V83,2),'Kup Hrvatske 2020., original'!V83)</f>
        <v>250.22</v>
      </c>
      <c r="E84" t="str">
        <f>'Kup Hrvatske 2020., ispravljeno'!B86</f>
        <v>Viktor Ignjat Ivezić</v>
      </c>
      <c r="F84" s="154">
        <f ca="1">'Kup Hrvatske 2020., ispravljeno'!V86</f>
        <v>250.22</v>
      </c>
      <c r="H84" s="308" t="str">
        <f t="shared" si="7"/>
        <v/>
      </c>
      <c r="I84" s="156" t="str">
        <f t="shared" ca="1" si="8"/>
        <v/>
      </c>
      <c r="J84" s="311" t="str">
        <f t="shared" ca="1" si="9"/>
        <v/>
      </c>
    </row>
    <row r="85" spans="2:10" x14ac:dyDescent="0.2">
      <c r="B85" t="str">
        <f>'Kup Hrvatske 2020., original'!B84</f>
        <v>Karlo Lesjak</v>
      </c>
      <c r="C85" s="154">
        <f>IFERROR(ROUND('Kup Hrvatske 2020., original'!V84,2),'Kup Hrvatske 2020., original'!V84)</f>
        <v>204.42</v>
      </c>
      <c r="E85" t="str">
        <f>'Kup Hrvatske 2020., ispravljeno'!B87</f>
        <v>Karlo Lesjak</v>
      </c>
      <c r="F85" s="154">
        <f ca="1">'Kup Hrvatske 2020., ispravljeno'!V87</f>
        <v>204.42</v>
      </c>
      <c r="H85" s="308" t="str">
        <f t="shared" si="7"/>
        <v/>
      </c>
      <c r="I85" s="156" t="str">
        <f t="shared" ca="1" si="8"/>
        <v/>
      </c>
      <c r="J85" s="311" t="str">
        <f t="shared" ca="1" si="9"/>
        <v/>
      </c>
    </row>
    <row r="86" spans="2:10" x14ac:dyDescent="0.2">
      <c r="B86" t="str">
        <f>'Kup Hrvatske 2020., original'!B85</f>
        <v>Lovro Pinjušić</v>
      </c>
      <c r="C86" s="154">
        <f>IFERROR(ROUND('Kup Hrvatske 2020., original'!V85,2),'Kup Hrvatske 2020., original'!V85)</f>
        <v>161.69999999999999</v>
      </c>
      <c r="E86" t="str">
        <f>'Kup Hrvatske 2020., ispravljeno'!B88</f>
        <v>Lovro Pinjušić</v>
      </c>
      <c r="F86" s="154">
        <f ca="1">'Kup Hrvatske 2020., ispravljeno'!V88</f>
        <v>161.69</v>
      </c>
      <c r="H86" s="308" t="str">
        <f t="shared" si="7"/>
        <v/>
      </c>
      <c r="I86" s="156" t="str">
        <f t="shared" ca="1" si="8"/>
        <v>RAZLIKA</v>
      </c>
      <c r="J86" s="311">
        <f t="shared" ca="1" si="9"/>
        <v>9.9999999999909051E-3</v>
      </c>
    </row>
    <row r="87" spans="2:10" x14ac:dyDescent="0.2">
      <c r="B87" t="str">
        <f>'Kup Hrvatske 2020., original'!B86</f>
        <v>Luka Sučić</v>
      </c>
      <c r="C87" s="154">
        <f>IFERROR(ROUND('Kup Hrvatske 2020., original'!V86,2),'Kup Hrvatske 2020., original'!V86)</f>
        <v>142.99</v>
      </c>
      <c r="E87" t="str">
        <f>'Kup Hrvatske 2020., ispravljeno'!B89</f>
        <v>Janko Hodak</v>
      </c>
      <c r="F87" s="154">
        <f ca="1">'Kup Hrvatske 2020., ispravljeno'!V89</f>
        <v>155.41</v>
      </c>
      <c r="H87" s="308" t="str">
        <f t="shared" si="7"/>
        <v>RAZLIKA</v>
      </c>
      <c r="I87" s="156" t="str">
        <f ca="1">IF(C92=F87,"","RAZLIKA")</f>
        <v>RAZLIKA</v>
      </c>
      <c r="J87" s="311">
        <f ca="1">IF(I87="","",ABS(F87-C92))</f>
        <v>62.11999999999999</v>
      </c>
    </row>
    <row r="88" spans="2:10" x14ac:dyDescent="0.2">
      <c r="B88" t="str">
        <f>'Kup Hrvatske 2020., original'!B87</f>
        <v>Marin Tanković</v>
      </c>
      <c r="C88" s="154">
        <f>IFERROR(ROUND('Kup Hrvatske 2020., original'!V87,2),'Kup Hrvatske 2020., original'!V87)</f>
        <v>142.22</v>
      </c>
      <c r="E88" t="str">
        <f>'Kup Hrvatske 2020., ispravljeno'!B90</f>
        <v>Luka Sučić</v>
      </c>
      <c r="F88" s="154">
        <f ca="1">'Kup Hrvatske 2020., ispravljeno'!V90</f>
        <v>142.98000000000002</v>
      </c>
      <c r="H88" s="308" t="str">
        <f t="shared" si="7"/>
        <v>RAZLIKA</v>
      </c>
      <c r="I88" s="156" t="str">
        <f ca="1">IF(C87=F88,"","RAZLIKA")</f>
        <v>RAZLIKA</v>
      </c>
      <c r="J88" s="311">
        <f ca="1">IF(I88="","",ABS(F88-C87))</f>
        <v>9.9999999999909051E-3</v>
      </c>
    </row>
    <row r="89" spans="2:10" x14ac:dyDescent="0.2">
      <c r="B89" t="str">
        <f>'Kup Hrvatske 2020., original'!B88</f>
        <v>Fran Juriša</v>
      </c>
      <c r="C89" s="154">
        <f>IFERROR(ROUND('Kup Hrvatske 2020., original'!V88,2),'Kup Hrvatske 2020., original'!V88)</f>
        <v>130.1</v>
      </c>
      <c r="E89" t="str">
        <f>'Kup Hrvatske 2020., ispravljeno'!B91</f>
        <v>Marin Tanković</v>
      </c>
      <c r="F89" s="154">
        <f ca="1">'Kup Hrvatske 2020., ispravljeno'!V91</f>
        <v>142.22</v>
      </c>
      <c r="H89" s="308" t="str">
        <f t="shared" si="7"/>
        <v>RAZLIKA</v>
      </c>
      <c r="I89" s="156" t="str">
        <f t="shared" ref="I89:I94" ca="1" si="10">IF(C88=F89,"","RAZLIKA")</f>
        <v/>
      </c>
      <c r="J89" s="311" t="str">
        <f t="shared" ref="J89:J94" ca="1" si="11">IF(I89="","",ABS(F89-C88))</f>
        <v/>
      </c>
    </row>
    <row r="90" spans="2:10" x14ac:dyDescent="0.2">
      <c r="B90" t="str">
        <f>'Kup Hrvatske 2020., original'!B89</f>
        <v>Petar Kaniški</v>
      </c>
      <c r="C90" s="154">
        <f>IFERROR(ROUND('Kup Hrvatske 2020., original'!V89,2),'Kup Hrvatske 2020., original'!V89)</f>
        <v>111.99</v>
      </c>
      <c r="E90" t="str">
        <f>'Kup Hrvatske 2020., ispravljeno'!B92</f>
        <v>Fran Juriša</v>
      </c>
      <c r="F90" s="154">
        <f ca="1">'Kup Hrvatske 2020., ispravljeno'!V92</f>
        <v>130.11000000000001</v>
      </c>
      <c r="H90" s="308" t="str">
        <f t="shared" si="7"/>
        <v>RAZLIKA</v>
      </c>
      <c r="I90" s="156" t="str">
        <f t="shared" ca="1" si="10"/>
        <v>RAZLIKA</v>
      </c>
      <c r="J90" s="311">
        <f t="shared" ca="1" si="11"/>
        <v>1.0000000000019327E-2</v>
      </c>
    </row>
    <row r="91" spans="2:10" x14ac:dyDescent="0.2">
      <c r="B91" t="str">
        <f>'Kup Hrvatske 2020., original'!B90</f>
        <v>Jakov Boban</v>
      </c>
      <c r="C91" s="154">
        <f>IFERROR(ROUND('Kup Hrvatske 2020., original'!V90,2),'Kup Hrvatske 2020., original'!V90)</f>
        <v>94.47</v>
      </c>
      <c r="E91" t="str">
        <f>'Kup Hrvatske 2020., ispravljeno'!B93</f>
        <v>Petar Kaniški</v>
      </c>
      <c r="F91" s="154">
        <f ca="1">'Kup Hrvatske 2020., ispravljeno'!V93</f>
        <v>111.99</v>
      </c>
      <c r="H91" s="308" t="str">
        <f t="shared" si="7"/>
        <v>RAZLIKA</v>
      </c>
      <c r="I91" s="156" t="str">
        <f t="shared" ca="1" si="10"/>
        <v/>
      </c>
      <c r="J91" s="311" t="str">
        <f t="shared" ca="1" si="11"/>
        <v/>
      </c>
    </row>
    <row r="92" spans="2:10" x14ac:dyDescent="0.2">
      <c r="B92" t="str">
        <f>'Kup Hrvatske 2020., original'!B91</f>
        <v>Janko Hodak</v>
      </c>
      <c r="C92" s="154">
        <f>IFERROR(ROUND('Kup Hrvatske 2020., original'!V91,2),'Kup Hrvatske 2020., original'!V91)</f>
        <v>93.29</v>
      </c>
      <c r="E92" t="str">
        <f>'Kup Hrvatske 2020., ispravljeno'!B94</f>
        <v>Jakov Boban</v>
      </c>
      <c r="F92" s="154">
        <f ca="1">'Kup Hrvatske 2020., ispravljeno'!V94</f>
        <v>94.47</v>
      </c>
      <c r="H92" s="308" t="str">
        <f t="shared" si="7"/>
        <v>RAZLIKA</v>
      </c>
      <c r="I92" s="156" t="str">
        <f t="shared" ca="1" si="10"/>
        <v/>
      </c>
      <c r="J92" s="311" t="str">
        <f t="shared" ca="1" si="11"/>
        <v/>
      </c>
    </row>
    <row r="93" spans="2:10" x14ac:dyDescent="0.2">
      <c r="B93" t="str">
        <f>'Kup Hrvatske 2020., original'!B92</f>
        <v>Jure Rako</v>
      </c>
      <c r="C93" s="154">
        <f>IFERROR(ROUND('Kup Hrvatske 2020., original'!V92,2),'Kup Hrvatske 2020., original'!V92)</f>
        <v>84.43</v>
      </c>
      <c r="E93" t="str">
        <f>'Kup Hrvatske 2020., ispravljeno'!B95</f>
        <v>Ante Radoš</v>
      </c>
      <c r="F93" s="154">
        <f ca="1">'Kup Hrvatske 2020., ispravljeno'!V95</f>
        <v>86.69</v>
      </c>
      <c r="H93" s="308" t="str">
        <f t="shared" si="7"/>
        <v>RAZLIKA</v>
      </c>
      <c r="I93" s="156" t="str">
        <f ca="1">IF(C94=F93,"","RAZLIKA")</f>
        <v/>
      </c>
      <c r="J93" s="311" t="str">
        <f t="shared" ca="1" si="11"/>
        <v/>
      </c>
    </row>
    <row r="94" spans="2:10" x14ac:dyDescent="0.2">
      <c r="B94" t="str">
        <f>'Kup Hrvatske 2020., original'!B93</f>
        <v>Ante Radoš</v>
      </c>
      <c r="C94" s="154">
        <f>IFERROR(ROUND('Kup Hrvatske 2020., original'!V93,2),'Kup Hrvatske 2020., original'!V93)</f>
        <v>86.69</v>
      </c>
      <c r="E94" t="str">
        <f>'Kup Hrvatske 2020., ispravljeno'!B96</f>
        <v>Jure Rako</v>
      </c>
      <c r="F94" s="154">
        <f ca="1">'Kup Hrvatske 2020., ispravljeno'!V96</f>
        <v>84.43</v>
      </c>
      <c r="H94" s="308" t="str">
        <f t="shared" si="7"/>
        <v>RAZLIKA</v>
      </c>
      <c r="I94" s="156" t="str">
        <f t="shared" ca="1" si="10"/>
        <v/>
      </c>
      <c r="J94" s="311" t="str">
        <f t="shared" ca="1" si="11"/>
        <v/>
      </c>
    </row>
    <row r="95" spans="2:10" x14ac:dyDescent="0.2">
      <c r="B95" t="str">
        <f>'Kup Hrvatske 2020., original'!B94</f>
        <v>Mario Lah</v>
      </c>
      <c r="C95" s="154">
        <f>IFERROR(ROUND('Kup Hrvatske 2020., original'!V94,2),'Kup Hrvatske 2020., original'!V94)</f>
        <v>75.7</v>
      </c>
      <c r="E95" t="str">
        <f>'Kup Hrvatske 2020., ispravljeno'!B97</f>
        <v>Mario Lah</v>
      </c>
      <c r="F95" s="154">
        <f ca="1">'Kup Hrvatske 2020., ispravljeno'!V97</f>
        <v>75.7</v>
      </c>
      <c r="H95" s="308" t="str">
        <f t="shared" si="7"/>
        <v/>
      </c>
      <c r="I95" s="156" t="str">
        <f t="shared" ca="1" si="8"/>
        <v/>
      </c>
      <c r="J95" s="311" t="str">
        <f t="shared" ca="1" si="9"/>
        <v/>
      </c>
    </row>
    <row r="96" spans="2:10" x14ac:dyDescent="0.2">
      <c r="B96" t="str">
        <f>'Kup Hrvatske 2020., original'!B95</f>
        <v>Vjeko Mazić</v>
      </c>
      <c r="C96" s="154">
        <f>IFERROR(ROUND('Kup Hrvatske 2020., original'!V95,2),'Kup Hrvatske 2020., original'!V95)</f>
        <v>34.82</v>
      </c>
      <c r="E96" t="str">
        <f>'Kup Hrvatske 2020., ispravljeno'!B98</f>
        <v>Vjeko Mazić</v>
      </c>
      <c r="F96" s="154">
        <f ca="1">'Kup Hrvatske 2020., ispravljeno'!V98</f>
        <v>34.82</v>
      </c>
      <c r="H96" s="308" t="str">
        <f t="shared" si="7"/>
        <v/>
      </c>
      <c r="I96" s="156" t="str">
        <f t="shared" ca="1" si="8"/>
        <v/>
      </c>
      <c r="J96" s="311" t="str">
        <f t="shared" ca="1" si="9"/>
        <v/>
      </c>
    </row>
    <row r="97" spans="2:10" x14ac:dyDescent="0.2">
      <c r="B97" t="str">
        <f>'Kup Hrvatske 2020., original'!B96</f>
        <v>Lovro Mazić</v>
      </c>
      <c r="C97" s="154">
        <f>IFERROR(ROUND('Kup Hrvatske 2020., original'!V96,2),'Kup Hrvatske 2020., original'!V96)</f>
        <v>0</v>
      </c>
      <c r="E97" t="str">
        <f>'Kup Hrvatske 2020., ispravljeno'!B99</f>
        <v>Lovro Mazić</v>
      </c>
      <c r="F97" s="154">
        <f>'Kup Hrvatske 2020., ispravljeno'!V99</f>
        <v>0</v>
      </c>
      <c r="H97" s="308" t="str">
        <f t="shared" si="7"/>
        <v/>
      </c>
      <c r="I97" s="156" t="str">
        <f t="shared" si="8"/>
        <v/>
      </c>
      <c r="J97" s="311" t="str">
        <f t="shared" si="9"/>
        <v/>
      </c>
    </row>
    <row r="98" spans="2:10" x14ac:dyDescent="0.2">
      <c r="B98">
        <f>'Kup Hrvatske 2020., original'!B97</f>
        <v>0</v>
      </c>
      <c r="C98" s="154">
        <f>IFERROR(ROUND('Kup Hrvatske 2020., original'!V97,2),'Kup Hrvatske 2020., original'!V97)</f>
        <v>0</v>
      </c>
      <c r="E98">
        <f>'Kup Hrvatske 2020., ispravljeno'!B100</f>
        <v>0</v>
      </c>
      <c r="F98" s="154">
        <f>'Kup Hrvatske 2020., ispravljeno'!V100</f>
        <v>0</v>
      </c>
      <c r="H98" s="308" t="str">
        <f t="shared" si="7"/>
        <v/>
      </c>
      <c r="I98" s="156" t="str">
        <f t="shared" si="8"/>
        <v/>
      </c>
      <c r="J98" s="311" t="str">
        <f t="shared" si="9"/>
        <v/>
      </c>
    </row>
    <row r="99" spans="2:10" x14ac:dyDescent="0.2">
      <c r="B99" t="str">
        <f>'Kup Hrvatske 2020., original'!B98</f>
        <v>M14</v>
      </c>
      <c r="C99" s="154" t="str">
        <f>IFERROR(ROUND('Kup Hrvatske 2020., original'!V98,2),'Kup Hrvatske 2020., original'!V98)</f>
        <v>UKUPNO</v>
      </c>
      <c r="E99" t="str">
        <f>'Kup Hrvatske 2020., ispravljeno'!B101</f>
        <v>M14</v>
      </c>
      <c r="F99" s="154" t="str">
        <f>'Kup Hrvatske 2020., ispravljeno'!V101</f>
        <v>UKUPNO</v>
      </c>
      <c r="H99" s="308" t="str">
        <f t="shared" si="7"/>
        <v/>
      </c>
      <c r="I99" s="156" t="str">
        <f t="shared" si="8"/>
        <v/>
      </c>
      <c r="J99" s="311" t="str">
        <f t="shared" si="9"/>
        <v/>
      </c>
    </row>
    <row r="100" spans="2:10" x14ac:dyDescent="0.2">
      <c r="B100">
        <f>'Kup Hrvatske 2020., original'!B99</f>
        <v>0</v>
      </c>
      <c r="C100" s="154">
        <f>IFERROR(ROUND('Kup Hrvatske 2020., original'!V99,2),'Kup Hrvatske 2020., original'!V99)</f>
        <v>0</v>
      </c>
      <c r="E100">
        <f>'Kup Hrvatske 2020., ispravljeno'!B102</f>
        <v>0</v>
      </c>
      <c r="F100" s="154">
        <f>'Kup Hrvatske 2020., ispravljeno'!V102</f>
        <v>0</v>
      </c>
      <c r="H100" s="308" t="str">
        <f t="shared" si="7"/>
        <v/>
      </c>
      <c r="I100" s="156" t="str">
        <f t="shared" si="8"/>
        <v/>
      </c>
      <c r="J100" s="311" t="str">
        <f t="shared" si="9"/>
        <v/>
      </c>
    </row>
    <row r="101" spans="2:10" x14ac:dyDescent="0.2">
      <c r="B101">
        <f>'Kup Hrvatske 2020., original'!B100</f>
        <v>0</v>
      </c>
      <c r="C101" s="154">
        <f>IFERROR(ROUND('Kup Hrvatske 2020., original'!V100,2),'Kup Hrvatske 2020., original'!V100)</f>
        <v>0</v>
      </c>
      <c r="E101">
        <f>'Kup Hrvatske 2020., ispravljeno'!B103</f>
        <v>0</v>
      </c>
      <c r="F101" s="154">
        <f>'Kup Hrvatske 2020., ispravljeno'!V103</f>
        <v>0</v>
      </c>
      <c r="H101" s="308" t="str">
        <f t="shared" si="7"/>
        <v/>
      </c>
      <c r="I101" s="156" t="str">
        <f t="shared" si="8"/>
        <v/>
      </c>
      <c r="J101" s="311" t="str">
        <f t="shared" si="9"/>
        <v/>
      </c>
    </row>
    <row r="102" spans="2:10" x14ac:dyDescent="0.2">
      <c r="B102" t="str">
        <f>'Kup Hrvatske 2020., original'!B101</f>
        <v>Juraj Vukelić</v>
      </c>
      <c r="C102" s="154">
        <f>IFERROR(ROUND('Kup Hrvatske 2020., original'!V101,2),'Kup Hrvatske 2020., original'!V101)</f>
        <v>500</v>
      </c>
      <c r="E102" t="str">
        <f>'Kup Hrvatske 2020., ispravljeno'!B105</f>
        <v>Juraj Vukelić</v>
      </c>
      <c r="F102" s="154">
        <f ca="1">'Kup Hrvatske 2020., ispravljeno'!V105</f>
        <v>500</v>
      </c>
      <c r="H102" s="308" t="str">
        <f t="shared" si="7"/>
        <v/>
      </c>
      <c r="I102" s="156" t="str">
        <f t="shared" ca="1" si="8"/>
        <v/>
      </c>
      <c r="J102" s="311" t="str">
        <f t="shared" ca="1" si="9"/>
        <v/>
      </c>
    </row>
    <row r="103" spans="2:10" x14ac:dyDescent="0.2">
      <c r="B103" t="str">
        <f>'Kup Hrvatske 2020., original'!B102</f>
        <v>Luka Gojmerac</v>
      </c>
      <c r="C103" s="154">
        <f>IFERROR(ROUND('Kup Hrvatske 2020., original'!V102,2),'Kup Hrvatske 2020., original'!V102)</f>
        <v>467.93</v>
      </c>
      <c r="E103" t="str">
        <f>'Kup Hrvatske 2020., ispravljeno'!B106</f>
        <v>Luka Gojmerac</v>
      </c>
      <c r="F103" s="154">
        <f ca="1">'Kup Hrvatske 2020., ispravljeno'!V106</f>
        <v>467.92999999999995</v>
      </c>
      <c r="H103" s="308" t="str">
        <f t="shared" si="7"/>
        <v/>
      </c>
      <c r="I103" s="156" t="str">
        <f t="shared" ca="1" si="8"/>
        <v/>
      </c>
      <c r="J103" s="311" t="str">
        <f t="shared" ca="1" si="9"/>
        <v/>
      </c>
    </row>
    <row r="104" spans="2:10" x14ac:dyDescent="0.2">
      <c r="B104" t="str">
        <f>'Kup Hrvatske 2020., original'!B103</f>
        <v>Patrick Milković</v>
      </c>
      <c r="C104" s="154">
        <f>IFERROR(ROUND('Kup Hrvatske 2020., original'!V103,2),'Kup Hrvatske 2020., original'!V103)</f>
        <v>386.82</v>
      </c>
      <c r="E104" t="str">
        <f>'Kup Hrvatske 2020., ispravljeno'!B107</f>
        <v>Patrick Milković</v>
      </c>
      <c r="F104" s="154">
        <f ca="1">'Kup Hrvatske 2020., ispravljeno'!V107</f>
        <v>386.82</v>
      </c>
      <c r="H104" s="308" t="str">
        <f t="shared" si="7"/>
        <v/>
      </c>
      <c r="I104" s="156" t="str">
        <f t="shared" ca="1" si="8"/>
        <v/>
      </c>
      <c r="J104" s="311" t="str">
        <f t="shared" ca="1" si="9"/>
        <v/>
      </c>
    </row>
    <row r="105" spans="2:10" x14ac:dyDescent="0.2">
      <c r="B105" t="str">
        <f>'Kup Hrvatske 2020., original'!B104</f>
        <v>Gabrijel Solenečki</v>
      </c>
      <c r="C105" s="154">
        <f>IFERROR(ROUND('Kup Hrvatske 2020., original'!V104,2),'Kup Hrvatske 2020., original'!V104)</f>
        <v>357.57</v>
      </c>
      <c r="E105" t="str">
        <f>'Kup Hrvatske 2020., ispravljeno'!B108</f>
        <v>Gabrijel Solenečki</v>
      </c>
      <c r="F105" s="154">
        <f ca="1">'Kup Hrvatske 2020., ispravljeno'!V108</f>
        <v>357.57</v>
      </c>
      <c r="H105" s="308" t="str">
        <f t="shared" si="7"/>
        <v/>
      </c>
      <c r="I105" s="156" t="str">
        <f t="shared" ca="1" si="8"/>
        <v/>
      </c>
      <c r="J105" s="311" t="str">
        <f t="shared" ca="1" si="9"/>
        <v/>
      </c>
    </row>
    <row r="106" spans="2:10" x14ac:dyDescent="0.2">
      <c r="B106" t="str">
        <f>'Kup Hrvatske 2020., original'!B105</f>
        <v>Noa Kelc</v>
      </c>
      <c r="C106" s="154">
        <f>IFERROR(ROUND('Kup Hrvatske 2020., original'!V105,2),'Kup Hrvatske 2020., original'!V105)</f>
        <v>334.83</v>
      </c>
      <c r="E106" t="str">
        <f>'Kup Hrvatske 2020., ispravljeno'!B109</f>
        <v>Noa Kelc</v>
      </c>
      <c r="F106" s="154">
        <f ca="1">'Kup Hrvatske 2020., ispravljeno'!V109</f>
        <v>334.84000000000003</v>
      </c>
      <c r="H106" s="308" t="str">
        <f t="shared" si="7"/>
        <v/>
      </c>
      <c r="I106" s="156" t="str">
        <f t="shared" ca="1" si="8"/>
        <v>RAZLIKA</v>
      </c>
      <c r="J106" s="311">
        <f t="shared" ca="1" si="9"/>
        <v>1.0000000000047748E-2</v>
      </c>
    </row>
    <row r="107" spans="2:10" x14ac:dyDescent="0.2">
      <c r="B107" t="str">
        <f>'Kup Hrvatske 2020., original'!B106</f>
        <v>Petar Jurač</v>
      </c>
      <c r="C107" s="154">
        <f>IFERROR(ROUND('Kup Hrvatske 2020., original'!V106,2),'Kup Hrvatske 2020., original'!V106)</f>
        <v>290.37</v>
      </c>
      <c r="E107" t="str">
        <f>'Kup Hrvatske 2020., ispravljeno'!B110</f>
        <v>Petar Jurač</v>
      </c>
      <c r="F107" s="154">
        <f ca="1">'Kup Hrvatske 2020., ispravljeno'!V110</f>
        <v>291.49</v>
      </c>
      <c r="H107" s="308" t="str">
        <f t="shared" si="7"/>
        <v/>
      </c>
      <c r="I107" s="156" t="str">
        <f t="shared" ca="1" si="8"/>
        <v>RAZLIKA</v>
      </c>
      <c r="J107" s="311">
        <f t="shared" ca="1" si="9"/>
        <v>1.1200000000000045</v>
      </c>
    </row>
    <row r="108" spans="2:10" x14ac:dyDescent="0.2">
      <c r="B108" t="str">
        <f>'Kup Hrvatske 2020., original'!B107</f>
        <v>Teo Mahović</v>
      </c>
      <c r="C108" s="154">
        <f>IFERROR(ROUND('Kup Hrvatske 2020., original'!V107,2),'Kup Hrvatske 2020., original'!V107)</f>
        <v>202.8</v>
      </c>
      <c r="E108" t="str">
        <f>'Kup Hrvatske 2020., ispravljeno'!B111</f>
        <v>Teo Mahović</v>
      </c>
      <c r="F108" s="154">
        <f ca="1">'Kup Hrvatske 2020., ispravljeno'!V111</f>
        <v>202.8</v>
      </c>
      <c r="H108" s="308" t="str">
        <f t="shared" si="7"/>
        <v/>
      </c>
      <c r="I108" s="156" t="str">
        <f t="shared" ca="1" si="8"/>
        <v/>
      </c>
      <c r="J108" s="311" t="str">
        <f t="shared" ca="1" si="9"/>
        <v/>
      </c>
    </row>
    <row r="109" spans="2:10" x14ac:dyDescent="0.2">
      <c r="B109" t="str">
        <f>'Kup Hrvatske 2020., original'!B108</f>
        <v>Matko Nikolić</v>
      </c>
      <c r="C109" s="154">
        <f>IFERROR(ROUND('Kup Hrvatske 2020., original'!V108,2),'Kup Hrvatske 2020., original'!V108)</f>
        <v>116.09</v>
      </c>
      <c r="E109" t="str">
        <f>'Kup Hrvatske 2020., ispravljeno'!B112</f>
        <v>Matko Nikolić</v>
      </c>
      <c r="F109" s="154">
        <f ca="1">'Kup Hrvatske 2020., ispravljeno'!V112</f>
        <v>116.1</v>
      </c>
      <c r="H109" s="308" t="str">
        <f t="shared" si="7"/>
        <v/>
      </c>
      <c r="I109" s="156" t="str">
        <f t="shared" ca="1" si="8"/>
        <v>RAZLIKA</v>
      </c>
      <c r="J109" s="311">
        <f t="shared" ca="1" si="9"/>
        <v>9.9999999999909051E-3</v>
      </c>
    </row>
    <row r="110" spans="2:10" x14ac:dyDescent="0.2">
      <c r="B110" t="str">
        <f>'Kup Hrvatske 2020., original'!B109</f>
        <v>Mikula Mazić</v>
      </c>
      <c r="C110" s="154">
        <f>IFERROR(ROUND('Kup Hrvatske 2020., original'!V109,2),'Kup Hrvatske 2020., original'!V109)</f>
        <v>34.99</v>
      </c>
      <c r="E110" t="str">
        <f>'Kup Hrvatske 2020., ispravljeno'!B113</f>
        <v>Mikula Mazić</v>
      </c>
      <c r="F110" s="154">
        <f ca="1">'Kup Hrvatske 2020., ispravljeno'!V113</f>
        <v>34.99</v>
      </c>
      <c r="H110" s="308" t="str">
        <f t="shared" si="7"/>
        <v/>
      </c>
      <c r="I110" s="156" t="str">
        <f t="shared" ca="1" si="8"/>
        <v/>
      </c>
      <c r="J110" s="311" t="str">
        <f t="shared" ca="1" si="9"/>
        <v/>
      </c>
    </row>
    <row r="111" spans="2:10" x14ac:dyDescent="0.2">
      <c r="B111" t="str">
        <f>'Kup Hrvatske 2020., original'!B110</f>
        <v>Marko Tanković</v>
      </c>
      <c r="C111" s="154">
        <f>IFERROR(ROUND('Kup Hrvatske 2020., original'!V110,2),'Kup Hrvatske 2020., original'!V110)</f>
        <v>0</v>
      </c>
      <c r="E111" t="str">
        <f>'Kup Hrvatske 2020., ispravljeno'!B114</f>
        <v>Marko Tanković</v>
      </c>
      <c r="F111" s="154">
        <f>'Kup Hrvatske 2020., ispravljeno'!V114</f>
        <v>0</v>
      </c>
      <c r="H111" s="308" t="str">
        <f t="shared" si="7"/>
        <v/>
      </c>
      <c r="I111" s="156" t="str">
        <f t="shared" si="8"/>
        <v/>
      </c>
      <c r="J111" s="311" t="str">
        <f t="shared" si="9"/>
        <v/>
      </c>
    </row>
    <row r="112" spans="2:10" x14ac:dyDescent="0.2">
      <c r="B112">
        <f>'Kup Hrvatske 2020., original'!B111</f>
        <v>0</v>
      </c>
      <c r="C112" s="154">
        <f>IFERROR(ROUND('Kup Hrvatske 2020., original'!V111,2),'Kup Hrvatske 2020., original'!V111)</f>
        <v>0</v>
      </c>
      <c r="E112">
        <f>'Kup Hrvatske 2020., ispravljeno'!B115</f>
        <v>0</v>
      </c>
      <c r="F112" s="154">
        <f>'Kup Hrvatske 2020., ispravljeno'!V115</f>
        <v>0</v>
      </c>
      <c r="H112" s="308" t="str">
        <f t="shared" si="7"/>
        <v/>
      </c>
      <c r="I112" s="156" t="str">
        <f t="shared" si="8"/>
        <v/>
      </c>
      <c r="J112" s="311" t="str">
        <f t="shared" si="9"/>
        <v/>
      </c>
    </row>
    <row r="113" spans="2:10" x14ac:dyDescent="0.2">
      <c r="B113" t="str">
        <f>'Kup Hrvatske 2020., original'!B112</f>
        <v>M16</v>
      </c>
      <c r="C113" s="154" t="str">
        <f>IFERROR(ROUND('Kup Hrvatske 2020., original'!V112,2),'Kup Hrvatske 2020., original'!V112)</f>
        <v>UKUPNO</v>
      </c>
      <c r="E113" t="str">
        <f>'Kup Hrvatske 2020., ispravljeno'!B116</f>
        <v>M16</v>
      </c>
      <c r="F113" s="154" t="str">
        <f>'Kup Hrvatske 2020., ispravljeno'!V116</f>
        <v>UKUPNO</v>
      </c>
      <c r="H113" s="308" t="str">
        <f t="shared" si="7"/>
        <v/>
      </c>
      <c r="I113" s="156" t="str">
        <f t="shared" si="8"/>
        <v/>
      </c>
      <c r="J113" s="311" t="str">
        <f t="shared" si="9"/>
        <v/>
      </c>
    </row>
    <row r="114" spans="2:10" x14ac:dyDescent="0.2">
      <c r="B114">
        <f>'Kup Hrvatske 2020., original'!B113</f>
        <v>0</v>
      </c>
      <c r="C114" s="154">
        <f>IFERROR(ROUND('Kup Hrvatske 2020., original'!V113,2),'Kup Hrvatske 2020., original'!V113)</f>
        <v>0</v>
      </c>
      <c r="E114">
        <f>'Kup Hrvatske 2020., ispravljeno'!B117</f>
        <v>0</v>
      </c>
      <c r="F114" s="154">
        <f>'Kup Hrvatske 2020., ispravljeno'!V117</f>
        <v>0</v>
      </c>
      <c r="H114" s="308" t="str">
        <f t="shared" si="7"/>
        <v/>
      </c>
      <c r="I114" s="156" t="str">
        <f t="shared" si="8"/>
        <v/>
      </c>
      <c r="J114" s="311" t="str">
        <f t="shared" si="9"/>
        <v/>
      </c>
    </row>
    <row r="115" spans="2:10" x14ac:dyDescent="0.2">
      <c r="B115">
        <f>'Kup Hrvatske 2020., original'!B114</f>
        <v>0</v>
      </c>
      <c r="C115" s="154">
        <f>IFERROR(ROUND('Kup Hrvatske 2020., original'!V114,2),'Kup Hrvatske 2020., original'!V114)</f>
        <v>0</v>
      </c>
      <c r="E115">
        <f>'Kup Hrvatske 2020., ispravljeno'!B118</f>
        <v>0</v>
      </c>
      <c r="F115" s="154">
        <f>'Kup Hrvatske 2020., ispravljeno'!V118</f>
        <v>0</v>
      </c>
      <c r="H115" s="308" t="str">
        <f t="shared" si="7"/>
        <v/>
      </c>
      <c r="I115" s="156" t="str">
        <f t="shared" si="8"/>
        <v/>
      </c>
      <c r="J115" s="311" t="str">
        <f t="shared" si="9"/>
        <v/>
      </c>
    </row>
    <row r="116" spans="2:10" x14ac:dyDescent="0.2">
      <c r="B116" t="str">
        <f>'Kup Hrvatske 2020., original'!B115</f>
        <v>Vibor Strmečki</v>
      </c>
      <c r="C116" s="154">
        <f>IFERROR(ROUND('Kup Hrvatske 2020., original'!V115,2),'Kup Hrvatske 2020., original'!V115)</f>
        <v>500</v>
      </c>
      <c r="E116" t="str">
        <f>'Kup Hrvatske 2020., ispravljeno'!B120</f>
        <v>Vibor Strmečki</v>
      </c>
      <c r="F116" s="154">
        <f ca="1">'Kup Hrvatske 2020., ispravljeno'!V120</f>
        <v>500</v>
      </c>
      <c r="H116" s="308" t="str">
        <f t="shared" si="7"/>
        <v/>
      </c>
      <c r="I116" s="156" t="str">
        <f t="shared" ca="1" si="8"/>
        <v/>
      </c>
      <c r="J116" s="311" t="str">
        <f t="shared" ca="1" si="9"/>
        <v/>
      </c>
    </row>
    <row r="117" spans="2:10" x14ac:dyDescent="0.2">
      <c r="B117" t="str">
        <f>'Kup Hrvatske 2020., original'!B116</f>
        <v>Borna Kuzmanić</v>
      </c>
      <c r="C117" s="154">
        <f>IFERROR(ROUND('Kup Hrvatske 2020., original'!V116,2),'Kup Hrvatske 2020., original'!V116)</f>
        <v>367.92</v>
      </c>
      <c r="E117" t="str">
        <f>'Kup Hrvatske 2020., ispravljeno'!B121</f>
        <v>Borna Kuzmanić</v>
      </c>
      <c r="F117" s="154">
        <f ca="1">'Kup Hrvatske 2020., ispravljeno'!V121</f>
        <v>367.91999999999996</v>
      </c>
      <c r="H117" s="308" t="str">
        <f t="shared" si="7"/>
        <v/>
      </c>
      <c r="I117" s="156" t="str">
        <f t="shared" ca="1" si="8"/>
        <v/>
      </c>
      <c r="J117" s="311" t="str">
        <f t="shared" ca="1" si="9"/>
        <v/>
      </c>
    </row>
    <row r="118" spans="2:10" x14ac:dyDescent="0.2">
      <c r="B118" t="str">
        <f>'Kup Hrvatske 2020., original'!B117</f>
        <v>Marko Jurač</v>
      </c>
      <c r="C118" s="154">
        <f>IFERROR(ROUND('Kup Hrvatske 2020., original'!V117,2),'Kup Hrvatske 2020., original'!V117)</f>
        <v>337.33</v>
      </c>
      <c r="E118" t="str">
        <f>'Kup Hrvatske 2020., ispravljeno'!B122</f>
        <v>Marko Jurač</v>
      </c>
      <c r="F118" s="154">
        <f ca="1">'Kup Hrvatske 2020., ispravljeno'!V122</f>
        <v>337.34000000000003</v>
      </c>
      <c r="H118" s="308" t="str">
        <f t="shared" si="7"/>
        <v/>
      </c>
      <c r="I118" s="156" t="str">
        <f t="shared" ca="1" si="8"/>
        <v>RAZLIKA</v>
      </c>
      <c r="J118" s="311">
        <f t="shared" ca="1" si="9"/>
        <v>1.0000000000047748E-2</v>
      </c>
    </row>
    <row r="119" spans="2:10" x14ac:dyDescent="0.2">
      <c r="B119" t="str">
        <f>'Kup Hrvatske 2020., original'!B118</f>
        <v>Gabriel Šiljevinac</v>
      </c>
      <c r="C119" s="154">
        <f>IFERROR(ROUND('Kup Hrvatske 2020., original'!V118,2),'Kup Hrvatske 2020., original'!V118)</f>
        <v>277.26</v>
      </c>
      <c r="E119" t="str">
        <f>'Kup Hrvatske 2020., ispravljeno'!B123</f>
        <v>Gabriel Šiljevinac</v>
      </c>
      <c r="F119" s="154">
        <f ca="1">'Kup Hrvatske 2020., ispravljeno'!V123</f>
        <v>277.26</v>
      </c>
      <c r="H119" s="308" t="str">
        <f t="shared" si="7"/>
        <v/>
      </c>
      <c r="I119" s="156" t="str">
        <f t="shared" ca="1" si="8"/>
        <v/>
      </c>
      <c r="J119" s="311" t="str">
        <f t="shared" ca="1" si="9"/>
        <v/>
      </c>
    </row>
    <row r="120" spans="2:10" x14ac:dyDescent="0.2">
      <c r="B120" t="str">
        <f>'Kup Hrvatske 2020., original'!B119</f>
        <v>Jakov Lesjak</v>
      </c>
      <c r="C120" s="154">
        <f>IFERROR(ROUND('Kup Hrvatske 2020., original'!V119,2),'Kup Hrvatske 2020., original'!V119)</f>
        <v>270.47000000000003</v>
      </c>
      <c r="E120" t="str">
        <f>'Kup Hrvatske 2020., ispravljeno'!B124</f>
        <v>Jakov Lesjak</v>
      </c>
      <c r="F120" s="154">
        <f ca="1">'Kup Hrvatske 2020., ispravljeno'!V124</f>
        <v>270.47000000000003</v>
      </c>
      <c r="H120" s="308" t="str">
        <f t="shared" si="7"/>
        <v/>
      </c>
      <c r="I120" s="156" t="str">
        <f t="shared" ca="1" si="8"/>
        <v/>
      </c>
      <c r="J120" s="311" t="str">
        <f t="shared" ca="1" si="9"/>
        <v/>
      </c>
    </row>
    <row r="121" spans="2:10" x14ac:dyDescent="0.2">
      <c r="B121" t="str">
        <f>'Kup Hrvatske 2020., original'!B120</f>
        <v>Mirko Tišljar</v>
      </c>
      <c r="C121" s="154">
        <f>IFERROR(ROUND('Kup Hrvatske 2020., original'!V120,2),'Kup Hrvatske 2020., original'!V120)</f>
        <v>80.28</v>
      </c>
      <c r="E121" t="str">
        <f>'Kup Hrvatske 2020., ispravljeno'!B125</f>
        <v>Mirko Tišljar</v>
      </c>
      <c r="F121" s="154">
        <f ca="1">'Kup Hrvatske 2020., ispravljeno'!V125</f>
        <v>80.28</v>
      </c>
      <c r="H121" s="308" t="str">
        <f t="shared" si="7"/>
        <v/>
      </c>
      <c r="I121" s="156" t="str">
        <f t="shared" ca="1" si="8"/>
        <v/>
      </c>
      <c r="J121" s="311" t="str">
        <f t="shared" ca="1" si="9"/>
        <v/>
      </c>
    </row>
    <row r="122" spans="2:10" x14ac:dyDescent="0.2">
      <c r="B122" t="str">
        <f>'Kup Hrvatske 2020., original'!B121</f>
        <v>Viktor Pavić</v>
      </c>
      <c r="C122" s="154">
        <f>IFERROR(ROUND('Kup Hrvatske 2020., original'!V121,2),'Kup Hrvatske 2020., original'!V121)</f>
        <v>50.73</v>
      </c>
      <c r="E122" t="str">
        <f>'Kup Hrvatske 2020., ispravljeno'!B126</f>
        <v>Viktor Pavić</v>
      </c>
      <c r="F122" s="154">
        <f ca="1">'Kup Hrvatske 2020., ispravljeno'!V126</f>
        <v>50.73</v>
      </c>
      <c r="H122" s="308" t="str">
        <f t="shared" si="7"/>
        <v/>
      </c>
      <c r="I122" s="156" t="str">
        <f t="shared" ca="1" si="8"/>
        <v/>
      </c>
      <c r="J122" s="311" t="str">
        <f t="shared" ca="1" si="9"/>
        <v/>
      </c>
    </row>
    <row r="123" spans="2:10" x14ac:dyDescent="0.2">
      <c r="B123">
        <f>'Kup Hrvatske 2020., original'!B122</f>
        <v>0</v>
      </c>
      <c r="C123" s="154">
        <f>IFERROR(ROUND('Kup Hrvatske 2020., original'!V122,2),'Kup Hrvatske 2020., original'!V122)</f>
        <v>0</v>
      </c>
      <c r="E123">
        <f>'Kup Hrvatske 2020., ispravljeno'!B127</f>
        <v>0</v>
      </c>
      <c r="F123" s="154">
        <f>'Kup Hrvatske 2020., ispravljeno'!V127</f>
        <v>0</v>
      </c>
      <c r="H123" s="308" t="str">
        <f t="shared" si="7"/>
        <v/>
      </c>
      <c r="I123" s="156" t="str">
        <f t="shared" si="8"/>
        <v/>
      </c>
      <c r="J123" s="311" t="str">
        <f t="shared" si="9"/>
        <v/>
      </c>
    </row>
    <row r="124" spans="2:10" x14ac:dyDescent="0.2">
      <c r="B124" t="str">
        <f>'Kup Hrvatske 2020., original'!B123</f>
        <v>M20</v>
      </c>
      <c r="C124" s="154" t="str">
        <f>IFERROR(ROUND('Kup Hrvatske 2020., original'!V123,2),'Kup Hrvatske 2020., original'!V123)</f>
        <v>UKUPNO</v>
      </c>
      <c r="E124" t="str">
        <f>'Kup Hrvatske 2020., ispravljeno'!B128</f>
        <v>M20</v>
      </c>
      <c r="F124" s="154" t="str">
        <f>'Kup Hrvatske 2020., ispravljeno'!V128</f>
        <v>UKUPNO</v>
      </c>
      <c r="H124" s="308" t="str">
        <f t="shared" si="7"/>
        <v/>
      </c>
      <c r="I124" s="156" t="str">
        <f t="shared" si="8"/>
        <v/>
      </c>
      <c r="J124" s="311" t="str">
        <f t="shared" si="9"/>
        <v/>
      </c>
    </row>
    <row r="125" spans="2:10" x14ac:dyDescent="0.2">
      <c r="B125">
        <f>'Kup Hrvatske 2020., original'!B124</f>
        <v>0</v>
      </c>
      <c r="C125" s="154">
        <f>IFERROR(ROUND('Kup Hrvatske 2020., original'!V124,2),'Kup Hrvatske 2020., original'!V124)</f>
        <v>0</v>
      </c>
      <c r="E125">
        <f>'Kup Hrvatske 2020., ispravljeno'!B129</f>
        <v>0</v>
      </c>
      <c r="F125" s="154">
        <f>'Kup Hrvatske 2020., ispravljeno'!V129</f>
        <v>0</v>
      </c>
      <c r="H125" s="308" t="str">
        <f t="shared" si="7"/>
        <v/>
      </c>
      <c r="I125" s="156" t="str">
        <f t="shared" si="8"/>
        <v/>
      </c>
      <c r="J125" s="311" t="str">
        <f t="shared" si="9"/>
        <v/>
      </c>
    </row>
    <row r="126" spans="2:10" x14ac:dyDescent="0.2">
      <c r="B126">
        <f>'Kup Hrvatske 2020., original'!B125</f>
        <v>0</v>
      </c>
      <c r="C126" s="154">
        <f>IFERROR(ROUND('Kup Hrvatske 2020., original'!V125,2),'Kup Hrvatske 2020., original'!V125)</f>
        <v>0</v>
      </c>
      <c r="E126">
        <f>'Kup Hrvatske 2020., ispravljeno'!B130</f>
        <v>0</v>
      </c>
      <c r="F126" s="154">
        <f>'Kup Hrvatske 2020., ispravljeno'!V130</f>
        <v>0</v>
      </c>
      <c r="H126" s="308" t="str">
        <f t="shared" si="7"/>
        <v/>
      </c>
      <c r="I126" s="156" t="str">
        <f t="shared" si="8"/>
        <v/>
      </c>
      <c r="J126" s="311" t="str">
        <f t="shared" si="9"/>
        <v/>
      </c>
    </row>
    <row r="127" spans="2:10" x14ac:dyDescent="0.2">
      <c r="B127" t="str">
        <f>'Kup Hrvatske 2020., original'!B126</f>
        <v>Jura Kukec</v>
      </c>
      <c r="C127" s="154">
        <f>IFERROR(ROUND('Kup Hrvatske 2020., original'!V126,2),'Kup Hrvatske 2020., original'!V126)</f>
        <v>500</v>
      </c>
      <c r="E127" t="str">
        <f>'Kup Hrvatske 2020., ispravljeno'!B132</f>
        <v>Jura Kukec</v>
      </c>
      <c r="F127" s="154">
        <f ca="1">'Kup Hrvatske 2020., ispravljeno'!V132</f>
        <v>500</v>
      </c>
      <c r="H127" s="308" t="str">
        <f t="shared" si="7"/>
        <v/>
      </c>
      <c r="I127" s="156" t="str">
        <f t="shared" ca="1" si="8"/>
        <v/>
      </c>
      <c r="J127" s="311" t="str">
        <f t="shared" ca="1" si="9"/>
        <v/>
      </c>
    </row>
    <row r="128" spans="2:10" x14ac:dyDescent="0.2">
      <c r="B128" t="str">
        <f>'Kup Hrvatske 2020., original'!B127</f>
        <v>Noa Kolarek</v>
      </c>
      <c r="C128" s="154">
        <f>IFERROR(ROUND('Kup Hrvatske 2020., original'!V127,2),'Kup Hrvatske 2020., original'!V127)</f>
        <v>433.46</v>
      </c>
      <c r="E128" t="str">
        <f>'Kup Hrvatske 2020., ispravljeno'!B133</f>
        <v>Noa Kolarek</v>
      </c>
      <c r="F128" s="154">
        <f ca="1">'Kup Hrvatske 2020., ispravljeno'!V133</f>
        <v>471.03</v>
      </c>
      <c r="H128" s="308" t="str">
        <f t="shared" si="7"/>
        <v/>
      </c>
      <c r="I128" s="156" t="str">
        <f t="shared" ca="1" si="8"/>
        <v>RAZLIKA</v>
      </c>
      <c r="J128" s="311">
        <f t="shared" ca="1" si="9"/>
        <v>37.569999999999993</v>
      </c>
    </row>
    <row r="129" spans="2:10" x14ac:dyDescent="0.2">
      <c r="B129" t="str">
        <f>'Kup Hrvatske 2020., original'!B128</f>
        <v>Jan Gobec</v>
      </c>
      <c r="C129" s="154">
        <f>IFERROR(ROUND('Kup Hrvatske 2020., original'!V128,2),'Kup Hrvatske 2020., original'!V128)</f>
        <v>429.64</v>
      </c>
      <c r="E129" t="str">
        <f>'Kup Hrvatske 2020., ispravljeno'!B134</f>
        <v>Jan Gobec</v>
      </c>
      <c r="F129" s="154">
        <f ca="1">'Kup Hrvatske 2020., ispravljeno'!V134</f>
        <v>429.64</v>
      </c>
      <c r="H129" s="308" t="str">
        <f t="shared" si="7"/>
        <v/>
      </c>
      <c r="I129" s="156" t="str">
        <f t="shared" ca="1" si="8"/>
        <v/>
      </c>
      <c r="J129" s="311" t="str">
        <f t="shared" ca="1" si="9"/>
        <v/>
      </c>
    </row>
    <row r="130" spans="2:10" x14ac:dyDescent="0.2">
      <c r="B130" t="str">
        <f>'Kup Hrvatske 2020., original'!B129</f>
        <v>Timo Vilim Gobec</v>
      </c>
      <c r="C130" s="154">
        <f>IFERROR(ROUND('Kup Hrvatske 2020., original'!V129,2),'Kup Hrvatske 2020., original'!V129)</f>
        <v>95.6</v>
      </c>
      <c r="E130" t="str">
        <f>'Kup Hrvatske 2020., ispravljeno'!B135</f>
        <v>Timo Vilim Gobec</v>
      </c>
      <c r="F130" s="154">
        <f ca="1">'Kup Hrvatske 2020., ispravljeno'!V135</f>
        <v>95.61</v>
      </c>
      <c r="H130" s="308" t="str">
        <f t="shared" si="7"/>
        <v/>
      </c>
      <c r="I130" s="156" t="str">
        <f t="shared" ca="1" si="8"/>
        <v>RAZLIKA</v>
      </c>
      <c r="J130" s="311">
        <f t="shared" ca="1" si="9"/>
        <v>1.0000000000005116E-2</v>
      </c>
    </row>
    <row r="131" spans="2:10" x14ac:dyDescent="0.2">
      <c r="B131" t="str">
        <f>'Kup Hrvatske 2020., original'!B130</f>
        <v>Ivan Pasquino</v>
      </c>
      <c r="C131" s="154">
        <f>IFERROR(ROUND('Kup Hrvatske 2020., original'!V130,2),'Kup Hrvatske 2020., original'!V130)</f>
        <v>84.39</v>
      </c>
      <c r="E131" t="str">
        <f>'Kup Hrvatske 2020., ispravljeno'!B136</f>
        <v>Ivan Pasquino</v>
      </c>
      <c r="F131" s="154">
        <f ca="1">'Kup Hrvatske 2020., ispravljeno'!V136</f>
        <v>84.39</v>
      </c>
      <c r="H131" s="308" t="str">
        <f t="shared" si="7"/>
        <v/>
      </c>
      <c r="I131" s="156" t="str">
        <f t="shared" ca="1" si="8"/>
        <v/>
      </c>
      <c r="J131" s="311" t="str">
        <f t="shared" ca="1" si="9"/>
        <v/>
      </c>
    </row>
    <row r="132" spans="2:10" x14ac:dyDescent="0.2">
      <c r="B132" t="str">
        <f>'Kup Hrvatske 2020., original'!B131</f>
        <v>Luka Krajnović</v>
      </c>
      <c r="C132" s="154">
        <f>IFERROR(ROUND('Kup Hrvatske 2020., original'!V131,2),'Kup Hrvatske 2020., original'!V131)</f>
        <v>36.58</v>
      </c>
      <c r="E132" t="str">
        <f>'Kup Hrvatske 2020., ispravljeno'!B137</f>
        <v>Luka Krajnović</v>
      </c>
      <c r="F132" s="154">
        <f ca="1">'Kup Hrvatske 2020., ispravljeno'!V137</f>
        <v>36.58</v>
      </c>
      <c r="H132" s="308" t="str">
        <f t="shared" si="7"/>
        <v/>
      </c>
      <c r="I132" s="156" t="str">
        <f t="shared" ca="1" si="8"/>
        <v/>
      </c>
      <c r="J132" s="311" t="str">
        <f t="shared" ca="1" si="9"/>
        <v/>
      </c>
    </row>
    <row r="133" spans="2:10" x14ac:dyDescent="0.2">
      <c r="B133">
        <f>'Kup Hrvatske 2020., original'!B132</f>
        <v>0</v>
      </c>
      <c r="C133" s="154">
        <f>IFERROR(ROUND('Kup Hrvatske 2020., original'!V132,2),'Kup Hrvatske 2020., original'!V132)</f>
        <v>0</v>
      </c>
      <c r="E133">
        <f>'Kup Hrvatske 2020., ispravljeno'!B138</f>
        <v>0</v>
      </c>
      <c r="F133" s="154">
        <f>'Kup Hrvatske 2020., ispravljeno'!V138</f>
        <v>0</v>
      </c>
      <c r="H133" s="308" t="str">
        <f t="shared" si="7"/>
        <v/>
      </c>
      <c r="I133" s="156" t="str">
        <f t="shared" si="8"/>
        <v/>
      </c>
      <c r="J133" s="311" t="str">
        <f t="shared" si="9"/>
        <v/>
      </c>
    </row>
    <row r="134" spans="2:10" x14ac:dyDescent="0.2">
      <c r="B134" t="str">
        <f>'Kup Hrvatske 2020., original'!B133</f>
        <v>M21B</v>
      </c>
      <c r="C134" s="154" t="str">
        <f>IFERROR(ROUND('Kup Hrvatske 2020., original'!V133,2),'Kup Hrvatske 2020., original'!V133)</f>
        <v>UKUPNO</v>
      </c>
      <c r="E134" t="str">
        <f>'Kup Hrvatske 2020., ispravljeno'!B139</f>
        <v>M21B</v>
      </c>
      <c r="F134" s="154" t="str">
        <f>'Kup Hrvatske 2020., ispravljeno'!V139</f>
        <v>UKUPNO</v>
      </c>
      <c r="H134" s="308" t="str">
        <f t="shared" si="7"/>
        <v/>
      </c>
      <c r="I134" s="156" t="str">
        <f t="shared" si="8"/>
        <v/>
      </c>
      <c r="J134" s="311" t="str">
        <f t="shared" si="9"/>
        <v/>
      </c>
    </row>
    <row r="135" spans="2:10" x14ac:dyDescent="0.2">
      <c r="B135">
        <f>'Kup Hrvatske 2020., original'!B134</f>
        <v>0</v>
      </c>
      <c r="C135" s="154">
        <f>IFERROR(ROUND('Kup Hrvatske 2020., original'!V134,2),'Kup Hrvatske 2020., original'!V134)</f>
        <v>0</v>
      </c>
      <c r="E135">
        <f>'Kup Hrvatske 2020., ispravljeno'!B140</f>
        <v>0</v>
      </c>
      <c r="F135" s="154">
        <f>'Kup Hrvatske 2020., ispravljeno'!V140</f>
        <v>0</v>
      </c>
      <c r="H135" s="308" t="str">
        <f t="shared" si="7"/>
        <v/>
      </c>
      <c r="I135" s="156" t="str">
        <f t="shared" si="8"/>
        <v/>
      </c>
      <c r="J135" s="311" t="str">
        <f t="shared" si="9"/>
        <v/>
      </c>
    </row>
    <row r="136" spans="2:10" x14ac:dyDescent="0.2">
      <c r="B136">
        <f>'Kup Hrvatske 2020., original'!B135</f>
        <v>0</v>
      </c>
      <c r="C136" s="154">
        <f>IFERROR(ROUND('Kup Hrvatske 2020., original'!V135,2),'Kup Hrvatske 2020., original'!V135)</f>
        <v>0</v>
      </c>
      <c r="E136">
        <f>'Kup Hrvatske 2020., ispravljeno'!B141</f>
        <v>0</v>
      </c>
      <c r="F136" s="154">
        <f>'Kup Hrvatske 2020., ispravljeno'!V141</f>
        <v>0</v>
      </c>
      <c r="H136" s="308" t="str">
        <f t="shared" si="7"/>
        <v/>
      </c>
      <c r="I136" s="156" t="str">
        <f t="shared" si="8"/>
        <v/>
      </c>
      <c r="J136" s="311" t="str">
        <f t="shared" si="9"/>
        <v/>
      </c>
    </row>
    <row r="137" spans="2:10" x14ac:dyDescent="0.2">
      <c r="B137" t="str">
        <f>'Kup Hrvatske 2020., original'!B136</f>
        <v>Danko Pleše</v>
      </c>
      <c r="C137" s="154">
        <f>IFERROR(ROUND('Kup Hrvatske 2020., original'!V136,2),'Kup Hrvatske 2020., original'!V136)</f>
        <v>498.33</v>
      </c>
      <c r="E137" t="str">
        <f>'Kup Hrvatske 2020., ispravljeno'!B143</f>
        <v>Danko Pleše</v>
      </c>
      <c r="F137" s="154">
        <f ca="1">'Kup Hrvatske 2020., ispravljeno'!V143</f>
        <v>498.33</v>
      </c>
      <c r="H137" s="308" t="str">
        <f t="shared" si="7"/>
        <v/>
      </c>
      <c r="I137" s="156" t="str">
        <f t="shared" ca="1" si="8"/>
        <v/>
      </c>
      <c r="J137" s="311" t="str">
        <f t="shared" ca="1" si="9"/>
        <v/>
      </c>
    </row>
    <row r="138" spans="2:10" x14ac:dyDescent="0.2">
      <c r="B138" t="str">
        <f>'Kup Hrvatske 2020., original'!B137</f>
        <v>Damir Tubin</v>
      </c>
      <c r="C138" s="154">
        <f>IFERROR(ROUND('Kup Hrvatske 2020., original'!V137,2),'Kup Hrvatske 2020., original'!V137)</f>
        <v>387.73</v>
      </c>
      <c r="E138" t="str">
        <f>'Kup Hrvatske 2020., ispravljeno'!B144</f>
        <v>Damir Tubin</v>
      </c>
      <c r="F138" s="154">
        <f ca="1">'Kup Hrvatske 2020., ispravljeno'!V144</f>
        <v>387.71999999999997</v>
      </c>
      <c r="H138" s="308" t="str">
        <f t="shared" si="7"/>
        <v/>
      </c>
      <c r="I138" s="156" t="str">
        <f t="shared" ca="1" si="8"/>
        <v>RAZLIKA</v>
      </c>
      <c r="J138" s="311">
        <f t="shared" ca="1" si="9"/>
        <v>1.0000000000047748E-2</v>
      </c>
    </row>
    <row r="139" spans="2:10" x14ac:dyDescent="0.2">
      <c r="B139" t="str">
        <f>'Kup Hrvatske 2020., original'!B138</f>
        <v>Nikica Jokić</v>
      </c>
      <c r="C139" s="154">
        <f>IFERROR(ROUND('Kup Hrvatske 2020., original'!V138,2),'Kup Hrvatske 2020., original'!V138)</f>
        <v>373</v>
      </c>
      <c r="E139" t="str">
        <f>'Kup Hrvatske 2020., ispravljeno'!B145</f>
        <v>Nikica Jokić</v>
      </c>
      <c r="F139" s="154">
        <f ca="1">'Kup Hrvatske 2020., ispravljeno'!V145</f>
        <v>373.00000000000006</v>
      </c>
      <c r="H139" s="308" t="str">
        <f t="shared" si="7"/>
        <v/>
      </c>
      <c r="I139" s="156" t="str">
        <f t="shared" ca="1" si="8"/>
        <v/>
      </c>
      <c r="J139" s="311" t="str">
        <f t="shared" ca="1" si="9"/>
        <v/>
      </c>
    </row>
    <row r="140" spans="2:10" x14ac:dyDescent="0.2">
      <c r="B140" t="str">
        <f>'Kup Hrvatske 2020., original'!B139</f>
        <v>Dražen Dervišević</v>
      </c>
      <c r="C140" s="154">
        <f>IFERROR(ROUND('Kup Hrvatske 2020., original'!V139,2),'Kup Hrvatske 2020., original'!V139)</f>
        <v>345.27</v>
      </c>
      <c r="E140" t="str">
        <f>'Kup Hrvatske 2020., ispravljeno'!B146</f>
        <v>Dražen Dervišević</v>
      </c>
      <c r="F140" s="154">
        <f ca="1">'Kup Hrvatske 2020., ispravljeno'!V146</f>
        <v>345.26</v>
      </c>
      <c r="H140" s="308" t="str">
        <f t="shared" si="7"/>
        <v/>
      </c>
      <c r="I140" s="156" t="str">
        <f t="shared" ca="1" si="8"/>
        <v>RAZLIKA</v>
      </c>
      <c r="J140" s="311">
        <f t="shared" ca="1" si="9"/>
        <v>9.9999999999909051E-3</v>
      </c>
    </row>
    <row r="141" spans="2:10" x14ac:dyDescent="0.2">
      <c r="B141" t="str">
        <f>'Kup Hrvatske 2020., original'!B140</f>
        <v>Ivor Jelić</v>
      </c>
      <c r="C141" s="154">
        <f>IFERROR(ROUND('Kup Hrvatske 2020., original'!V140,2),'Kup Hrvatske 2020., original'!V140)</f>
        <v>337.1</v>
      </c>
      <c r="E141" t="str">
        <f>'Kup Hrvatske 2020., ispravljeno'!B147</f>
        <v>Ivor Jelić</v>
      </c>
      <c r="F141" s="154">
        <f ca="1">'Kup Hrvatske 2020., ispravljeno'!V147</f>
        <v>337.09000000000003</v>
      </c>
      <c r="H141" s="308" t="str">
        <f t="shared" si="7"/>
        <v/>
      </c>
      <c r="I141" s="156" t="str">
        <f t="shared" ca="1" si="8"/>
        <v>RAZLIKA</v>
      </c>
      <c r="J141" s="311">
        <f t="shared" ca="1" si="9"/>
        <v>9.9999999999909051E-3</v>
      </c>
    </row>
    <row r="142" spans="2:10" x14ac:dyDescent="0.2">
      <c r="B142" t="str">
        <f>'Kup Hrvatske 2020., original'!B141</f>
        <v>Eduard Kožul</v>
      </c>
      <c r="C142" s="154">
        <f>IFERROR(ROUND('Kup Hrvatske 2020., original'!V141,2),'Kup Hrvatske 2020., original'!V141)</f>
        <v>336.79</v>
      </c>
      <c r="E142" t="str">
        <f>'Kup Hrvatske 2020., ispravljeno'!B148</f>
        <v>Eduard Kožul</v>
      </c>
      <c r="F142" s="154">
        <f ca="1">'Kup Hrvatske 2020., ispravljeno'!V148</f>
        <v>336.79999999999995</v>
      </c>
      <c r="H142" s="308" t="str">
        <f t="shared" si="7"/>
        <v/>
      </c>
      <c r="I142" s="156" t="str">
        <f t="shared" ca="1" si="8"/>
        <v>RAZLIKA</v>
      </c>
      <c r="J142" s="311">
        <f t="shared" ca="1" si="9"/>
        <v>9.9999999999340616E-3</v>
      </c>
    </row>
    <row r="143" spans="2:10" x14ac:dyDescent="0.2">
      <c r="B143" t="str">
        <f>'Kup Hrvatske 2020., original'!B142</f>
        <v>Branimir Putniković</v>
      </c>
      <c r="C143" s="154">
        <f>IFERROR(ROUND('Kup Hrvatske 2020., original'!V142,2),'Kup Hrvatske 2020., original'!V142)</f>
        <v>323.85000000000002</v>
      </c>
      <c r="E143" t="str">
        <f>'Kup Hrvatske 2020., ispravljeno'!B149</f>
        <v>Branimir Putniković</v>
      </c>
      <c r="F143" s="154">
        <f ca="1">'Kup Hrvatske 2020., ispravljeno'!V149</f>
        <v>323.83999999999997</v>
      </c>
      <c r="H143" s="308" t="str">
        <f t="shared" si="7"/>
        <v/>
      </c>
      <c r="I143" s="156" t="str">
        <f t="shared" ca="1" si="8"/>
        <v>RAZLIKA</v>
      </c>
      <c r="J143" s="311">
        <f t="shared" ca="1" si="9"/>
        <v>1.0000000000047748E-2</v>
      </c>
    </row>
    <row r="144" spans="2:10" x14ac:dyDescent="0.2">
      <c r="B144" t="str">
        <f>'Kup Hrvatske 2020., original'!B143</f>
        <v>Vid Kodba</v>
      </c>
      <c r="C144" s="154">
        <f>IFERROR(ROUND('Kup Hrvatske 2020., original'!V143,2),'Kup Hrvatske 2020., original'!V143)</f>
        <v>320.43</v>
      </c>
      <c r="E144" t="str">
        <f>'Kup Hrvatske 2020., ispravljeno'!B150</f>
        <v>Vid Kodba</v>
      </c>
      <c r="F144" s="154">
        <f ca="1">'Kup Hrvatske 2020., ispravljeno'!V150</f>
        <v>320.43000000000006</v>
      </c>
      <c r="H144" s="308" t="str">
        <f t="shared" si="7"/>
        <v/>
      </c>
      <c r="I144" s="156" t="str">
        <f t="shared" ca="1" si="8"/>
        <v/>
      </c>
      <c r="J144" s="311" t="str">
        <f t="shared" ca="1" si="9"/>
        <v/>
      </c>
    </row>
    <row r="145" spans="2:10" x14ac:dyDescent="0.2">
      <c r="B145" t="str">
        <f>'Kup Hrvatske 2020., original'!B144</f>
        <v>Kristijan Verović</v>
      </c>
      <c r="C145" s="154">
        <f>IFERROR(ROUND('Kup Hrvatske 2020., original'!V144,2),'Kup Hrvatske 2020., original'!V144)</f>
        <v>291.62</v>
      </c>
      <c r="E145" t="str">
        <f>'Kup Hrvatske 2020., ispravljeno'!B151</f>
        <v>Kristijan Verović</v>
      </c>
      <c r="F145" s="154">
        <f ca="1">'Kup Hrvatske 2020., ispravljeno'!V151</f>
        <v>291.62</v>
      </c>
      <c r="H145" s="308" t="str">
        <f t="shared" si="7"/>
        <v/>
      </c>
      <c r="I145" s="156" t="str">
        <f t="shared" ca="1" si="8"/>
        <v/>
      </c>
      <c r="J145" s="311" t="str">
        <f t="shared" ca="1" si="9"/>
        <v/>
      </c>
    </row>
    <row r="146" spans="2:10" x14ac:dyDescent="0.2">
      <c r="B146" t="str">
        <f>'Kup Hrvatske 2020., original'!B145</f>
        <v>Tin Kodba</v>
      </c>
      <c r="C146" s="154">
        <f>IFERROR(ROUND('Kup Hrvatske 2020., original'!V145,2),'Kup Hrvatske 2020., original'!V145)</f>
        <v>273.23</v>
      </c>
      <c r="E146" t="str">
        <f>'Kup Hrvatske 2020., ispravljeno'!B152</f>
        <v>Tin Kodba</v>
      </c>
      <c r="F146" s="154">
        <f ca="1">'Kup Hrvatske 2020., ispravljeno'!V152</f>
        <v>273.23</v>
      </c>
      <c r="H146" s="308" t="str">
        <f t="shared" si="7"/>
        <v/>
      </c>
      <c r="I146" s="156" t="str">
        <f t="shared" ca="1" si="8"/>
        <v/>
      </c>
      <c r="J146" s="311" t="str">
        <f t="shared" ca="1" si="9"/>
        <v/>
      </c>
    </row>
    <row r="147" spans="2:10" x14ac:dyDescent="0.2">
      <c r="B147" t="str">
        <f>'Kup Hrvatske 2020., original'!B146</f>
        <v>Zvonimir Fernežir</v>
      </c>
      <c r="C147" s="154">
        <f>IFERROR(ROUND('Kup Hrvatske 2020., original'!V146,2),'Kup Hrvatske 2020., original'!V146)</f>
        <v>271.11</v>
      </c>
      <c r="E147" t="str">
        <f>'Kup Hrvatske 2020., ispravljeno'!B153</f>
        <v>Zvonimir Fernežir</v>
      </c>
      <c r="F147" s="154">
        <f ca="1">'Kup Hrvatske 2020., ispravljeno'!V153</f>
        <v>271.11</v>
      </c>
      <c r="H147" s="308" t="str">
        <f t="shared" ref="H147:H210" si="12">IF(B147=E147,"","RAZLIKA")</f>
        <v/>
      </c>
      <c r="I147" s="156" t="str">
        <f t="shared" ref="I147:I210" ca="1" si="13">IF(C147=F147,"","RAZLIKA")</f>
        <v/>
      </c>
      <c r="J147" s="311" t="str">
        <f t="shared" ref="J147:J210" ca="1" si="14">IF(I147="","",ABS(F147-C147))</f>
        <v/>
      </c>
    </row>
    <row r="148" spans="2:10" x14ac:dyDescent="0.2">
      <c r="B148" t="str">
        <f>'Kup Hrvatske 2020., original'!B147</f>
        <v>Dario Vodopija</v>
      </c>
      <c r="C148" s="154">
        <f>IFERROR(ROUND('Kup Hrvatske 2020., original'!V147,2),'Kup Hrvatske 2020., original'!V147)</f>
        <v>256.87</v>
      </c>
      <c r="E148" t="str">
        <f>'Kup Hrvatske 2020., ispravljeno'!B154</f>
        <v>Dario Vodopija</v>
      </c>
      <c r="F148" s="154">
        <f ca="1">'Kup Hrvatske 2020., ispravljeno'!V154</f>
        <v>256.88</v>
      </c>
      <c r="H148" s="308" t="str">
        <f t="shared" si="12"/>
        <v/>
      </c>
      <c r="I148" s="156" t="str">
        <f t="shared" ca="1" si="13"/>
        <v>RAZLIKA</v>
      </c>
      <c r="J148" s="311">
        <f t="shared" ca="1" si="14"/>
        <v>9.9999999999909051E-3</v>
      </c>
    </row>
    <row r="149" spans="2:10" x14ac:dyDescent="0.2">
      <c r="B149" t="str">
        <f>'Kup Hrvatske 2020., original'!B148</f>
        <v>Bože Đipalo</v>
      </c>
      <c r="C149" s="154">
        <f>IFERROR(ROUND('Kup Hrvatske 2020., original'!V148,2),'Kup Hrvatske 2020., original'!V148)</f>
        <v>254.18</v>
      </c>
      <c r="E149" t="str">
        <f>'Kup Hrvatske 2020., ispravljeno'!B155</f>
        <v>Bože Đipalo</v>
      </c>
      <c r="F149" s="154">
        <f ca="1">'Kup Hrvatske 2020., ispravljeno'!V155</f>
        <v>254.18</v>
      </c>
      <c r="H149" s="308" t="str">
        <f t="shared" si="12"/>
        <v/>
      </c>
      <c r="I149" s="156" t="str">
        <f t="shared" ca="1" si="13"/>
        <v/>
      </c>
      <c r="J149" s="311" t="str">
        <f t="shared" ca="1" si="14"/>
        <v/>
      </c>
    </row>
    <row r="150" spans="2:10" x14ac:dyDescent="0.2">
      <c r="B150" t="str">
        <f>'Kup Hrvatske 2020., original'!B149</f>
        <v>Jerko Penić</v>
      </c>
      <c r="C150" s="154">
        <f>IFERROR(ROUND('Kup Hrvatske 2020., original'!V149,2),'Kup Hrvatske 2020., original'!V149)</f>
        <v>251.74</v>
      </c>
      <c r="E150" t="str">
        <f>'Kup Hrvatske 2020., ispravljeno'!B156</f>
        <v>Jerko Penić</v>
      </c>
      <c r="F150" s="154">
        <f ca="1">'Kup Hrvatske 2020., ispravljeno'!V156</f>
        <v>251.74</v>
      </c>
      <c r="H150" s="308" t="str">
        <f t="shared" si="12"/>
        <v/>
      </c>
      <c r="I150" s="156" t="str">
        <f t="shared" ca="1" si="13"/>
        <v/>
      </c>
      <c r="J150" s="311" t="str">
        <f t="shared" ca="1" si="14"/>
        <v/>
      </c>
    </row>
    <row r="151" spans="2:10" x14ac:dyDescent="0.2">
      <c r="B151" t="str">
        <f>'Kup Hrvatske 2020., original'!B150</f>
        <v>Zvonko Vidaković</v>
      </c>
      <c r="C151" s="154">
        <f>IFERROR(ROUND('Kup Hrvatske 2020., original'!V150,2),'Kup Hrvatske 2020., original'!V150)</f>
        <v>201.67</v>
      </c>
      <c r="E151" t="str">
        <f>'Kup Hrvatske 2020., ispravljeno'!B157</f>
        <v>Zvonko Vidaković</v>
      </c>
      <c r="F151" s="154">
        <f ca="1">'Kup Hrvatske 2020., ispravljeno'!V157</f>
        <v>201.67000000000002</v>
      </c>
      <c r="H151" s="308" t="str">
        <f t="shared" si="12"/>
        <v/>
      </c>
      <c r="I151" s="156" t="str">
        <f t="shared" ca="1" si="13"/>
        <v/>
      </c>
      <c r="J151" s="311" t="str">
        <f t="shared" ca="1" si="14"/>
        <v/>
      </c>
    </row>
    <row r="152" spans="2:10" x14ac:dyDescent="0.2">
      <c r="B152" t="str">
        <f>'Kup Hrvatske 2020., original'!B151</f>
        <v>Bernard Ivezić</v>
      </c>
      <c r="C152" s="154">
        <f>IFERROR(ROUND('Kup Hrvatske 2020., original'!V151,2),'Kup Hrvatske 2020., original'!V151)</f>
        <v>183.9</v>
      </c>
      <c r="E152" t="str">
        <f>'Kup Hrvatske 2020., ispravljeno'!B158</f>
        <v>Bernard Ivezić</v>
      </c>
      <c r="F152" s="154">
        <f ca="1">'Kup Hrvatske 2020., ispravljeno'!V158</f>
        <v>183.89999999999998</v>
      </c>
      <c r="H152" s="308" t="str">
        <f t="shared" si="12"/>
        <v/>
      </c>
      <c r="I152" s="156" t="str">
        <f t="shared" ca="1" si="13"/>
        <v/>
      </c>
      <c r="J152" s="311" t="str">
        <f t="shared" ca="1" si="14"/>
        <v/>
      </c>
    </row>
    <row r="153" spans="2:10" x14ac:dyDescent="0.2">
      <c r="B153" t="str">
        <f>'Kup Hrvatske 2020., original'!B152</f>
        <v>Matija Kučinac</v>
      </c>
      <c r="C153" s="154">
        <f>IFERROR(ROUND('Kup Hrvatske 2020., original'!V152,2),'Kup Hrvatske 2020., original'!V152)</f>
        <v>136.08000000000001</v>
      </c>
      <c r="E153" t="str">
        <f>'Kup Hrvatske 2020., ispravljeno'!B159</f>
        <v>Matija Kučinac</v>
      </c>
      <c r="F153" s="154">
        <f ca="1">'Kup Hrvatske 2020., ispravljeno'!V159</f>
        <v>136.08000000000001</v>
      </c>
      <c r="H153" s="308" t="str">
        <f t="shared" si="12"/>
        <v/>
      </c>
      <c r="I153" s="156" t="str">
        <f t="shared" ca="1" si="13"/>
        <v/>
      </c>
      <c r="J153" s="311" t="str">
        <f t="shared" ca="1" si="14"/>
        <v/>
      </c>
    </row>
    <row r="154" spans="2:10" x14ac:dyDescent="0.2">
      <c r="B154" t="str">
        <f>'Kup Hrvatske 2020., original'!B153</f>
        <v>Tomislav Milašinčić</v>
      </c>
      <c r="C154" s="154">
        <f>IFERROR(ROUND('Kup Hrvatske 2020., original'!V153,2),'Kup Hrvatske 2020., original'!V153)</f>
        <v>130.13999999999999</v>
      </c>
      <c r="E154" t="str">
        <f>'Kup Hrvatske 2020., ispravljeno'!B160</f>
        <v>Tomislav Milašinčić</v>
      </c>
      <c r="F154" s="154">
        <f ca="1">'Kup Hrvatske 2020., ispravljeno'!V160</f>
        <v>130.13</v>
      </c>
      <c r="H154" s="308" t="str">
        <f t="shared" si="12"/>
        <v/>
      </c>
      <c r="I154" s="156" t="str">
        <f t="shared" ca="1" si="13"/>
        <v>RAZLIKA</v>
      </c>
      <c r="J154" s="311">
        <f t="shared" ca="1" si="14"/>
        <v>9.9999999999909051E-3</v>
      </c>
    </row>
    <row r="155" spans="2:10" x14ac:dyDescent="0.2">
      <c r="B155" t="str">
        <f>'Kup Hrvatske 2020., original'!B154</f>
        <v>Tomislav Jurač</v>
      </c>
      <c r="C155" s="154">
        <f>IFERROR(ROUND('Kup Hrvatske 2020., original'!V154,2),'Kup Hrvatske 2020., original'!V154)</f>
        <v>88.35</v>
      </c>
      <c r="E155" t="str">
        <f>'Kup Hrvatske 2020., ispravljeno'!B161</f>
        <v>Tomislav Jurač</v>
      </c>
      <c r="F155" s="154">
        <f ca="1">'Kup Hrvatske 2020., ispravljeno'!V161</f>
        <v>88.36</v>
      </c>
      <c r="H155" s="308" t="str">
        <f t="shared" si="12"/>
        <v/>
      </c>
      <c r="I155" s="156" t="str">
        <f t="shared" ca="1" si="13"/>
        <v>RAZLIKA</v>
      </c>
      <c r="J155" s="311">
        <f t="shared" ca="1" si="14"/>
        <v>1.0000000000005116E-2</v>
      </c>
    </row>
    <row r="156" spans="2:10" x14ac:dyDescent="0.2">
      <c r="B156" t="str">
        <f>'Kup Hrvatske 2020., original'!B155</f>
        <v>Siniša Lah</v>
      </c>
      <c r="C156" s="154">
        <f>IFERROR(ROUND('Kup Hrvatske 2020., original'!V155,2),'Kup Hrvatske 2020., original'!V155)</f>
        <v>77.94</v>
      </c>
      <c r="E156" t="str">
        <f>'Kup Hrvatske 2020., ispravljeno'!B162</f>
        <v>Siniša Lah</v>
      </c>
      <c r="F156" s="154">
        <f ca="1">'Kup Hrvatske 2020., ispravljeno'!V162</f>
        <v>77.94</v>
      </c>
      <c r="H156" s="308" t="str">
        <f t="shared" si="12"/>
        <v/>
      </c>
      <c r="I156" s="156" t="str">
        <f t="shared" ca="1" si="13"/>
        <v/>
      </c>
      <c r="J156" s="311" t="str">
        <f t="shared" ca="1" si="14"/>
        <v/>
      </c>
    </row>
    <row r="157" spans="2:10" x14ac:dyDescent="0.2">
      <c r="B157" t="str">
        <f>'Kup Hrvatske 2020., original'!B156</f>
        <v>Goran Žalac</v>
      </c>
      <c r="C157" s="154">
        <f>IFERROR(ROUND('Kup Hrvatske 2020., original'!V156,2),'Kup Hrvatske 2020., original'!V156)</f>
        <v>47.88</v>
      </c>
      <c r="E157" t="str">
        <f>'Kup Hrvatske 2020., ispravljeno'!B163</f>
        <v>Goran Žalac</v>
      </c>
      <c r="F157" s="154">
        <f ca="1">'Kup Hrvatske 2020., ispravljeno'!V163</f>
        <v>47.88</v>
      </c>
      <c r="H157" s="308" t="str">
        <f t="shared" si="12"/>
        <v/>
      </c>
      <c r="I157" s="156" t="str">
        <f t="shared" ca="1" si="13"/>
        <v/>
      </c>
      <c r="J157" s="311" t="str">
        <f t="shared" ca="1" si="14"/>
        <v/>
      </c>
    </row>
    <row r="158" spans="2:10" x14ac:dyDescent="0.2">
      <c r="B158" t="str">
        <f>'Kup Hrvatske 2020., original'!B157</f>
        <v>Tomislav Braniša</v>
      </c>
      <c r="C158" s="154">
        <f>IFERROR(ROUND('Kup Hrvatske 2020., original'!V157,2),'Kup Hrvatske 2020., original'!V157)</f>
        <v>39.270000000000003</v>
      </c>
      <c r="E158" t="str">
        <f>'Kup Hrvatske 2020., ispravljeno'!B164</f>
        <v>Tomislav Braniša</v>
      </c>
      <c r="F158" s="154">
        <f ca="1">'Kup Hrvatske 2020., ispravljeno'!V164</f>
        <v>39.270000000000003</v>
      </c>
      <c r="H158" s="308" t="str">
        <f t="shared" si="12"/>
        <v/>
      </c>
      <c r="I158" s="156" t="str">
        <f t="shared" ca="1" si="13"/>
        <v/>
      </c>
      <c r="J158" s="311" t="str">
        <f t="shared" ca="1" si="14"/>
        <v/>
      </c>
    </row>
    <row r="159" spans="2:10" x14ac:dyDescent="0.2">
      <c r="B159" t="str">
        <f>'Kup Hrvatske 2020., original'!B158</f>
        <v>Matija Mesić</v>
      </c>
      <c r="C159" s="154">
        <f>IFERROR(ROUND('Kup Hrvatske 2020., original'!V158,2),'Kup Hrvatske 2020., original'!V158)</f>
        <v>35.72</v>
      </c>
      <c r="E159" t="str">
        <f>'Kup Hrvatske 2020., ispravljeno'!B165</f>
        <v>Matija Mesić</v>
      </c>
      <c r="F159" s="154">
        <f ca="1">'Kup Hrvatske 2020., ispravljeno'!V165</f>
        <v>35.72</v>
      </c>
      <c r="H159" s="308" t="str">
        <f t="shared" si="12"/>
        <v/>
      </c>
      <c r="I159" s="156" t="str">
        <f t="shared" ca="1" si="13"/>
        <v/>
      </c>
      <c r="J159" s="311" t="str">
        <f t="shared" ca="1" si="14"/>
        <v/>
      </c>
    </row>
    <row r="160" spans="2:10" x14ac:dyDescent="0.2">
      <c r="B160" t="str">
        <f>'Kup Hrvatske 2020., original'!B159</f>
        <v>Domagoj Novosel</v>
      </c>
      <c r="C160" s="154">
        <f>IFERROR(ROUND('Kup Hrvatske 2020., original'!V159,2),'Kup Hrvatske 2020., original'!V159)</f>
        <v>32.700000000000003</v>
      </c>
      <c r="E160" t="str">
        <f>'Kup Hrvatske 2020., ispravljeno'!B166</f>
        <v>Domagoj Novosel</v>
      </c>
      <c r="F160" s="154">
        <f ca="1">'Kup Hrvatske 2020., ispravljeno'!V166</f>
        <v>32.700000000000003</v>
      </c>
      <c r="H160" s="308" t="str">
        <f t="shared" si="12"/>
        <v/>
      </c>
      <c r="I160" s="156" t="str">
        <f t="shared" ca="1" si="13"/>
        <v/>
      </c>
      <c r="J160" s="311" t="str">
        <f t="shared" ca="1" si="14"/>
        <v/>
      </c>
    </row>
    <row r="161" spans="2:10" x14ac:dyDescent="0.2">
      <c r="B161">
        <f>'Kup Hrvatske 2020., original'!B160</f>
        <v>0</v>
      </c>
      <c r="C161" s="154">
        <f>IFERROR(ROUND('Kup Hrvatske 2020., original'!V160,2),'Kup Hrvatske 2020., original'!V160)</f>
        <v>0</v>
      </c>
      <c r="E161">
        <f>'Kup Hrvatske 2020., ispravljeno'!B167</f>
        <v>0</v>
      </c>
      <c r="F161" s="154">
        <f>'Kup Hrvatske 2020., ispravljeno'!V167</f>
        <v>0</v>
      </c>
      <c r="H161" s="308" t="str">
        <f t="shared" si="12"/>
        <v/>
      </c>
      <c r="I161" s="156" t="str">
        <f t="shared" si="13"/>
        <v/>
      </c>
      <c r="J161" s="311" t="str">
        <f t="shared" si="14"/>
        <v/>
      </c>
    </row>
    <row r="162" spans="2:10" x14ac:dyDescent="0.2">
      <c r="B162" t="str">
        <f>'Kup Hrvatske 2020., original'!B161</f>
        <v>M35</v>
      </c>
      <c r="C162" s="154" t="str">
        <f>IFERROR(ROUND('Kup Hrvatske 2020., original'!V161,2),'Kup Hrvatske 2020., original'!V161)</f>
        <v>UKUPNO</v>
      </c>
      <c r="E162" t="str">
        <f>'Kup Hrvatske 2020., ispravljeno'!B168</f>
        <v>M35</v>
      </c>
      <c r="F162" s="154" t="str">
        <f>'Kup Hrvatske 2020., ispravljeno'!V168</f>
        <v>UKUPNO</v>
      </c>
      <c r="H162" s="308" t="str">
        <f t="shared" si="12"/>
        <v/>
      </c>
      <c r="I162" s="156" t="str">
        <f t="shared" si="13"/>
        <v/>
      </c>
      <c r="J162" s="311" t="str">
        <f t="shared" si="14"/>
        <v/>
      </c>
    </row>
    <row r="163" spans="2:10" x14ac:dyDescent="0.2">
      <c r="B163">
        <f>'Kup Hrvatske 2020., original'!B162</f>
        <v>0</v>
      </c>
      <c r="C163" s="154">
        <f>IFERROR(ROUND('Kup Hrvatske 2020., original'!V162,2),'Kup Hrvatske 2020., original'!V162)</f>
        <v>0</v>
      </c>
      <c r="E163">
        <f>'Kup Hrvatske 2020., ispravljeno'!B169</f>
        <v>0</v>
      </c>
      <c r="F163" s="154">
        <f>'Kup Hrvatske 2020., ispravljeno'!V169</f>
        <v>0</v>
      </c>
      <c r="H163" s="308" t="str">
        <f t="shared" si="12"/>
        <v/>
      </c>
      <c r="I163" s="156" t="str">
        <f t="shared" si="13"/>
        <v/>
      </c>
      <c r="J163" s="311" t="str">
        <f t="shared" si="14"/>
        <v/>
      </c>
    </row>
    <row r="164" spans="2:10" x14ac:dyDescent="0.2">
      <c r="B164">
        <f>'Kup Hrvatske 2020., original'!B163</f>
        <v>0</v>
      </c>
      <c r="C164" s="154">
        <f>IFERROR(ROUND('Kup Hrvatske 2020., original'!V163,2),'Kup Hrvatske 2020., original'!V163)</f>
        <v>0</v>
      </c>
      <c r="E164">
        <f>'Kup Hrvatske 2020., ispravljeno'!B170</f>
        <v>0</v>
      </c>
      <c r="F164" s="154">
        <f>'Kup Hrvatske 2020., ispravljeno'!V170</f>
        <v>0</v>
      </c>
      <c r="H164" s="308" t="str">
        <f t="shared" si="12"/>
        <v/>
      </c>
      <c r="I164" s="156" t="str">
        <f t="shared" si="13"/>
        <v/>
      </c>
      <c r="J164" s="311" t="str">
        <f t="shared" si="14"/>
        <v/>
      </c>
    </row>
    <row r="165" spans="2:10" x14ac:dyDescent="0.2">
      <c r="B165" t="str">
        <f>'Kup Hrvatske 2020., original'!B164</f>
        <v>Petar Delić</v>
      </c>
      <c r="C165" s="154">
        <f>IFERROR(ROUND('Kup Hrvatske 2020., original'!V164,2),'Kup Hrvatske 2020., original'!V164)</f>
        <v>500</v>
      </c>
      <c r="E165" t="str">
        <f>'Kup Hrvatske 2020., ispravljeno'!B172</f>
        <v>Petar Delić</v>
      </c>
      <c r="F165" s="154">
        <f ca="1">'Kup Hrvatske 2020., ispravljeno'!V172</f>
        <v>500</v>
      </c>
      <c r="H165" s="308" t="str">
        <f t="shared" si="12"/>
        <v/>
      </c>
      <c r="I165" s="156" t="str">
        <f t="shared" ca="1" si="13"/>
        <v/>
      </c>
      <c r="J165" s="311" t="str">
        <f t="shared" ca="1" si="14"/>
        <v/>
      </c>
    </row>
    <row r="166" spans="2:10" x14ac:dyDescent="0.2">
      <c r="B166" t="str">
        <f>'Kup Hrvatske 2020., original'!B165</f>
        <v>Vedran Bijelić</v>
      </c>
      <c r="C166" s="154">
        <f>IFERROR(ROUND('Kup Hrvatske 2020., original'!V165,2),'Kup Hrvatske 2020., original'!V165)</f>
        <v>488.68</v>
      </c>
      <c r="E166" t="str">
        <f>'Kup Hrvatske 2020., ispravljeno'!B173</f>
        <v>Vedran Bijelić</v>
      </c>
      <c r="F166" s="154">
        <f ca="1">'Kup Hrvatske 2020., ispravljeno'!V173</f>
        <v>488.68999999999994</v>
      </c>
      <c r="H166" s="308" t="str">
        <f t="shared" si="12"/>
        <v/>
      </c>
      <c r="I166" s="156" t="str">
        <f t="shared" ca="1" si="13"/>
        <v>RAZLIKA</v>
      </c>
      <c r="J166" s="311">
        <f t="shared" ca="1" si="14"/>
        <v>9.9999999999340616E-3</v>
      </c>
    </row>
    <row r="167" spans="2:10" x14ac:dyDescent="0.2">
      <c r="B167" t="str">
        <f>'Kup Hrvatske 2020., original'!B166</f>
        <v>Goran Vodopija</v>
      </c>
      <c r="C167" s="154">
        <f>IFERROR(ROUND('Kup Hrvatske 2020., original'!V166,2),'Kup Hrvatske 2020., original'!V166)</f>
        <v>477.66</v>
      </c>
      <c r="E167" t="str">
        <f>'Kup Hrvatske 2020., ispravljeno'!B174</f>
        <v>Goran Vodopija</v>
      </c>
      <c r="F167" s="154">
        <f ca="1">'Kup Hrvatske 2020., ispravljeno'!V174</f>
        <v>477.65999999999997</v>
      </c>
      <c r="H167" s="308" t="str">
        <f t="shared" si="12"/>
        <v/>
      </c>
      <c r="I167" s="156" t="str">
        <f t="shared" ca="1" si="13"/>
        <v/>
      </c>
      <c r="J167" s="311" t="str">
        <f t="shared" ca="1" si="14"/>
        <v/>
      </c>
    </row>
    <row r="168" spans="2:10" x14ac:dyDescent="0.2">
      <c r="B168" t="str">
        <f>'Kup Hrvatske 2020., original'!B167</f>
        <v>Tomislav Kaniški</v>
      </c>
      <c r="C168" s="154">
        <f>IFERROR(ROUND('Kup Hrvatske 2020., original'!V167,2),'Kup Hrvatske 2020., original'!V167)</f>
        <v>463.14</v>
      </c>
      <c r="E168" t="str">
        <f>'Kup Hrvatske 2020., ispravljeno'!B175</f>
        <v>Tomislav Kaniški</v>
      </c>
      <c r="F168" s="154">
        <f ca="1">'Kup Hrvatske 2020., ispravljeno'!V175</f>
        <v>467.70000000000005</v>
      </c>
      <c r="H168" s="308" t="str">
        <f t="shared" si="12"/>
        <v/>
      </c>
      <c r="I168" s="156" t="str">
        <f t="shared" ca="1" si="13"/>
        <v>RAZLIKA</v>
      </c>
      <c r="J168" s="311">
        <f t="shared" ca="1" si="14"/>
        <v>4.5600000000000591</v>
      </c>
    </row>
    <row r="169" spans="2:10" x14ac:dyDescent="0.2">
      <c r="B169" t="str">
        <f>'Kup Hrvatske 2020., original'!B168</f>
        <v>Branimir Pongrac</v>
      </c>
      <c r="C169" s="154">
        <f>IFERROR(ROUND('Kup Hrvatske 2020., original'!V168,2),'Kup Hrvatske 2020., original'!V168)</f>
        <v>411.6</v>
      </c>
      <c r="E169" t="str">
        <f>'Kup Hrvatske 2020., ispravljeno'!B176</f>
        <v>Branimir Pongrac</v>
      </c>
      <c r="F169" s="154">
        <f ca="1">'Kup Hrvatske 2020., ispravljeno'!V176</f>
        <v>411.6</v>
      </c>
      <c r="H169" s="308" t="str">
        <f t="shared" si="12"/>
        <v/>
      </c>
      <c r="I169" s="156" t="str">
        <f t="shared" ca="1" si="13"/>
        <v/>
      </c>
      <c r="J169" s="311" t="str">
        <f t="shared" ca="1" si="14"/>
        <v/>
      </c>
    </row>
    <row r="170" spans="2:10" x14ac:dyDescent="0.2">
      <c r="B170" t="str">
        <f>'Kup Hrvatske 2020., original'!B169</f>
        <v>Tomislav Vuk</v>
      </c>
      <c r="C170" s="154">
        <f>IFERROR(ROUND('Kup Hrvatske 2020., original'!V169,2),'Kup Hrvatske 2020., original'!V169)</f>
        <v>392.74</v>
      </c>
      <c r="E170" t="str">
        <f>'Kup Hrvatske 2020., ispravljeno'!B177</f>
        <v>Tomislav Vuk</v>
      </c>
      <c r="F170" s="154">
        <f ca="1">'Kup Hrvatske 2020., ispravljeno'!V177</f>
        <v>392.73</v>
      </c>
      <c r="H170" s="308" t="str">
        <f t="shared" si="12"/>
        <v/>
      </c>
      <c r="I170" s="156" t="str">
        <f t="shared" ca="1" si="13"/>
        <v>RAZLIKA</v>
      </c>
      <c r="J170" s="311">
        <f t="shared" ca="1" si="14"/>
        <v>9.9999999999909051E-3</v>
      </c>
    </row>
    <row r="171" spans="2:10" x14ac:dyDescent="0.2">
      <c r="B171" t="str">
        <f>'Kup Hrvatske 2020., original'!B170</f>
        <v>Vladimir Spasić</v>
      </c>
      <c r="C171" s="154">
        <f>IFERROR(ROUND('Kup Hrvatske 2020., original'!V170,2),'Kup Hrvatske 2020., original'!V170)</f>
        <v>388.71</v>
      </c>
      <c r="E171" t="str">
        <f>'Kup Hrvatske 2020., ispravljeno'!B178</f>
        <v>Vladimir Spasić</v>
      </c>
      <c r="F171" s="154">
        <f ca="1">'Kup Hrvatske 2020., ispravljeno'!V178</f>
        <v>388.71000000000004</v>
      </c>
      <c r="H171" s="308" t="str">
        <f t="shared" si="12"/>
        <v/>
      </c>
      <c r="I171" s="156" t="str">
        <f t="shared" ca="1" si="13"/>
        <v/>
      </c>
      <c r="J171" s="311" t="str">
        <f t="shared" ca="1" si="14"/>
        <v/>
      </c>
    </row>
    <row r="172" spans="2:10" x14ac:dyDescent="0.2">
      <c r="B172" t="str">
        <f>'Kup Hrvatske 2020., original'!B171</f>
        <v>Ivan Bublić</v>
      </c>
      <c r="C172" s="154">
        <f>IFERROR(ROUND('Kup Hrvatske 2020., original'!V171,2),'Kup Hrvatske 2020., original'!V171)</f>
        <v>372.84</v>
      </c>
      <c r="E172" t="str">
        <f>'Kup Hrvatske 2020., ispravljeno'!B179</f>
        <v>Ivan Bublić</v>
      </c>
      <c r="F172" s="154">
        <f ca="1">'Kup Hrvatske 2020., ispravljeno'!V179</f>
        <v>372.84000000000003</v>
      </c>
      <c r="H172" s="308" t="str">
        <f t="shared" si="12"/>
        <v/>
      </c>
      <c r="I172" s="156" t="str">
        <f t="shared" ca="1" si="13"/>
        <v/>
      </c>
      <c r="J172" s="311" t="str">
        <f t="shared" ca="1" si="14"/>
        <v/>
      </c>
    </row>
    <row r="173" spans="2:10" x14ac:dyDescent="0.2">
      <c r="B173" t="str">
        <f>'Kup Hrvatske 2020., original'!B172</f>
        <v>Ivan Gverić</v>
      </c>
      <c r="C173" s="154">
        <f>IFERROR(ROUND('Kup Hrvatske 2020., original'!V172,2),'Kup Hrvatske 2020., original'!V172)</f>
        <v>363.52</v>
      </c>
      <c r="E173" t="str">
        <f>'Kup Hrvatske 2020., ispravljeno'!B180</f>
        <v>Ivan Gverić</v>
      </c>
      <c r="F173" s="154">
        <f ca="1">'Kup Hrvatske 2020., ispravljeno'!V180</f>
        <v>363.51</v>
      </c>
      <c r="H173" s="308" t="str">
        <f t="shared" si="12"/>
        <v/>
      </c>
      <c r="I173" s="156" t="str">
        <f t="shared" ca="1" si="13"/>
        <v>RAZLIKA</v>
      </c>
      <c r="J173" s="311">
        <f t="shared" ca="1" si="14"/>
        <v>9.9999999999909051E-3</v>
      </c>
    </row>
    <row r="174" spans="2:10" x14ac:dyDescent="0.2">
      <c r="B174" t="str">
        <f>'Kup Hrvatske 2020., original'!B173</f>
        <v>Tomislav Meštrović</v>
      </c>
      <c r="C174" s="154">
        <f>IFERROR(ROUND('Kup Hrvatske 2020., original'!V173,2),'Kup Hrvatske 2020., original'!V173)</f>
        <v>357.15</v>
      </c>
      <c r="E174" t="str">
        <f>'Kup Hrvatske 2020., ispravljeno'!B181</f>
        <v>Tomislav Meštrović</v>
      </c>
      <c r="F174" s="154">
        <f ca="1">'Kup Hrvatske 2020., ispravljeno'!V181</f>
        <v>357.15</v>
      </c>
      <c r="H174" s="308" t="str">
        <f t="shared" si="12"/>
        <v/>
      </c>
      <c r="I174" s="156" t="str">
        <f t="shared" ca="1" si="13"/>
        <v/>
      </c>
      <c r="J174" s="311" t="str">
        <f t="shared" ca="1" si="14"/>
        <v/>
      </c>
    </row>
    <row r="175" spans="2:10" x14ac:dyDescent="0.2">
      <c r="B175" t="str">
        <f>'Kup Hrvatske 2020., original'!B174</f>
        <v>Franjo Budi</v>
      </c>
      <c r="C175" s="154">
        <f>IFERROR(ROUND('Kup Hrvatske 2020., original'!V174,2),'Kup Hrvatske 2020., original'!V174)</f>
        <v>348.59</v>
      </c>
      <c r="E175" t="str">
        <f>'Kup Hrvatske 2020., ispravljeno'!B182</f>
        <v>Franjo Budi</v>
      </c>
      <c r="F175" s="154">
        <f ca="1">'Kup Hrvatske 2020., ispravljeno'!V182</f>
        <v>348.59</v>
      </c>
      <c r="H175" s="308" t="str">
        <f t="shared" si="12"/>
        <v/>
      </c>
      <c r="I175" s="156" t="str">
        <f t="shared" ca="1" si="13"/>
        <v/>
      </c>
      <c r="J175" s="311" t="str">
        <f t="shared" ca="1" si="14"/>
        <v/>
      </c>
    </row>
    <row r="176" spans="2:10" x14ac:dyDescent="0.2">
      <c r="B176" t="str">
        <f>'Kup Hrvatske 2020., original'!B175</f>
        <v>Goran Rihter</v>
      </c>
      <c r="C176" s="154">
        <f>IFERROR(ROUND('Kup Hrvatske 2020., original'!V175,2),'Kup Hrvatske 2020., original'!V175)</f>
        <v>323.99</v>
      </c>
      <c r="E176" t="str">
        <f>'Kup Hrvatske 2020., ispravljeno'!B183</f>
        <v>Goran Rihter</v>
      </c>
      <c r="F176" s="154">
        <f ca="1">'Kup Hrvatske 2020., ispravljeno'!V183</f>
        <v>323.99</v>
      </c>
      <c r="H176" s="308" t="str">
        <f t="shared" si="12"/>
        <v/>
      </c>
      <c r="I176" s="156" t="str">
        <f t="shared" ca="1" si="13"/>
        <v/>
      </c>
      <c r="J176" s="311" t="str">
        <f t="shared" ca="1" si="14"/>
        <v/>
      </c>
    </row>
    <row r="177" spans="2:10" x14ac:dyDescent="0.2">
      <c r="B177" t="str">
        <f>'Kup Hrvatske 2020., original'!B176</f>
        <v>Duje Rako</v>
      </c>
      <c r="C177" s="154">
        <f>IFERROR(ROUND('Kup Hrvatske 2020., original'!V176,2),'Kup Hrvatske 2020., original'!V176)</f>
        <v>283.42</v>
      </c>
      <c r="E177" t="str">
        <f>'Kup Hrvatske 2020., ispravljeno'!B184</f>
        <v>Duje Rako</v>
      </c>
      <c r="F177" s="154">
        <f ca="1">'Kup Hrvatske 2020., ispravljeno'!V184</f>
        <v>294.73999999999995</v>
      </c>
      <c r="H177" s="308" t="str">
        <f t="shared" si="12"/>
        <v/>
      </c>
      <c r="I177" s="156" t="str">
        <f t="shared" ca="1" si="13"/>
        <v>RAZLIKA</v>
      </c>
      <c r="J177" s="311">
        <f t="shared" ca="1" si="14"/>
        <v>11.319999999999936</v>
      </c>
    </row>
    <row r="178" spans="2:10" x14ac:dyDescent="0.2">
      <c r="B178" t="str">
        <f>'Kup Hrvatske 2020., original'!B177</f>
        <v>Vanja Suhina</v>
      </c>
      <c r="C178" s="154">
        <f>IFERROR(ROUND('Kup Hrvatske 2020., original'!V177,2),'Kup Hrvatske 2020., original'!V177)</f>
        <v>214.56</v>
      </c>
      <c r="E178" t="str">
        <f>'Kup Hrvatske 2020., ispravljeno'!B185</f>
        <v>Vanja Suhina</v>
      </c>
      <c r="F178" s="154">
        <f ca="1">'Kup Hrvatske 2020., ispravljeno'!V185</f>
        <v>214.56</v>
      </c>
      <c r="H178" s="308" t="str">
        <f t="shared" si="12"/>
        <v/>
      </c>
      <c r="I178" s="156" t="str">
        <f t="shared" ca="1" si="13"/>
        <v/>
      </c>
      <c r="J178" s="311" t="str">
        <f t="shared" ca="1" si="14"/>
        <v/>
      </c>
    </row>
    <row r="179" spans="2:10" x14ac:dyDescent="0.2">
      <c r="B179" t="str">
        <f>'Kup Hrvatske 2020., original'!B178</f>
        <v>Luka Kosić</v>
      </c>
      <c r="C179" s="154">
        <f>IFERROR(ROUND('Kup Hrvatske 2020., original'!V178,2),'Kup Hrvatske 2020., original'!V178)</f>
        <v>208.67</v>
      </c>
      <c r="E179" t="str">
        <f>'Kup Hrvatske 2020., ispravljeno'!B186</f>
        <v>Luka Kosić</v>
      </c>
      <c r="F179" s="154">
        <f ca="1">'Kup Hrvatske 2020., ispravljeno'!V186</f>
        <v>208.68</v>
      </c>
      <c r="H179" s="308" t="str">
        <f t="shared" si="12"/>
        <v/>
      </c>
      <c r="I179" s="156" t="str">
        <f t="shared" ca="1" si="13"/>
        <v>RAZLIKA</v>
      </c>
      <c r="J179" s="311">
        <f t="shared" ca="1" si="14"/>
        <v>1.0000000000019327E-2</v>
      </c>
    </row>
    <row r="180" spans="2:10" x14ac:dyDescent="0.2">
      <c r="B180" t="str">
        <f>'Kup Hrvatske 2020., original'!B179</f>
        <v>Zdravko Novosel</v>
      </c>
      <c r="C180" s="154">
        <f>IFERROR(ROUND('Kup Hrvatske 2020., original'!V179,2),'Kup Hrvatske 2020., original'!V179)</f>
        <v>193.47</v>
      </c>
      <c r="E180" t="str">
        <f>'Kup Hrvatske 2020., ispravljeno'!B187</f>
        <v>Zdravko Novosel</v>
      </c>
      <c r="F180" s="154">
        <f ca="1">'Kup Hrvatske 2020., ispravljeno'!V187</f>
        <v>193.47</v>
      </c>
      <c r="H180" s="308" t="str">
        <f t="shared" si="12"/>
        <v/>
      </c>
      <c r="I180" s="156" t="str">
        <f t="shared" ca="1" si="13"/>
        <v/>
      </c>
      <c r="J180" s="311" t="str">
        <f t="shared" ca="1" si="14"/>
        <v/>
      </c>
    </row>
    <row r="181" spans="2:10" x14ac:dyDescent="0.2">
      <c r="B181" t="str">
        <f>'Kup Hrvatske 2020., original'!B180</f>
        <v>Darko Surjan</v>
      </c>
      <c r="C181" s="154">
        <f>IFERROR(ROUND('Kup Hrvatske 2020., original'!V180,2),'Kup Hrvatske 2020., original'!V180)</f>
        <v>160.52000000000001</v>
      </c>
      <c r="E181" t="str">
        <f>'Kup Hrvatske 2020., ispravljeno'!B188</f>
        <v>Darko Surjan</v>
      </c>
      <c r="F181" s="154">
        <f ca="1">'Kup Hrvatske 2020., ispravljeno'!V188</f>
        <v>160.53</v>
      </c>
      <c r="H181" s="308" t="str">
        <f t="shared" si="12"/>
        <v/>
      </c>
      <c r="I181" s="156" t="str">
        <f t="shared" ca="1" si="13"/>
        <v>RAZLIKA</v>
      </c>
      <c r="J181" s="311">
        <f t="shared" ca="1" si="14"/>
        <v>9.9999999999909051E-3</v>
      </c>
    </row>
    <row r="182" spans="2:10" x14ac:dyDescent="0.2">
      <c r="B182" t="str">
        <f>'Kup Hrvatske 2020., original'!B181</f>
        <v>Krunoslav Canjuga</v>
      </c>
      <c r="C182" s="154">
        <f>IFERROR(ROUND('Kup Hrvatske 2020., original'!V181,2),'Kup Hrvatske 2020., original'!V181)</f>
        <v>86.55</v>
      </c>
      <c r="E182" t="str">
        <f>'Kup Hrvatske 2020., ispravljeno'!B189</f>
        <v>Krunoslav Canjuga</v>
      </c>
      <c r="F182" s="154">
        <f ca="1">'Kup Hrvatske 2020., ispravljeno'!V189</f>
        <v>86.55</v>
      </c>
      <c r="H182" s="308" t="str">
        <f t="shared" si="12"/>
        <v/>
      </c>
      <c r="I182" s="156" t="str">
        <f t="shared" ca="1" si="13"/>
        <v/>
      </c>
      <c r="J182" s="311" t="str">
        <f t="shared" ca="1" si="14"/>
        <v/>
      </c>
    </row>
    <row r="183" spans="2:10" x14ac:dyDescent="0.2">
      <c r="B183" t="str">
        <f>'Kup Hrvatske 2020., original'!B182</f>
        <v>Igor Dorotić</v>
      </c>
      <c r="C183" s="154">
        <f>IFERROR(ROUND('Kup Hrvatske 2020., original'!V182,2),'Kup Hrvatske 2020., original'!V182)</f>
        <v>78.569999999999993</v>
      </c>
      <c r="E183" t="str">
        <f>'Kup Hrvatske 2020., ispravljeno'!B190</f>
        <v>Igor Dorotić</v>
      </c>
      <c r="F183" s="154">
        <f ca="1">'Kup Hrvatske 2020., ispravljeno'!V190</f>
        <v>78.569999999999993</v>
      </c>
      <c r="H183" s="308" t="str">
        <f t="shared" si="12"/>
        <v/>
      </c>
      <c r="I183" s="156" t="str">
        <f t="shared" ca="1" si="13"/>
        <v/>
      </c>
      <c r="J183" s="311" t="str">
        <f t="shared" ca="1" si="14"/>
        <v/>
      </c>
    </row>
    <row r="184" spans="2:10" x14ac:dyDescent="0.2">
      <c r="B184" t="str">
        <f>'Kup Hrvatske 2020., original'!B183</f>
        <v>Gerrit van de Riet</v>
      </c>
      <c r="C184" s="154">
        <f>IFERROR(ROUND('Kup Hrvatske 2020., original'!V183,2),'Kup Hrvatske 2020., original'!V183)</f>
        <v>64.2</v>
      </c>
      <c r="E184" t="str">
        <f>'Kup Hrvatske 2020., ispravljeno'!B191</f>
        <v>Gerrit van de Riet</v>
      </c>
      <c r="F184" s="154">
        <f ca="1">'Kup Hrvatske 2020., ispravljeno'!V191</f>
        <v>64.2</v>
      </c>
      <c r="H184" s="308" t="str">
        <f t="shared" si="12"/>
        <v/>
      </c>
      <c r="I184" s="156" t="str">
        <f t="shared" ca="1" si="13"/>
        <v/>
      </c>
      <c r="J184" s="311" t="str">
        <f t="shared" ca="1" si="14"/>
        <v/>
      </c>
    </row>
    <row r="185" spans="2:10" x14ac:dyDescent="0.2">
      <c r="B185" t="str">
        <f>'Kup Hrvatske 2020., original'!B184</f>
        <v>Nikola Tot</v>
      </c>
      <c r="C185" s="154">
        <f>IFERROR(ROUND('Kup Hrvatske 2020., original'!V184,2),'Kup Hrvatske 2020., original'!V184)</f>
        <v>55.39</v>
      </c>
      <c r="E185" t="str">
        <f>'Kup Hrvatske 2020., ispravljeno'!B192</f>
        <v>Nikola Tot</v>
      </c>
      <c r="F185" s="154">
        <f ca="1">'Kup Hrvatske 2020., ispravljeno'!V192</f>
        <v>55.39</v>
      </c>
      <c r="H185" s="308" t="str">
        <f t="shared" si="12"/>
        <v/>
      </c>
      <c r="I185" s="156" t="str">
        <f t="shared" ca="1" si="13"/>
        <v/>
      </c>
      <c r="J185" s="311" t="str">
        <f t="shared" ca="1" si="14"/>
        <v/>
      </c>
    </row>
    <row r="186" spans="2:10" x14ac:dyDescent="0.2">
      <c r="B186" t="str">
        <f>'Kup Hrvatske 2020., original'!B185</f>
        <v>Miroslav Hainž</v>
      </c>
      <c r="C186" s="154">
        <f>IFERROR(ROUND('Kup Hrvatske 2020., original'!V185,2),'Kup Hrvatske 2020., original'!V185)</f>
        <v>47.22</v>
      </c>
      <c r="E186" t="str">
        <f>'Kup Hrvatske 2020., ispravljeno'!B193</f>
        <v>Miroslav Hainž</v>
      </c>
      <c r="F186" s="154">
        <f ca="1">'Kup Hrvatske 2020., ispravljeno'!V193</f>
        <v>47.22</v>
      </c>
      <c r="H186" s="308" t="str">
        <f t="shared" si="12"/>
        <v/>
      </c>
      <c r="I186" s="156" t="str">
        <f t="shared" ca="1" si="13"/>
        <v/>
      </c>
      <c r="J186" s="311" t="str">
        <f t="shared" ca="1" si="14"/>
        <v/>
      </c>
    </row>
    <row r="187" spans="2:10" x14ac:dyDescent="0.2">
      <c r="B187">
        <f>'Kup Hrvatske 2020., original'!B186</f>
        <v>0</v>
      </c>
      <c r="C187" s="154">
        <f>IFERROR(ROUND('Kup Hrvatske 2020., original'!V186,2),'Kup Hrvatske 2020., original'!V186)</f>
        <v>0</v>
      </c>
      <c r="E187">
        <f>'Kup Hrvatske 2020., ispravljeno'!B194</f>
        <v>0</v>
      </c>
      <c r="F187" s="154">
        <f>'Kup Hrvatske 2020., ispravljeno'!V194</f>
        <v>0</v>
      </c>
      <c r="H187" s="308" t="str">
        <f t="shared" si="12"/>
        <v/>
      </c>
      <c r="I187" s="156" t="str">
        <f t="shared" si="13"/>
        <v/>
      </c>
      <c r="J187" s="311" t="str">
        <f t="shared" si="14"/>
        <v/>
      </c>
    </row>
    <row r="188" spans="2:10" x14ac:dyDescent="0.2">
      <c r="B188" t="str">
        <f>'Kup Hrvatske 2020., original'!B187</f>
        <v>M45</v>
      </c>
      <c r="C188" s="154" t="str">
        <f>IFERROR(ROUND('Kup Hrvatske 2020., original'!V187,2),'Kup Hrvatske 2020., original'!V187)</f>
        <v>UKUPNO</v>
      </c>
      <c r="E188" t="str">
        <f>'Kup Hrvatske 2020., ispravljeno'!B195</f>
        <v>M45</v>
      </c>
      <c r="F188" s="154" t="str">
        <f>'Kup Hrvatske 2020., ispravljeno'!V195</f>
        <v>UKUPNO</v>
      </c>
      <c r="H188" s="308" t="str">
        <f t="shared" si="12"/>
        <v/>
      </c>
      <c r="I188" s="156" t="str">
        <f t="shared" si="13"/>
        <v/>
      </c>
      <c r="J188" s="311" t="str">
        <f t="shared" si="14"/>
        <v/>
      </c>
    </row>
    <row r="189" spans="2:10" x14ac:dyDescent="0.2">
      <c r="B189">
        <f>'Kup Hrvatske 2020., original'!B188</f>
        <v>0</v>
      </c>
      <c r="C189" s="154">
        <f>IFERROR(ROUND('Kup Hrvatske 2020., original'!V188,2),'Kup Hrvatske 2020., original'!V188)</f>
        <v>0</v>
      </c>
      <c r="E189">
        <f>'Kup Hrvatske 2020., ispravljeno'!B196</f>
        <v>0</v>
      </c>
      <c r="F189" s="154">
        <f>'Kup Hrvatske 2020., ispravljeno'!V196</f>
        <v>0</v>
      </c>
      <c r="H189" s="308" t="str">
        <f t="shared" si="12"/>
        <v/>
      </c>
      <c r="I189" s="156" t="str">
        <f t="shared" si="13"/>
        <v/>
      </c>
      <c r="J189" s="311" t="str">
        <f t="shared" si="14"/>
        <v/>
      </c>
    </row>
    <row r="190" spans="2:10" x14ac:dyDescent="0.2">
      <c r="B190">
        <f>'Kup Hrvatske 2020., original'!B189</f>
        <v>0</v>
      </c>
      <c r="C190" s="154">
        <f>IFERROR(ROUND('Kup Hrvatske 2020., original'!V189,2),'Kup Hrvatske 2020., original'!V189)</f>
        <v>0</v>
      </c>
      <c r="E190">
        <f>'Kup Hrvatske 2020., ispravljeno'!B197</f>
        <v>0</v>
      </c>
      <c r="F190" s="154">
        <f>'Kup Hrvatske 2020., ispravljeno'!V197</f>
        <v>0</v>
      </c>
      <c r="H190" s="308" t="str">
        <f t="shared" si="12"/>
        <v/>
      </c>
      <c r="I190" s="156" t="str">
        <f t="shared" si="13"/>
        <v/>
      </c>
      <c r="J190" s="311" t="str">
        <f t="shared" si="14"/>
        <v/>
      </c>
    </row>
    <row r="191" spans="2:10" x14ac:dyDescent="0.2">
      <c r="B191" t="str">
        <f>'Kup Hrvatske 2020., original'!B190</f>
        <v>Damir Gobec</v>
      </c>
      <c r="C191" s="154">
        <f>IFERROR(ROUND('Kup Hrvatske 2020., original'!V190,2),'Kup Hrvatske 2020., original'!V190)</f>
        <v>500</v>
      </c>
      <c r="E191" t="str">
        <f>'Kup Hrvatske 2020., ispravljeno'!B199</f>
        <v>Damir Gobec</v>
      </c>
      <c r="F191" s="154">
        <f ca="1">'Kup Hrvatske 2020., ispravljeno'!V199</f>
        <v>500</v>
      </c>
      <c r="H191" s="308" t="str">
        <f t="shared" si="12"/>
        <v/>
      </c>
      <c r="I191" s="156" t="str">
        <f t="shared" ca="1" si="13"/>
        <v/>
      </c>
      <c r="J191" s="311" t="str">
        <f t="shared" ca="1" si="14"/>
        <v/>
      </c>
    </row>
    <row r="192" spans="2:10" x14ac:dyDescent="0.2">
      <c r="B192" t="str">
        <f>'Kup Hrvatske 2020., original'!B191</f>
        <v>Robert Orehoci</v>
      </c>
      <c r="C192" s="154">
        <f>IFERROR(ROUND('Kup Hrvatske 2020., original'!V191,2),'Kup Hrvatske 2020., original'!V191)</f>
        <v>471.85</v>
      </c>
      <c r="E192" t="str">
        <f>'Kup Hrvatske 2020., ispravljeno'!B200</f>
        <v>Robert Orehoci</v>
      </c>
      <c r="F192" s="154">
        <f ca="1">'Kup Hrvatske 2020., ispravljeno'!V200</f>
        <v>471.85</v>
      </c>
      <c r="H192" s="308" t="str">
        <f t="shared" si="12"/>
        <v/>
      </c>
      <c r="I192" s="156" t="str">
        <f t="shared" ca="1" si="13"/>
        <v/>
      </c>
      <c r="J192" s="311" t="str">
        <f t="shared" ca="1" si="14"/>
        <v/>
      </c>
    </row>
    <row r="193" spans="2:10" x14ac:dyDescent="0.2">
      <c r="B193" t="str">
        <f>'Kup Hrvatske 2020., original'!B192</f>
        <v>Darko Merunka</v>
      </c>
      <c r="C193" s="154">
        <f>IFERROR(ROUND('Kup Hrvatske 2020., original'!V192,2),'Kup Hrvatske 2020., original'!V192)</f>
        <v>468.91</v>
      </c>
      <c r="E193" t="str">
        <f>'Kup Hrvatske 2020., ispravljeno'!B201</f>
        <v>Darko Merunka</v>
      </c>
      <c r="F193" s="154">
        <f ca="1">'Kup Hrvatske 2020., ispravljeno'!V201</f>
        <v>468.9</v>
      </c>
      <c r="H193" s="308" t="str">
        <f t="shared" si="12"/>
        <v/>
      </c>
      <c r="I193" s="156" t="str">
        <f t="shared" ca="1" si="13"/>
        <v>RAZLIKA</v>
      </c>
      <c r="J193" s="311">
        <f t="shared" ca="1" si="14"/>
        <v>1.0000000000047748E-2</v>
      </c>
    </row>
    <row r="194" spans="2:10" x14ac:dyDescent="0.2">
      <c r="B194" t="str">
        <f>'Kup Hrvatske 2020., original'!B193</f>
        <v>Zdenko Horjan</v>
      </c>
      <c r="C194" s="154">
        <f>IFERROR(ROUND('Kup Hrvatske 2020., original'!V193,2),'Kup Hrvatske 2020., original'!V193)</f>
        <v>456.08</v>
      </c>
      <c r="E194" t="str">
        <f>'Kup Hrvatske 2020., ispravljeno'!B202</f>
        <v>Zdenko Horjan</v>
      </c>
      <c r="F194" s="154">
        <f ca="1">'Kup Hrvatske 2020., ispravljeno'!V202</f>
        <v>456.08</v>
      </c>
      <c r="H194" s="308" t="str">
        <f t="shared" si="12"/>
        <v/>
      </c>
      <c r="I194" s="156" t="str">
        <f t="shared" ca="1" si="13"/>
        <v/>
      </c>
      <c r="J194" s="311" t="str">
        <f t="shared" ca="1" si="14"/>
        <v/>
      </c>
    </row>
    <row r="195" spans="2:10" x14ac:dyDescent="0.2">
      <c r="B195" t="str">
        <f>'Kup Hrvatske 2020., original'!B194</f>
        <v>Mladen Vukmanović</v>
      </c>
      <c r="C195" s="154">
        <f>IFERROR(ROUND('Kup Hrvatske 2020., original'!V194,2),'Kup Hrvatske 2020., original'!V194)</f>
        <v>447.52</v>
      </c>
      <c r="E195" t="str">
        <f>'Kup Hrvatske 2020., ispravljeno'!B203</f>
        <v>Mladen Vukmanović</v>
      </c>
      <c r="F195" s="154">
        <f ca="1">'Kup Hrvatske 2020., ispravljeno'!V203</f>
        <v>447.52</v>
      </c>
      <c r="H195" s="308" t="str">
        <f t="shared" si="12"/>
        <v/>
      </c>
      <c r="I195" s="156" t="str">
        <f t="shared" ca="1" si="13"/>
        <v/>
      </c>
      <c r="J195" s="311" t="str">
        <f t="shared" ca="1" si="14"/>
        <v/>
      </c>
    </row>
    <row r="196" spans="2:10" x14ac:dyDescent="0.2">
      <c r="B196" t="str">
        <f>'Kup Hrvatske 2020., original'!B195</f>
        <v>Vladimir Trivunović</v>
      </c>
      <c r="C196" s="154">
        <f>IFERROR(ROUND('Kup Hrvatske 2020., original'!V195,2),'Kup Hrvatske 2020., original'!V195)</f>
        <v>407.01</v>
      </c>
      <c r="E196" t="str">
        <f>'Kup Hrvatske 2020., ispravljeno'!B204</f>
        <v>Vladimir Trivunović</v>
      </c>
      <c r="F196" s="154">
        <f ca="1">'Kup Hrvatske 2020., ispravljeno'!V204</f>
        <v>407.01</v>
      </c>
      <c r="H196" s="308" t="str">
        <f t="shared" si="12"/>
        <v/>
      </c>
      <c r="I196" s="156" t="str">
        <f t="shared" ca="1" si="13"/>
        <v/>
      </c>
      <c r="J196" s="311" t="str">
        <f t="shared" ca="1" si="14"/>
        <v/>
      </c>
    </row>
    <row r="197" spans="2:10" x14ac:dyDescent="0.2">
      <c r="B197" t="str">
        <f>'Kup Hrvatske 2020., original'!B196</f>
        <v>Bojan Vukelić</v>
      </c>
      <c r="C197" s="154">
        <f>IFERROR(ROUND('Kup Hrvatske 2020., original'!V196,2),'Kup Hrvatske 2020., original'!V196)</f>
        <v>405.8</v>
      </c>
      <c r="E197" t="str">
        <f>'Kup Hrvatske 2020., ispravljeno'!B205</f>
        <v>Bojan Vukelić</v>
      </c>
      <c r="F197" s="154">
        <f ca="1">'Kup Hrvatske 2020., ispravljeno'!V205</f>
        <v>405.8</v>
      </c>
      <c r="H197" s="308" t="str">
        <f t="shared" si="12"/>
        <v/>
      </c>
      <c r="I197" s="156" t="str">
        <f t="shared" ca="1" si="13"/>
        <v/>
      </c>
      <c r="J197" s="311" t="str">
        <f t="shared" ca="1" si="14"/>
        <v/>
      </c>
    </row>
    <row r="198" spans="2:10" x14ac:dyDescent="0.2">
      <c r="B198" t="str">
        <f>'Kup Hrvatske 2020., original'!B197</f>
        <v>Ivo Tišljar</v>
      </c>
      <c r="C198" s="154">
        <f>IFERROR(ROUND('Kup Hrvatske 2020., original'!V197,2),'Kup Hrvatske 2020., original'!V197)</f>
        <v>390.65</v>
      </c>
      <c r="E198" t="str">
        <f>'Kup Hrvatske 2020., ispravljeno'!B206</f>
        <v>Ivo Tišljar</v>
      </c>
      <c r="F198" s="154">
        <f ca="1">'Kup Hrvatske 2020., ispravljeno'!V206</f>
        <v>390.66999999999996</v>
      </c>
      <c r="H198" s="308" t="str">
        <f t="shared" si="12"/>
        <v/>
      </c>
      <c r="I198" s="156" t="str">
        <f t="shared" ca="1" si="13"/>
        <v>RAZLIKA</v>
      </c>
      <c r="J198" s="311">
        <f t="shared" ca="1" si="14"/>
        <v>1.999999999998181E-2</v>
      </c>
    </row>
    <row r="199" spans="2:10" x14ac:dyDescent="0.2">
      <c r="B199" t="str">
        <f>'Kup Hrvatske 2020., original'!B198</f>
        <v>Ivan Ivo Penić</v>
      </c>
      <c r="C199" s="154">
        <f>IFERROR(ROUND('Kup Hrvatske 2020., original'!V198,2),'Kup Hrvatske 2020., original'!V198)</f>
        <v>369.55</v>
      </c>
      <c r="E199" t="str">
        <f>'Kup Hrvatske 2020., ispravljeno'!B207</f>
        <v>Marijan Bogović</v>
      </c>
      <c r="F199" s="154">
        <f ca="1">'Kup Hrvatske 2020., ispravljeno'!V207</f>
        <v>372.59999999999997</v>
      </c>
      <c r="H199" s="308" t="str">
        <f t="shared" si="12"/>
        <v>RAZLIKA</v>
      </c>
      <c r="I199" s="156" t="str">
        <f t="shared" ca="1" si="13"/>
        <v>RAZLIKA</v>
      </c>
      <c r="J199" s="311">
        <f t="shared" ca="1" si="14"/>
        <v>3.0499999999999545</v>
      </c>
    </row>
    <row r="200" spans="2:10" x14ac:dyDescent="0.2">
      <c r="B200" t="str">
        <f>'Kup Hrvatske 2020., original'!B199</f>
        <v>Mario Nimac</v>
      </c>
      <c r="C200" s="154">
        <f>IFERROR(ROUND('Kup Hrvatske 2020., original'!V199,2),'Kup Hrvatske 2020., original'!V199)</f>
        <v>367.19</v>
      </c>
      <c r="E200" t="str">
        <f>'Kup Hrvatske 2020., ispravljeno'!B208</f>
        <v>Ivan Ivo Penić</v>
      </c>
      <c r="F200" s="154">
        <f ca="1">'Kup Hrvatske 2020., ispravljeno'!V208</f>
        <v>369.55</v>
      </c>
      <c r="H200" s="308" t="str">
        <f t="shared" si="12"/>
        <v>RAZLIKA</v>
      </c>
      <c r="I200" s="156" t="str">
        <f t="shared" ca="1" si="13"/>
        <v>RAZLIKA</v>
      </c>
      <c r="J200" s="311">
        <f t="shared" ca="1" si="14"/>
        <v>2.3600000000000136</v>
      </c>
    </row>
    <row r="201" spans="2:10" x14ac:dyDescent="0.2">
      <c r="B201" t="str">
        <f>'Kup Hrvatske 2020., original'!B200</f>
        <v>Petar Strmečki</v>
      </c>
      <c r="C201" s="154">
        <f>IFERROR(ROUND('Kup Hrvatske 2020., original'!V200,2),'Kup Hrvatske 2020., original'!V200)</f>
        <v>360.34</v>
      </c>
      <c r="E201" t="str">
        <f>'Kup Hrvatske 2020., ispravljeno'!B209</f>
        <v>Mario Nimac</v>
      </c>
      <c r="F201" s="154">
        <f ca="1">'Kup Hrvatske 2020., ispravljeno'!V209</f>
        <v>367.20000000000005</v>
      </c>
      <c r="H201" s="308" t="str">
        <f t="shared" si="12"/>
        <v>RAZLIKA</v>
      </c>
      <c r="I201" s="156" t="str">
        <f t="shared" ca="1" si="13"/>
        <v>RAZLIKA</v>
      </c>
      <c r="J201" s="311">
        <f t="shared" ca="1" si="14"/>
        <v>6.8600000000000705</v>
      </c>
    </row>
    <row r="202" spans="2:10" x14ac:dyDescent="0.2">
      <c r="B202" t="str">
        <f>'Kup Hrvatske 2020., original'!B201</f>
        <v>Damir Hercigonja</v>
      </c>
      <c r="C202" s="154">
        <f>IFERROR(ROUND('Kup Hrvatske 2020., original'!V201,2),'Kup Hrvatske 2020., original'!V201)</f>
        <v>360.24</v>
      </c>
      <c r="E202" t="str">
        <f>'Kup Hrvatske 2020., ispravljeno'!B210</f>
        <v>Petar Strmečki</v>
      </c>
      <c r="F202" s="154">
        <f ca="1">'Kup Hrvatske 2020., ispravljeno'!V210</f>
        <v>360.33</v>
      </c>
      <c r="H202" s="308" t="str">
        <f t="shared" si="12"/>
        <v>RAZLIKA</v>
      </c>
      <c r="I202" s="156" t="str">
        <f t="shared" ca="1" si="13"/>
        <v>RAZLIKA</v>
      </c>
      <c r="J202" s="311">
        <f t="shared" ca="1" si="14"/>
        <v>8.9999999999974989E-2</v>
      </c>
    </row>
    <row r="203" spans="2:10" x14ac:dyDescent="0.2">
      <c r="B203" t="str">
        <f>'Kup Hrvatske 2020., original'!B202</f>
        <v>Marijan Bogović</v>
      </c>
      <c r="C203" s="154">
        <f>IFERROR(ROUND('Kup Hrvatske 2020., original'!V202,2),'Kup Hrvatske 2020., original'!V202)</f>
        <v>359.9</v>
      </c>
      <c r="E203" t="str">
        <f>'Kup Hrvatske 2020., ispravljeno'!B211</f>
        <v>Damir Hercigonja</v>
      </c>
      <c r="F203" s="154">
        <f ca="1">'Kup Hrvatske 2020., ispravljeno'!V211</f>
        <v>360.25</v>
      </c>
      <c r="H203" s="308" t="str">
        <f t="shared" si="12"/>
        <v>RAZLIKA</v>
      </c>
      <c r="I203" s="156" t="str">
        <f t="shared" ca="1" si="13"/>
        <v>RAZLIKA</v>
      </c>
      <c r="J203" s="311">
        <f t="shared" ca="1" si="14"/>
        <v>0.35000000000002274</v>
      </c>
    </row>
    <row r="204" spans="2:10" x14ac:dyDescent="0.2">
      <c r="B204" t="str">
        <f>'Kup Hrvatske 2020., original'!B203</f>
        <v>Domagoj Pavlin</v>
      </c>
      <c r="C204" s="154">
        <f>IFERROR(ROUND('Kup Hrvatske 2020., original'!V203,2),'Kup Hrvatske 2020., original'!V203)</f>
        <v>318.98</v>
      </c>
      <c r="E204" t="str">
        <f>'Kup Hrvatske 2020., ispravljeno'!B212</f>
        <v>Domagoj Pavlin</v>
      </c>
      <c r="F204" s="154">
        <f ca="1">'Kup Hrvatske 2020., ispravljeno'!V212</f>
        <v>318.99</v>
      </c>
      <c r="H204" s="308" t="str">
        <f t="shared" si="12"/>
        <v/>
      </c>
      <c r="I204" s="156" t="str">
        <f t="shared" ca="1" si="13"/>
        <v>RAZLIKA</v>
      </c>
      <c r="J204" s="311">
        <f t="shared" ca="1" si="14"/>
        <v>9.9999999999909051E-3</v>
      </c>
    </row>
    <row r="205" spans="2:10" x14ac:dyDescent="0.2">
      <c r="B205" t="str">
        <f>'Kup Hrvatske 2020., original'!B204</f>
        <v>Vlatko Tounec</v>
      </c>
      <c r="C205" s="154">
        <f>IFERROR(ROUND('Kup Hrvatske 2020., original'!V204,2),'Kup Hrvatske 2020., original'!V204)</f>
        <v>309.17</v>
      </c>
      <c r="E205" t="str">
        <f>'Kup Hrvatske 2020., ispravljeno'!B213</f>
        <v>Vlatko Tounec</v>
      </c>
      <c r="F205" s="154">
        <f ca="1">'Kup Hrvatske 2020., ispravljeno'!V213</f>
        <v>309.17</v>
      </c>
      <c r="H205" s="308" t="str">
        <f t="shared" si="12"/>
        <v/>
      </c>
      <c r="I205" s="156" t="str">
        <f t="shared" ca="1" si="13"/>
        <v/>
      </c>
      <c r="J205" s="311" t="str">
        <f t="shared" ca="1" si="14"/>
        <v/>
      </c>
    </row>
    <row r="206" spans="2:10" x14ac:dyDescent="0.2">
      <c r="B206" t="str">
        <f>'Kup Hrvatske 2020., original'!B205</f>
        <v>Hrvoje Dasović</v>
      </c>
      <c r="C206" s="154">
        <f>IFERROR(ROUND('Kup Hrvatske 2020., original'!V205,2),'Kup Hrvatske 2020., original'!V205)</f>
        <v>308.17</v>
      </c>
      <c r="E206" t="str">
        <f>'Kup Hrvatske 2020., ispravljeno'!B214</f>
        <v>Hrvoje Dasović</v>
      </c>
      <c r="F206" s="154">
        <f ca="1">'Kup Hrvatske 2020., ispravljeno'!V214</f>
        <v>308.17</v>
      </c>
      <c r="H206" s="308" t="str">
        <f t="shared" si="12"/>
        <v/>
      </c>
      <c r="I206" s="156" t="str">
        <f t="shared" ca="1" si="13"/>
        <v/>
      </c>
      <c r="J206" s="311" t="str">
        <f t="shared" ca="1" si="14"/>
        <v/>
      </c>
    </row>
    <row r="207" spans="2:10" x14ac:dyDescent="0.2">
      <c r="B207" t="str">
        <f>'Kup Hrvatske 2020., original'!B206</f>
        <v>Domagoj Šantić</v>
      </c>
      <c r="C207" s="154">
        <f>IFERROR(ROUND('Kup Hrvatske 2020., original'!V206,2),'Kup Hrvatske 2020., original'!V206)</f>
        <v>278.99</v>
      </c>
      <c r="E207" t="str">
        <f>'Kup Hrvatske 2020., ispravljeno'!B215</f>
        <v>Domagoj Šantić</v>
      </c>
      <c r="F207" s="154">
        <f ca="1">'Kup Hrvatske 2020., ispravljeno'!V215</f>
        <v>278.99</v>
      </c>
      <c r="H207" s="308" t="str">
        <f t="shared" si="12"/>
        <v/>
      </c>
      <c r="I207" s="156" t="str">
        <f t="shared" ca="1" si="13"/>
        <v/>
      </c>
      <c r="J207" s="311" t="str">
        <f t="shared" ca="1" si="14"/>
        <v/>
      </c>
    </row>
    <row r="208" spans="2:10" x14ac:dyDescent="0.2">
      <c r="B208" t="str">
        <f>'Kup Hrvatske 2020., original'!B207</f>
        <v>Predrag Markulinčić</v>
      </c>
      <c r="C208" s="154">
        <f>IFERROR(ROUND('Kup Hrvatske 2020., original'!V207,2),'Kup Hrvatske 2020., original'!V207)</f>
        <v>252.05</v>
      </c>
      <c r="E208" t="str">
        <f>'Kup Hrvatske 2020., ispravljeno'!B216</f>
        <v>Predrag Markulinčić</v>
      </c>
      <c r="F208" s="154">
        <f ca="1">'Kup Hrvatske 2020., ispravljeno'!V216</f>
        <v>252.05</v>
      </c>
      <c r="H208" s="308" t="str">
        <f t="shared" si="12"/>
        <v/>
      </c>
      <c r="I208" s="156" t="str">
        <f t="shared" ca="1" si="13"/>
        <v/>
      </c>
      <c r="J208" s="311" t="str">
        <f t="shared" ca="1" si="14"/>
        <v/>
      </c>
    </row>
    <row r="209" spans="2:10" x14ac:dyDescent="0.2">
      <c r="B209" t="str">
        <f>'Kup Hrvatske 2020., original'!B208</f>
        <v>Zdravko Šaflin</v>
      </c>
      <c r="C209" s="154">
        <f>IFERROR(ROUND('Kup Hrvatske 2020., original'!V208,2),'Kup Hrvatske 2020., original'!V208)</f>
        <v>160.44999999999999</v>
      </c>
      <c r="E209" t="str">
        <f>'Kup Hrvatske 2020., ispravljeno'!B217</f>
        <v>Zdravko Šaflin</v>
      </c>
      <c r="F209" s="154">
        <f ca="1">'Kup Hrvatske 2020., ispravljeno'!V217</f>
        <v>160.44999999999999</v>
      </c>
      <c r="H209" s="308" t="str">
        <f t="shared" si="12"/>
        <v/>
      </c>
      <c r="I209" s="156" t="str">
        <f t="shared" ca="1" si="13"/>
        <v/>
      </c>
      <c r="J209" s="311" t="str">
        <f t="shared" ca="1" si="14"/>
        <v/>
      </c>
    </row>
    <row r="210" spans="2:10" x14ac:dyDescent="0.2">
      <c r="B210" t="str">
        <f>'Kup Hrvatske 2020., original'!B209</f>
        <v>Zdravko Tonković</v>
      </c>
      <c r="C210" s="154">
        <f>IFERROR(ROUND('Kup Hrvatske 2020., original'!V209,2),'Kup Hrvatske 2020., original'!V209)</f>
        <v>147.86000000000001</v>
      </c>
      <c r="E210" t="str">
        <f>'Kup Hrvatske 2020., ispravljeno'!B218</f>
        <v>Zdravko Tonković</v>
      </c>
      <c r="F210" s="154">
        <f ca="1">'Kup Hrvatske 2020., ispravljeno'!V218</f>
        <v>147.85999999999999</v>
      </c>
      <c r="H210" s="308" t="str">
        <f t="shared" si="12"/>
        <v/>
      </c>
      <c r="I210" s="156" t="str">
        <f t="shared" ca="1" si="13"/>
        <v/>
      </c>
      <c r="J210" s="311" t="str">
        <f t="shared" ca="1" si="14"/>
        <v/>
      </c>
    </row>
    <row r="211" spans="2:10" x14ac:dyDescent="0.2">
      <c r="B211" t="str">
        <f>'Kup Hrvatske 2020., original'!B210</f>
        <v>Miodrag Truhlaž</v>
      </c>
      <c r="C211" s="154">
        <f>IFERROR(ROUND('Kup Hrvatske 2020., original'!V210,2),'Kup Hrvatske 2020., original'!V210)</f>
        <v>147.66999999999999</v>
      </c>
      <c r="E211" t="str">
        <f>'Kup Hrvatske 2020., ispravljeno'!B219</f>
        <v>Miodrag Truhlaž</v>
      </c>
      <c r="F211" s="154">
        <f ca="1">'Kup Hrvatske 2020., ispravljeno'!V219</f>
        <v>147.66</v>
      </c>
      <c r="H211" s="308" t="str">
        <f t="shared" ref="H211:H274" si="15">IF(B211=E211,"","RAZLIKA")</f>
        <v/>
      </c>
      <c r="I211" s="156" t="str">
        <f t="shared" ref="I211:I274" ca="1" si="16">IF(C211=F211,"","RAZLIKA")</f>
        <v>RAZLIKA</v>
      </c>
      <c r="J211" s="311">
        <f t="shared" ref="J211:J274" ca="1" si="17">IF(I211="","",ABS(F211-C211))</f>
        <v>9.9999999999909051E-3</v>
      </c>
    </row>
    <row r="212" spans="2:10" x14ac:dyDescent="0.2">
      <c r="B212" t="str">
        <f>'Kup Hrvatske 2020., original'!B211</f>
        <v>Tomislav Gojmerac</v>
      </c>
      <c r="C212" s="154">
        <f>IFERROR(ROUND('Kup Hrvatske 2020., original'!V211,2),'Kup Hrvatske 2020., original'!V211)</f>
        <v>136.18</v>
      </c>
      <c r="E212" t="str">
        <f>'Kup Hrvatske 2020., ispravljeno'!B220</f>
        <v>Tomislav Gojmerac</v>
      </c>
      <c r="F212" s="154">
        <f ca="1">'Kup Hrvatske 2020., ispravljeno'!V220</f>
        <v>136.18</v>
      </c>
      <c r="H212" s="308" t="str">
        <f t="shared" si="15"/>
        <v/>
      </c>
      <c r="I212" s="156" t="str">
        <f t="shared" ca="1" si="16"/>
        <v/>
      </c>
      <c r="J212" s="311" t="str">
        <f t="shared" ca="1" si="17"/>
        <v/>
      </c>
    </row>
    <row r="213" spans="2:10" x14ac:dyDescent="0.2">
      <c r="B213" t="str">
        <f>'Kup Hrvatske 2020., original'!B212</f>
        <v>Robert Kaniški</v>
      </c>
      <c r="C213" s="154">
        <f>IFERROR(ROUND('Kup Hrvatske 2020., original'!V212,2),'Kup Hrvatske 2020., original'!V212)</f>
        <v>122.89</v>
      </c>
      <c r="E213" t="str">
        <f>'Kup Hrvatske 2020., ispravljeno'!B221</f>
        <v>Robert Kaniški</v>
      </c>
      <c r="F213" s="154">
        <f ca="1">'Kup Hrvatske 2020., ispravljeno'!V221</f>
        <v>122.89999999999999</v>
      </c>
      <c r="H213" s="308" t="str">
        <f t="shared" si="15"/>
        <v/>
      </c>
      <c r="I213" s="156" t="str">
        <f t="shared" ca="1" si="16"/>
        <v>RAZLIKA</v>
      </c>
      <c r="J213" s="311">
        <f t="shared" ca="1" si="17"/>
        <v>9.9999999999909051E-3</v>
      </c>
    </row>
    <row r="214" spans="2:10" x14ac:dyDescent="0.2">
      <c r="B214" t="str">
        <f>'Kup Hrvatske 2020., original'!B213</f>
        <v>Siniša Mareković</v>
      </c>
      <c r="C214" s="154">
        <f>IFERROR(ROUND('Kup Hrvatske 2020., original'!V213,2),'Kup Hrvatske 2020., original'!V213)</f>
        <v>106.11</v>
      </c>
      <c r="E214" t="str">
        <f>'Kup Hrvatske 2020., ispravljeno'!B222</f>
        <v>Siniša Mareković</v>
      </c>
      <c r="F214" s="154">
        <f ca="1">'Kup Hrvatske 2020., ispravljeno'!V222</f>
        <v>106.11</v>
      </c>
      <c r="H214" s="308" t="str">
        <f t="shared" si="15"/>
        <v/>
      </c>
      <c r="I214" s="156" t="str">
        <f t="shared" ca="1" si="16"/>
        <v/>
      </c>
      <c r="J214" s="311" t="str">
        <f t="shared" ca="1" si="17"/>
        <v/>
      </c>
    </row>
    <row r="215" spans="2:10" x14ac:dyDescent="0.2">
      <c r="B215" t="str">
        <f>'Kup Hrvatske 2020., original'!B214</f>
        <v>Vladimir Tkalec</v>
      </c>
      <c r="C215" s="154">
        <f>IFERROR(ROUND('Kup Hrvatske 2020., original'!V214,2),'Kup Hrvatske 2020., original'!V214)</f>
        <v>77.95</v>
      </c>
      <c r="E215" t="str">
        <f>'Kup Hrvatske 2020., ispravljeno'!B223</f>
        <v>Vladimir Tkalec</v>
      </c>
      <c r="F215" s="154">
        <f ca="1">'Kup Hrvatske 2020., ispravljeno'!V223</f>
        <v>77.95</v>
      </c>
      <c r="H215" s="308" t="str">
        <f t="shared" si="15"/>
        <v/>
      </c>
      <c r="I215" s="156" t="str">
        <f t="shared" ca="1" si="16"/>
        <v/>
      </c>
      <c r="J215" s="311" t="str">
        <f t="shared" ca="1" si="17"/>
        <v/>
      </c>
    </row>
    <row r="216" spans="2:10" x14ac:dyDescent="0.2">
      <c r="B216" t="str">
        <f>'Kup Hrvatske 2020., original'!B215</f>
        <v>Tony Udris</v>
      </c>
      <c r="C216" s="154">
        <f>IFERROR(ROUND('Kup Hrvatske 2020., original'!V215,2),'Kup Hrvatske 2020., original'!V215)</f>
        <v>77.569999999999993</v>
      </c>
      <c r="E216" t="str">
        <f>'Kup Hrvatske 2020., ispravljeno'!B224</f>
        <v>Tony Udris</v>
      </c>
      <c r="F216" s="154">
        <f ca="1">'Kup Hrvatske 2020., ispravljeno'!V224</f>
        <v>77.569999999999993</v>
      </c>
      <c r="H216" s="308" t="str">
        <f t="shared" si="15"/>
        <v/>
      </c>
      <c r="I216" s="156" t="str">
        <f t="shared" ca="1" si="16"/>
        <v/>
      </c>
      <c r="J216" s="311" t="str">
        <f t="shared" ca="1" si="17"/>
        <v/>
      </c>
    </row>
    <row r="217" spans="2:10" x14ac:dyDescent="0.2">
      <c r="B217" t="str">
        <f>'Kup Hrvatske 2020., original'!B216</f>
        <v>Branko Crljenica</v>
      </c>
      <c r="C217" s="154">
        <f>IFERROR(ROUND('Kup Hrvatske 2020., original'!V216,2),'Kup Hrvatske 2020., original'!V216)</f>
        <v>61.08</v>
      </c>
      <c r="E217" t="str">
        <f>'Kup Hrvatske 2020., ispravljeno'!B225</f>
        <v>Branko Crljenica</v>
      </c>
      <c r="F217" s="154">
        <f ca="1">'Kup Hrvatske 2020., ispravljeno'!V225</f>
        <v>61.08</v>
      </c>
      <c r="H217" s="308" t="str">
        <f t="shared" si="15"/>
        <v/>
      </c>
      <c r="I217" s="156" t="str">
        <f t="shared" ca="1" si="16"/>
        <v/>
      </c>
      <c r="J217" s="311" t="str">
        <f t="shared" ca="1" si="17"/>
        <v/>
      </c>
    </row>
    <row r="218" spans="2:10" x14ac:dyDescent="0.2">
      <c r="B218" t="str">
        <f>'Kup Hrvatske 2020., original'!B217</f>
        <v>Emil Anadolac</v>
      </c>
      <c r="C218" s="154">
        <f>IFERROR(ROUND('Kup Hrvatske 2020., original'!V217,2),'Kup Hrvatske 2020., original'!V217)</f>
        <v>27.12</v>
      </c>
      <c r="E218" t="str">
        <f>'Kup Hrvatske 2020., ispravljeno'!B226</f>
        <v>Emil Anadolac</v>
      </c>
      <c r="F218" s="154">
        <f ca="1">'Kup Hrvatske 2020., ispravljeno'!V226</f>
        <v>27.12</v>
      </c>
      <c r="H218" s="308" t="str">
        <f t="shared" si="15"/>
        <v/>
      </c>
      <c r="I218" s="156" t="str">
        <f t="shared" ca="1" si="16"/>
        <v/>
      </c>
      <c r="J218" s="311" t="str">
        <f t="shared" ca="1" si="17"/>
        <v/>
      </c>
    </row>
    <row r="219" spans="2:10" x14ac:dyDescent="0.2">
      <c r="B219" t="str">
        <f>'Kup Hrvatske 2020., original'!B218</f>
        <v>Boris Mazić</v>
      </c>
      <c r="C219" s="154">
        <f>IFERROR(ROUND('Kup Hrvatske 2020., original'!V218,2),'Kup Hrvatske 2020., original'!V218)</f>
        <v>0</v>
      </c>
      <c r="E219" t="str">
        <f>'Kup Hrvatske 2020., ispravljeno'!B227</f>
        <v>Boris Mazić</v>
      </c>
      <c r="F219" s="154">
        <f>'Kup Hrvatske 2020., ispravljeno'!V227</f>
        <v>0</v>
      </c>
      <c r="H219" s="308" t="str">
        <f t="shared" si="15"/>
        <v/>
      </c>
      <c r="I219" s="156" t="str">
        <f t="shared" si="16"/>
        <v/>
      </c>
      <c r="J219" s="311" t="str">
        <f t="shared" si="17"/>
        <v/>
      </c>
    </row>
    <row r="220" spans="2:10" x14ac:dyDescent="0.2">
      <c r="B220">
        <f>'Kup Hrvatske 2020., original'!B219</f>
        <v>0</v>
      </c>
      <c r="C220" s="154">
        <f>IFERROR(ROUND('Kup Hrvatske 2020., original'!V219,2),'Kup Hrvatske 2020., original'!V219)</f>
        <v>0</v>
      </c>
      <c r="E220">
        <f>'Kup Hrvatske 2020., ispravljeno'!B228</f>
        <v>0</v>
      </c>
      <c r="F220" s="154">
        <f>'Kup Hrvatske 2020., ispravljeno'!V228</f>
        <v>0</v>
      </c>
      <c r="H220" s="308" t="str">
        <f t="shared" si="15"/>
        <v/>
      </c>
      <c r="I220" s="156" t="str">
        <f t="shared" si="16"/>
        <v/>
      </c>
      <c r="J220" s="311" t="str">
        <f t="shared" si="17"/>
        <v/>
      </c>
    </row>
    <row r="221" spans="2:10" x14ac:dyDescent="0.2">
      <c r="B221" t="str">
        <f>'Kup Hrvatske 2020., original'!B220</f>
        <v>M55</v>
      </c>
      <c r="C221" s="154" t="str">
        <f>IFERROR(ROUND('Kup Hrvatske 2020., original'!V220,2),'Kup Hrvatske 2020., original'!V220)</f>
        <v>UKUPNO</v>
      </c>
      <c r="E221" t="str">
        <f>'Kup Hrvatske 2020., ispravljeno'!B229</f>
        <v>M55</v>
      </c>
      <c r="F221" s="154" t="str">
        <f>'Kup Hrvatske 2020., ispravljeno'!V229</f>
        <v>UKUPNO</v>
      </c>
      <c r="H221" s="308" t="str">
        <f t="shared" si="15"/>
        <v/>
      </c>
      <c r="I221" s="156" t="str">
        <f t="shared" si="16"/>
        <v/>
      </c>
      <c r="J221" s="311" t="str">
        <f t="shared" si="17"/>
        <v/>
      </c>
    </row>
    <row r="222" spans="2:10" x14ac:dyDescent="0.2">
      <c r="B222">
        <f>'Kup Hrvatske 2020., original'!B221</f>
        <v>0</v>
      </c>
      <c r="C222" s="154">
        <f>IFERROR(ROUND('Kup Hrvatske 2020., original'!V221,2),'Kup Hrvatske 2020., original'!V221)</f>
        <v>0</v>
      </c>
      <c r="E222">
        <f>'Kup Hrvatske 2020., ispravljeno'!B230</f>
        <v>0</v>
      </c>
      <c r="F222" s="154">
        <f>'Kup Hrvatske 2020., ispravljeno'!V230</f>
        <v>0</v>
      </c>
      <c r="H222" s="308" t="str">
        <f t="shared" si="15"/>
        <v/>
      </c>
      <c r="I222" s="156" t="str">
        <f t="shared" si="16"/>
        <v/>
      </c>
      <c r="J222" s="311" t="str">
        <f t="shared" si="17"/>
        <v/>
      </c>
    </row>
    <row r="223" spans="2:10" x14ac:dyDescent="0.2">
      <c r="B223">
        <f>'Kup Hrvatske 2020., original'!B222</f>
        <v>0</v>
      </c>
      <c r="C223" s="154">
        <f>IFERROR(ROUND('Kup Hrvatske 2020., original'!V222,2),'Kup Hrvatske 2020., original'!V222)</f>
        <v>0</v>
      </c>
      <c r="E223">
        <f>'Kup Hrvatske 2020., ispravljeno'!B231</f>
        <v>0</v>
      </c>
      <c r="F223" s="154">
        <f>'Kup Hrvatske 2020., ispravljeno'!V231</f>
        <v>0</v>
      </c>
      <c r="H223" s="308" t="str">
        <f t="shared" si="15"/>
        <v/>
      </c>
      <c r="I223" s="156" t="str">
        <f t="shared" si="16"/>
        <v/>
      </c>
      <c r="J223" s="311" t="str">
        <f t="shared" si="17"/>
        <v/>
      </c>
    </row>
    <row r="224" spans="2:10" x14ac:dyDescent="0.2">
      <c r="B224" t="str">
        <f>'Kup Hrvatske 2020., original'!B223</f>
        <v>Dario Štambuk</v>
      </c>
      <c r="C224" s="154">
        <f>IFERROR(ROUND('Kup Hrvatske 2020., original'!V223,2),'Kup Hrvatske 2020., original'!V223)</f>
        <v>500</v>
      </c>
      <c r="E224" t="str">
        <f>'Kup Hrvatske 2020., ispravljeno'!B233</f>
        <v>Dario Štambuk</v>
      </c>
      <c r="F224" s="154">
        <f ca="1">'Kup Hrvatske 2020., ispravljeno'!V233</f>
        <v>500</v>
      </c>
      <c r="H224" s="308" t="str">
        <f t="shared" si="15"/>
        <v/>
      </c>
      <c r="I224" s="156" t="str">
        <f t="shared" ca="1" si="16"/>
        <v/>
      </c>
      <c r="J224" s="311" t="str">
        <f t="shared" ca="1" si="17"/>
        <v/>
      </c>
    </row>
    <row r="225" spans="2:10" x14ac:dyDescent="0.2">
      <c r="B225" t="str">
        <f>'Kup Hrvatske 2020., original'!B224</f>
        <v>Saša Horvat</v>
      </c>
      <c r="C225" s="154">
        <f>IFERROR(ROUND('Kup Hrvatske 2020., original'!V224,2),'Kup Hrvatske 2020., original'!V224)</f>
        <v>445.99</v>
      </c>
      <c r="E225" t="str">
        <f>'Kup Hrvatske 2020., ispravljeno'!B234</f>
        <v>Saša Horvat</v>
      </c>
      <c r="F225" s="154">
        <f ca="1">'Kup Hrvatske 2020., ispravljeno'!V234</f>
        <v>445.99</v>
      </c>
      <c r="H225" s="308" t="str">
        <f t="shared" si="15"/>
        <v/>
      </c>
      <c r="I225" s="156" t="str">
        <f t="shared" ca="1" si="16"/>
        <v/>
      </c>
      <c r="J225" s="311" t="str">
        <f t="shared" ca="1" si="17"/>
        <v/>
      </c>
    </row>
    <row r="226" spans="2:10" x14ac:dyDescent="0.2">
      <c r="B226" t="str">
        <f>'Kup Hrvatske 2020., original'!B225</f>
        <v>Mile Mioković</v>
      </c>
      <c r="C226" s="154">
        <f>IFERROR(ROUND('Kup Hrvatske 2020., original'!V225,2),'Kup Hrvatske 2020., original'!V225)</f>
        <v>431.88</v>
      </c>
      <c r="E226" t="str">
        <f>'Kup Hrvatske 2020., ispravljeno'!B235</f>
        <v>Mile Mioković</v>
      </c>
      <c r="F226" s="154">
        <f ca="1">'Kup Hrvatske 2020., ispravljeno'!V235</f>
        <v>431.89</v>
      </c>
      <c r="H226" s="308" t="str">
        <f t="shared" si="15"/>
        <v/>
      </c>
      <c r="I226" s="156" t="str">
        <f t="shared" ca="1" si="16"/>
        <v>RAZLIKA</v>
      </c>
      <c r="J226" s="311">
        <f t="shared" ca="1" si="17"/>
        <v>9.9999999999909051E-3</v>
      </c>
    </row>
    <row r="227" spans="2:10" x14ac:dyDescent="0.2">
      <c r="B227" t="str">
        <f>'Kup Hrvatske 2020., original'!B226</f>
        <v>Mladen Jelić</v>
      </c>
      <c r="C227" s="154">
        <f>IFERROR(ROUND('Kup Hrvatske 2020., original'!V226,2),'Kup Hrvatske 2020., original'!V226)</f>
        <v>430.14</v>
      </c>
      <c r="E227" t="str">
        <f>'Kup Hrvatske 2020., ispravljeno'!B236</f>
        <v>Mladen Jelić</v>
      </c>
      <c r="F227" s="154">
        <f ca="1">'Kup Hrvatske 2020., ispravljeno'!V236</f>
        <v>430.15</v>
      </c>
      <c r="H227" s="308" t="str">
        <f t="shared" si="15"/>
        <v/>
      </c>
      <c r="I227" s="156" t="str">
        <f t="shared" ca="1" si="16"/>
        <v>RAZLIKA</v>
      </c>
      <c r="J227" s="311">
        <f t="shared" ca="1" si="17"/>
        <v>9.9999999999909051E-3</v>
      </c>
    </row>
    <row r="228" spans="2:10" x14ac:dyDescent="0.2">
      <c r="B228" t="str">
        <f>'Kup Hrvatske 2020., original'!B227</f>
        <v>Karlo Gobec</v>
      </c>
      <c r="C228" s="154">
        <f>IFERROR(ROUND('Kup Hrvatske 2020., original'!V227,2),'Kup Hrvatske 2020., original'!V227)</f>
        <v>405.76</v>
      </c>
      <c r="E228" t="str">
        <f>'Kup Hrvatske 2020., ispravljeno'!B237</f>
        <v>Karlo Gobec</v>
      </c>
      <c r="F228" s="154">
        <f ca="1">'Kup Hrvatske 2020., ispravljeno'!V237</f>
        <v>405.77</v>
      </c>
      <c r="H228" s="308" t="str">
        <f t="shared" si="15"/>
        <v/>
      </c>
      <c r="I228" s="156" t="str">
        <f t="shared" ca="1" si="16"/>
        <v>RAZLIKA</v>
      </c>
      <c r="J228" s="311">
        <f t="shared" ca="1" si="17"/>
        <v>9.9999999999909051E-3</v>
      </c>
    </row>
    <row r="229" spans="2:10" x14ac:dyDescent="0.2">
      <c r="B229" t="str">
        <f>'Kup Hrvatske 2020., original'!B228</f>
        <v>Krešo Špoljar</v>
      </c>
      <c r="C229" s="154">
        <f>IFERROR(ROUND('Kup Hrvatske 2020., original'!V228,2),'Kup Hrvatske 2020., original'!V228)</f>
        <v>314.47000000000003</v>
      </c>
      <c r="E229" t="str">
        <f>'Kup Hrvatske 2020., ispravljeno'!B238</f>
        <v>Krešo Špoljar</v>
      </c>
      <c r="F229" s="154">
        <f ca="1">'Kup Hrvatske 2020., ispravljeno'!V238</f>
        <v>314.48</v>
      </c>
      <c r="H229" s="308" t="str">
        <f t="shared" si="15"/>
        <v/>
      </c>
      <c r="I229" s="156" t="str">
        <f t="shared" ca="1" si="16"/>
        <v>RAZLIKA</v>
      </c>
      <c r="J229" s="311">
        <f t="shared" ca="1" si="17"/>
        <v>9.9999999999909051E-3</v>
      </c>
    </row>
    <row r="230" spans="2:10" x14ac:dyDescent="0.2">
      <c r="B230" t="str">
        <f>'Kup Hrvatske 2020., original'!B229</f>
        <v>Josip Matijašić</v>
      </c>
      <c r="C230" s="154">
        <f>IFERROR(ROUND('Kup Hrvatske 2020., original'!V229,2),'Kup Hrvatske 2020., original'!V229)</f>
        <v>281.62</v>
      </c>
      <c r="E230" t="str">
        <f>'Kup Hrvatske 2020., ispravljeno'!B239</f>
        <v>Josip Matijašić</v>
      </c>
      <c r="F230" s="154">
        <f ca="1">'Kup Hrvatske 2020., ispravljeno'!V239</f>
        <v>281.62</v>
      </c>
      <c r="H230" s="308" t="str">
        <f t="shared" si="15"/>
        <v/>
      </c>
      <c r="I230" s="156" t="str">
        <f t="shared" ca="1" si="16"/>
        <v/>
      </c>
      <c r="J230" s="311" t="str">
        <f t="shared" ca="1" si="17"/>
        <v/>
      </c>
    </row>
    <row r="231" spans="2:10" x14ac:dyDescent="0.2">
      <c r="B231" t="str">
        <f>'Kup Hrvatske 2020., original'!B230</f>
        <v>Robert Vuk</v>
      </c>
      <c r="C231" s="154">
        <f>IFERROR(ROUND('Kup Hrvatske 2020., original'!V230,2),'Kup Hrvatske 2020., original'!V230)</f>
        <v>265.47000000000003</v>
      </c>
      <c r="E231" t="str">
        <f>'Kup Hrvatske 2020., ispravljeno'!B240</f>
        <v>Robert Vuk</v>
      </c>
      <c r="F231" s="154">
        <f ca="1">'Kup Hrvatske 2020., ispravljeno'!V240</f>
        <v>265.46999999999997</v>
      </c>
      <c r="H231" s="308" t="str">
        <f t="shared" si="15"/>
        <v/>
      </c>
      <c r="I231" s="156" t="str">
        <f t="shared" ca="1" si="16"/>
        <v/>
      </c>
      <c r="J231" s="311" t="str">
        <f t="shared" ca="1" si="17"/>
        <v/>
      </c>
    </row>
    <row r="232" spans="2:10" x14ac:dyDescent="0.2">
      <c r="B232" t="str">
        <f>'Kup Hrvatske 2020., original'!B231</f>
        <v>Dragan Janković</v>
      </c>
      <c r="C232" s="154">
        <f>IFERROR(ROUND('Kup Hrvatske 2020., original'!V231,2),'Kup Hrvatske 2020., original'!V231)</f>
        <v>225.1</v>
      </c>
      <c r="E232" t="str">
        <f>'Kup Hrvatske 2020., ispravljeno'!B241</f>
        <v>Dragan Janković</v>
      </c>
      <c r="F232" s="154">
        <f ca="1">'Kup Hrvatske 2020., ispravljeno'!V241</f>
        <v>225.09999999999997</v>
      </c>
      <c r="H232" s="308" t="str">
        <f t="shared" si="15"/>
        <v/>
      </c>
      <c r="I232" s="156" t="str">
        <f t="shared" ca="1" si="16"/>
        <v/>
      </c>
      <c r="J232" s="311" t="str">
        <f t="shared" ca="1" si="17"/>
        <v/>
      </c>
    </row>
    <row r="233" spans="2:10" x14ac:dyDescent="0.2">
      <c r="B233" t="str">
        <f>'Kup Hrvatske 2020., original'!B232</f>
        <v>Miroslav Besten</v>
      </c>
      <c r="C233" s="154">
        <f>IFERROR(ROUND('Kup Hrvatske 2020., original'!V232,2),'Kup Hrvatske 2020., original'!V232)</f>
        <v>212.19</v>
      </c>
      <c r="E233" t="str">
        <f>'Kup Hrvatske 2020., ispravljeno'!B242</f>
        <v>Miroslav Besten</v>
      </c>
      <c r="F233" s="154">
        <f ca="1">'Kup Hrvatske 2020., ispravljeno'!V242</f>
        <v>212.2</v>
      </c>
      <c r="H233" s="308" t="str">
        <f t="shared" si="15"/>
        <v/>
      </c>
      <c r="I233" s="156" t="str">
        <f t="shared" ca="1" si="16"/>
        <v>RAZLIKA</v>
      </c>
      <c r="J233" s="311">
        <f t="shared" ca="1" si="17"/>
        <v>9.9999999999909051E-3</v>
      </c>
    </row>
    <row r="234" spans="2:10" x14ac:dyDescent="0.2">
      <c r="B234" t="str">
        <f>'Kup Hrvatske 2020., original'!B233</f>
        <v>Zdravko Crnković</v>
      </c>
      <c r="C234" s="154">
        <f>IFERROR(ROUND('Kup Hrvatske 2020., original'!V233,2),'Kup Hrvatske 2020., original'!V233)</f>
        <v>151.04</v>
      </c>
      <c r="E234" t="str">
        <f>'Kup Hrvatske 2020., ispravljeno'!B243</f>
        <v>Zdravko Crnković</v>
      </c>
      <c r="F234" s="154">
        <f ca="1">'Kup Hrvatske 2020., ispravljeno'!V243</f>
        <v>151.04</v>
      </c>
      <c r="H234" s="308" t="str">
        <f t="shared" si="15"/>
        <v/>
      </c>
      <c r="I234" s="156" t="str">
        <f t="shared" ca="1" si="16"/>
        <v/>
      </c>
      <c r="J234" s="311" t="str">
        <f t="shared" ca="1" si="17"/>
        <v/>
      </c>
    </row>
    <row r="235" spans="2:10" x14ac:dyDescent="0.2">
      <c r="B235" t="str">
        <f>'Kup Hrvatske 2020., original'!B234</f>
        <v>Darko Raškaj</v>
      </c>
      <c r="C235" s="154">
        <f>IFERROR(ROUND('Kup Hrvatske 2020., original'!V234,2),'Kup Hrvatske 2020., original'!V234)</f>
        <v>125.52</v>
      </c>
      <c r="E235" t="str">
        <f>'Kup Hrvatske 2020., ispravljeno'!B244</f>
        <v>Darko Raškaj</v>
      </c>
      <c r="F235" s="154">
        <f ca="1">'Kup Hrvatske 2020., ispravljeno'!V244</f>
        <v>125.52000000000001</v>
      </c>
      <c r="H235" s="308" t="str">
        <f t="shared" si="15"/>
        <v/>
      </c>
      <c r="I235" s="156" t="str">
        <f t="shared" ca="1" si="16"/>
        <v/>
      </c>
      <c r="J235" s="311" t="str">
        <f t="shared" ca="1" si="17"/>
        <v/>
      </c>
    </row>
    <row r="236" spans="2:10" x14ac:dyDescent="0.2">
      <c r="B236" t="str">
        <f>'Kup Hrvatske 2020., original'!B235</f>
        <v>Mile Boban</v>
      </c>
      <c r="C236" s="154">
        <f>IFERROR(ROUND('Kup Hrvatske 2020., original'!V235,2),'Kup Hrvatske 2020., original'!V235)</f>
        <v>117.87</v>
      </c>
      <c r="E236" t="str">
        <f>'Kup Hrvatske 2020., ispravljeno'!B245</f>
        <v>Mile Boban</v>
      </c>
      <c r="F236" s="154">
        <f ca="1">'Kup Hrvatske 2020., ispravljeno'!V245</f>
        <v>117.87</v>
      </c>
      <c r="H236" s="308" t="str">
        <f t="shared" si="15"/>
        <v/>
      </c>
      <c r="I236" s="156" t="str">
        <f t="shared" ca="1" si="16"/>
        <v/>
      </c>
      <c r="J236" s="311" t="str">
        <f t="shared" ca="1" si="17"/>
        <v/>
      </c>
    </row>
    <row r="237" spans="2:10" x14ac:dyDescent="0.2">
      <c r="B237" t="str">
        <f>'Kup Hrvatske 2020., original'!B236</f>
        <v>Milan Radočaj</v>
      </c>
      <c r="C237" s="154">
        <f>IFERROR(ROUND('Kup Hrvatske 2020., original'!V236,2),'Kup Hrvatske 2020., original'!V236)</f>
        <v>98.25</v>
      </c>
      <c r="E237" t="str">
        <f>'Kup Hrvatske 2020., ispravljeno'!B246</f>
        <v>Milan Radočaj</v>
      </c>
      <c r="F237" s="154">
        <f ca="1">'Kup Hrvatske 2020., ispravljeno'!V246</f>
        <v>98.25</v>
      </c>
      <c r="H237" s="308" t="str">
        <f t="shared" si="15"/>
        <v/>
      </c>
      <c r="I237" s="156" t="str">
        <f t="shared" ca="1" si="16"/>
        <v/>
      </c>
      <c r="J237" s="311" t="str">
        <f t="shared" ca="1" si="17"/>
        <v/>
      </c>
    </row>
    <row r="238" spans="2:10" x14ac:dyDescent="0.2">
      <c r="B238" t="str">
        <f>'Kup Hrvatske 2020., original'!B237</f>
        <v>Slobodan Sokolović</v>
      </c>
      <c r="C238" s="154">
        <f>IFERROR(ROUND('Kup Hrvatske 2020., original'!V237,2),'Kup Hrvatske 2020., original'!V237)</f>
        <v>59.01</v>
      </c>
      <c r="E238" t="str">
        <f>'Kup Hrvatske 2020., ispravljeno'!B247</f>
        <v>Slobodan Sokolović</v>
      </c>
      <c r="F238" s="154">
        <f ca="1">'Kup Hrvatske 2020., ispravljeno'!V247</f>
        <v>59.01</v>
      </c>
      <c r="H238" s="308" t="str">
        <f t="shared" si="15"/>
        <v/>
      </c>
      <c r="I238" s="156" t="str">
        <f t="shared" ca="1" si="16"/>
        <v/>
      </c>
      <c r="J238" s="311" t="str">
        <f t="shared" ca="1" si="17"/>
        <v/>
      </c>
    </row>
    <row r="239" spans="2:10" x14ac:dyDescent="0.2">
      <c r="B239" t="str">
        <f>'Kup Hrvatske 2020., original'!B238</f>
        <v>Branko Bernardić</v>
      </c>
      <c r="C239" s="154">
        <f>IFERROR(ROUND('Kup Hrvatske 2020., original'!V238,2),'Kup Hrvatske 2020., original'!V238)</f>
        <v>57.04</v>
      </c>
      <c r="E239" t="str">
        <f>'Kup Hrvatske 2020., ispravljeno'!B248</f>
        <v>Branko Bernardić</v>
      </c>
      <c r="F239" s="154">
        <f ca="1">'Kup Hrvatske 2020., ispravljeno'!V248</f>
        <v>57.04</v>
      </c>
      <c r="H239" s="308" t="str">
        <f t="shared" si="15"/>
        <v/>
      </c>
      <c r="I239" s="156" t="str">
        <f t="shared" ca="1" si="16"/>
        <v/>
      </c>
      <c r="J239" s="311" t="str">
        <f t="shared" ca="1" si="17"/>
        <v/>
      </c>
    </row>
    <row r="240" spans="2:10" x14ac:dyDescent="0.2">
      <c r="B240" t="str">
        <f>'Kup Hrvatske 2020., original'!B239</f>
        <v>Nenad Mihaljević</v>
      </c>
      <c r="C240" s="154">
        <f>IFERROR(ROUND('Kup Hrvatske 2020., original'!V239,2),'Kup Hrvatske 2020., original'!V239)</f>
        <v>0</v>
      </c>
      <c r="E240" t="str">
        <f>'Kup Hrvatske 2020., ispravljeno'!B249</f>
        <v>Nenad Mihaljević</v>
      </c>
      <c r="F240" s="154">
        <f>'Kup Hrvatske 2020., ispravljeno'!V249</f>
        <v>0</v>
      </c>
      <c r="H240" s="308" t="str">
        <f t="shared" si="15"/>
        <v/>
      </c>
      <c r="I240" s="156" t="str">
        <f t="shared" si="16"/>
        <v/>
      </c>
      <c r="J240" s="311" t="str">
        <f t="shared" si="17"/>
        <v/>
      </c>
    </row>
    <row r="241" spans="2:10" x14ac:dyDescent="0.2">
      <c r="B241">
        <f>'Kup Hrvatske 2020., original'!B240</f>
        <v>0</v>
      </c>
      <c r="C241" s="154">
        <f>IFERROR(ROUND('Kup Hrvatske 2020., original'!V240,2),'Kup Hrvatske 2020., original'!V240)</f>
        <v>0</v>
      </c>
      <c r="E241">
        <f>'Kup Hrvatske 2020., ispravljeno'!B250</f>
        <v>0</v>
      </c>
      <c r="F241" s="154">
        <f>'Kup Hrvatske 2020., ispravljeno'!V250</f>
        <v>0</v>
      </c>
      <c r="H241" s="308" t="str">
        <f t="shared" si="15"/>
        <v/>
      </c>
      <c r="I241" s="156" t="str">
        <f t="shared" si="16"/>
        <v/>
      </c>
      <c r="J241" s="311" t="str">
        <f t="shared" si="17"/>
        <v/>
      </c>
    </row>
    <row r="242" spans="2:10" x14ac:dyDescent="0.2">
      <c r="B242" t="str">
        <f>'Kup Hrvatske 2020., original'!B241</f>
        <v>M65</v>
      </c>
      <c r="C242" s="154" t="str">
        <f>IFERROR(ROUND('Kup Hrvatske 2020., original'!V241,2),'Kup Hrvatske 2020., original'!V241)</f>
        <v>UKUPNO</v>
      </c>
      <c r="E242" t="str">
        <f>'Kup Hrvatske 2020., ispravljeno'!B251</f>
        <v>M65</v>
      </c>
      <c r="F242" s="154" t="str">
        <f>'Kup Hrvatske 2020., ispravljeno'!V251</f>
        <v>UKUPNO</v>
      </c>
      <c r="H242" s="308" t="str">
        <f t="shared" si="15"/>
        <v/>
      </c>
      <c r="I242" s="156" t="str">
        <f t="shared" si="16"/>
        <v/>
      </c>
      <c r="J242" s="311" t="str">
        <f t="shared" si="17"/>
        <v/>
      </c>
    </row>
    <row r="243" spans="2:10" x14ac:dyDescent="0.2">
      <c r="B243">
        <f>'Kup Hrvatske 2020., original'!B242</f>
        <v>0</v>
      </c>
      <c r="C243" s="154">
        <f>IFERROR(ROUND('Kup Hrvatske 2020., original'!V242,2),'Kup Hrvatske 2020., original'!V242)</f>
        <v>0</v>
      </c>
      <c r="E243">
        <f>'Kup Hrvatske 2020., ispravljeno'!B252</f>
        <v>0</v>
      </c>
      <c r="F243" s="154">
        <f>'Kup Hrvatske 2020., ispravljeno'!V252</f>
        <v>0</v>
      </c>
      <c r="H243" s="308" t="str">
        <f t="shared" si="15"/>
        <v/>
      </c>
      <c r="I243" s="156" t="str">
        <f t="shared" si="16"/>
        <v/>
      </c>
      <c r="J243" s="311" t="str">
        <f t="shared" si="17"/>
        <v/>
      </c>
    </row>
    <row r="244" spans="2:10" x14ac:dyDescent="0.2">
      <c r="B244">
        <f>'Kup Hrvatske 2020., original'!B243</f>
        <v>0</v>
      </c>
      <c r="C244" s="154">
        <f>IFERROR(ROUND('Kup Hrvatske 2020., original'!V243,2),'Kup Hrvatske 2020., original'!V243)</f>
        <v>0</v>
      </c>
      <c r="E244">
        <f>'Kup Hrvatske 2020., ispravljeno'!B253</f>
        <v>0</v>
      </c>
      <c r="F244" s="154">
        <f>'Kup Hrvatske 2020., ispravljeno'!V253</f>
        <v>0</v>
      </c>
      <c r="H244" s="308" t="str">
        <f t="shared" si="15"/>
        <v/>
      </c>
      <c r="I244" s="156" t="str">
        <f t="shared" si="16"/>
        <v/>
      </c>
      <c r="J244" s="311" t="str">
        <f t="shared" si="17"/>
        <v/>
      </c>
    </row>
    <row r="245" spans="2:10" x14ac:dyDescent="0.2">
      <c r="B245" t="str">
        <f>'Kup Hrvatske 2020., original'!B244</f>
        <v>Ivan Pongrac</v>
      </c>
      <c r="C245" s="154">
        <f>IFERROR(ROUND('Kup Hrvatske 2020., original'!V244,2),'Kup Hrvatske 2020., original'!V244)</f>
        <v>500</v>
      </c>
      <c r="E245" t="str">
        <f>'Kup Hrvatske 2020., ispravljeno'!B255</f>
        <v>Ivan Pongrac</v>
      </c>
      <c r="F245" s="154">
        <f ca="1">'Kup Hrvatske 2020., ispravljeno'!V255</f>
        <v>500</v>
      </c>
      <c r="H245" s="308" t="str">
        <f t="shared" si="15"/>
        <v/>
      </c>
      <c r="I245" s="156" t="str">
        <f t="shared" ca="1" si="16"/>
        <v/>
      </c>
      <c r="J245" s="311" t="str">
        <f t="shared" ca="1" si="17"/>
        <v/>
      </c>
    </row>
    <row r="246" spans="2:10" x14ac:dyDescent="0.2">
      <c r="B246" t="str">
        <f>'Kup Hrvatske 2020., original'!B245</f>
        <v>Ivica Mesić</v>
      </c>
      <c r="C246" s="154">
        <f>IFERROR(ROUND('Kup Hrvatske 2020., original'!V245,2),'Kup Hrvatske 2020., original'!V245)</f>
        <v>475.55</v>
      </c>
      <c r="E246" t="str">
        <f>'Kup Hrvatske 2020., ispravljeno'!B256</f>
        <v>Ivica Mesić</v>
      </c>
      <c r="F246" s="154">
        <f ca="1">'Kup Hrvatske 2020., ispravljeno'!V256</f>
        <v>475.55</v>
      </c>
      <c r="H246" s="308" t="str">
        <f t="shared" si="15"/>
        <v/>
      </c>
      <c r="I246" s="156" t="str">
        <f t="shared" ca="1" si="16"/>
        <v/>
      </c>
      <c r="J246" s="311" t="str">
        <f t="shared" ca="1" si="17"/>
        <v/>
      </c>
    </row>
    <row r="247" spans="2:10" x14ac:dyDescent="0.2">
      <c r="B247" t="str">
        <f>'Kup Hrvatske 2020., original'!B246</f>
        <v>Milan Turkalj</v>
      </c>
      <c r="C247" s="154">
        <f>IFERROR(ROUND('Kup Hrvatske 2020., original'!V246,2),'Kup Hrvatske 2020., original'!V246)</f>
        <v>366.98</v>
      </c>
      <c r="E247" t="str">
        <f>'Kup Hrvatske 2020., ispravljeno'!B257</f>
        <v>Milan Turkalj</v>
      </c>
      <c r="F247" s="154">
        <f ca="1">'Kup Hrvatske 2020., ispravljeno'!V257</f>
        <v>366.98999999999995</v>
      </c>
      <c r="H247" s="308" t="str">
        <f t="shared" si="15"/>
        <v/>
      </c>
      <c r="I247" s="156" t="str">
        <f t="shared" ca="1" si="16"/>
        <v>RAZLIKA</v>
      </c>
      <c r="J247" s="311">
        <f t="shared" ca="1" si="17"/>
        <v>9.9999999999340616E-3</v>
      </c>
    </row>
    <row r="248" spans="2:10" x14ac:dyDescent="0.2">
      <c r="B248" t="str">
        <f>'Kup Hrvatske 2020., original'!B247</f>
        <v>Tomislav Pavić</v>
      </c>
      <c r="C248" s="154">
        <f>IFERROR(ROUND('Kup Hrvatske 2020., original'!V247,2),'Kup Hrvatske 2020., original'!V247)</f>
        <v>329.85</v>
      </c>
      <c r="E248" t="str">
        <f>'Kup Hrvatske 2020., ispravljeno'!B258</f>
        <v>Tomislav Pavić</v>
      </c>
      <c r="F248" s="154">
        <f ca="1">'Kup Hrvatske 2020., ispravljeno'!V258</f>
        <v>329.86</v>
      </c>
      <c r="H248" s="308" t="str">
        <f t="shared" si="15"/>
        <v/>
      </c>
      <c r="I248" s="156" t="str">
        <f t="shared" ca="1" si="16"/>
        <v>RAZLIKA</v>
      </c>
      <c r="J248" s="311">
        <f t="shared" ca="1" si="17"/>
        <v>9.9999999999909051E-3</v>
      </c>
    </row>
    <row r="249" spans="2:10" x14ac:dyDescent="0.2">
      <c r="B249" t="str">
        <f>'Kup Hrvatske 2020., original'!B248</f>
        <v>Željko Belaj</v>
      </c>
      <c r="C249" s="154">
        <f>IFERROR(ROUND('Kup Hrvatske 2020., original'!V248,2),'Kup Hrvatske 2020., original'!V248)</f>
        <v>263.49</v>
      </c>
      <c r="E249" t="str">
        <f>'Kup Hrvatske 2020., ispravljeno'!B259</f>
        <v>Željko Belaj</v>
      </c>
      <c r="F249" s="154">
        <f ca="1">'Kup Hrvatske 2020., ispravljeno'!V259</f>
        <v>263.49</v>
      </c>
      <c r="H249" s="308" t="str">
        <f t="shared" si="15"/>
        <v/>
      </c>
      <c r="I249" s="156" t="str">
        <f t="shared" ca="1" si="16"/>
        <v/>
      </c>
      <c r="J249" s="311" t="str">
        <f t="shared" ca="1" si="17"/>
        <v/>
      </c>
    </row>
    <row r="250" spans="2:10" x14ac:dyDescent="0.2">
      <c r="B250" t="str">
        <f>'Kup Hrvatske 2020., original'!B249</f>
        <v>Radovan Čepelak</v>
      </c>
      <c r="C250" s="154">
        <f>IFERROR(ROUND('Kup Hrvatske 2020., original'!V249,2),'Kup Hrvatske 2020., original'!V249)</f>
        <v>241.8</v>
      </c>
      <c r="E250" t="str">
        <f>'Kup Hrvatske 2020., ispravljeno'!B260</f>
        <v>Radovan Čepelak</v>
      </c>
      <c r="F250" s="154">
        <f ca="1">'Kup Hrvatske 2020., ispravljeno'!V260</f>
        <v>241.80999999999997</v>
      </c>
      <c r="H250" s="308" t="str">
        <f t="shared" si="15"/>
        <v/>
      </c>
      <c r="I250" s="156" t="str">
        <f t="shared" ca="1" si="16"/>
        <v>RAZLIKA</v>
      </c>
      <c r="J250" s="311">
        <f t="shared" ca="1" si="17"/>
        <v>9.9999999999624833E-3</v>
      </c>
    </row>
    <row r="251" spans="2:10" x14ac:dyDescent="0.2">
      <c r="B251">
        <f>'Kup Hrvatske 2020., original'!B250</f>
        <v>0</v>
      </c>
      <c r="C251" s="154">
        <f>IFERROR(ROUND('Kup Hrvatske 2020., original'!V250,2),'Kup Hrvatske 2020., original'!V250)</f>
        <v>0</v>
      </c>
      <c r="E251">
        <f>'Kup Hrvatske 2020., ispravljeno'!B261</f>
        <v>0</v>
      </c>
      <c r="F251" s="154">
        <f>'Kup Hrvatske 2020., ispravljeno'!V261</f>
        <v>0</v>
      </c>
      <c r="H251" s="308" t="str">
        <f t="shared" si="15"/>
        <v/>
      </c>
      <c r="I251" s="156" t="str">
        <f t="shared" si="16"/>
        <v/>
      </c>
      <c r="J251" s="311" t="str">
        <f t="shared" si="17"/>
        <v/>
      </c>
    </row>
    <row r="252" spans="2:10" x14ac:dyDescent="0.2">
      <c r="B252" t="str">
        <f>'Kup Hrvatske 2020., original'!B251</f>
        <v>Ž12</v>
      </c>
      <c r="C252" s="154" t="str">
        <f>IFERROR(ROUND('Kup Hrvatske 2020., original'!V251,2),'Kup Hrvatske 2020., original'!V251)</f>
        <v>UKUPNO</v>
      </c>
      <c r="E252" t="str">
        <f>'Kup Hrvatske 2020., ispravljeno'!B262</f>
        <v>Ž12</v>
      </c>
      <c r="F252" s="154" t="str">
        <f>'Kup Hrvatske 2020., ispravljeno'!V262</f>
        <v>UKUPNO</v>
      </c>
      <c r="H252" s="308" t="str">
        <f t="shared" si="15"/>
        <v/>
      </c>
      <c r="I252" s="156" t="str">
        <f t="shared" si="16"/>
        <v/>
      </c>
      <c r="J252" s="311" t="str">
        <f t="shared" si="17"/>
        <v/>
      </c>
    </row>
    <row r="253" spans="2:10" x14ac:dyDescent="0.2">
      <c r="B253">
        <f>'Kup Hrvatske 2020., original'!B252</f>
        <v>0</v>
      </c>
      <c r="C253" s="154">
        <f>IFERROR(ROUND('Kup Hrvatske 2020., original'!V252,2),'Kup Hrvatske 2020., original'!V252)</f>
        <v>0</v>
      </c>
      <c r="E253">
        <f>'Kup Hrvatske 2020., ispravljeno'!B263</f>
        <v>0</v>
      </c>
      <c r="F253" s="154">
        <f>'Kup Hrvatske 2020., ispravljeno'!V263</f>
        <v>0</v>
      </c>
      <c r="H253" s="308" t="str">
        <f t="shared" si="15"/>
        <v/>
      </c>
      <c r="I253" s="156" t="str">
        <f t="shared" si="16"/>
        <v/>
      </c>
      <c r="J253" s="311" t="str">
        <f t="shared" si="17"/>
        <v/>
      </c>
    </row>
    <row r="254" spans="2:10" x14ac:dyDescent="0.2">
      <c r="B254">
        <f>'Kup Hrvatske 2020., original'!B253</f>
        <v>0</v>
      </c>
      <c r="C254" s="154">
        <f>IFERROR(ROUND('Kup Hrvatske 2020., original'!V253,2),'Kup Hrvatske 2020., original'!V253)</f>
        <v>0</v>
      </c>
      <c r="E254">
        <f>'Kup Hrvatske 2020., ispravljeno'!B264</f>
        <v>0</v>
      </c>
      <c r="F254" s="154">
        <f>'Kup Hrvatske 2020., ispravljeno'!V264</f>
        <v>0</v>
      </c>
      <c r="H254" s="308" t="str">
        <f t="shared" si="15"/>
        <v/>
      </c>
      <c r="I254" s="156" t="str">
        <f t="shared" si="16"/>
        <v/>
      </c>
      <c r="J254" s="311" t="str">
        <f t="shared" si="17"/>
        <v/>
      </c>
    </row>
    <row r="255" spans="2:10" x14ac:dyDescent="0.2">
      <c r="B255" t="str">
        <f>'Kup Hrvatske 2020., original'!B254</f>
        <v>Dora Delić</v>
      </c>
      <c r="C255" s="154">
        <f>IFERROR(ROUND('Kup Hrvatske 2020., original'!V254,2),'Kup Hrvatske 2020., original'!V254)</f>
        <v>494.21</v>
      </c>
      <c r="E255" t="str">
        <f>'Kup Hrvatske 2020., ispravljeno'!B266</f>
        <v>Dora Delić</v>
      </c>
      <c r="F255" s="154">
        <f ca="1">'Kup Hrvatske 2020., ispravljeno'!V266</f>
        <v>494.21</v>
      </c>
      <c r="H255" s="308" t="str">
        <f t="shared" si="15"/>
        <v/>
      </c>
      <c r="I255" s="156" t="str">
        <f t="shared" ca="1" si="16"/>
        <v/>
      </c>
      <c r="J255" s="311" t="str">
        <f t="shared" ca="1" si="17"/>
        <v/>
      </c>
    </row>
    <row r="256" spans="2:10" x14ac:dyDescent="0.2">
      <c r="B256" t="str">
        <f>'Kup Hrvatske 2020., original'!B255</f>
        <v>Gloria Šantić</v>
      </c>
      <c r="C256" s="154">
        <f>IFERROR(ROUND('Kup Hrvatske 2020., original'!V255,2),'Kup Hrvatske 2020., original'!V255)</f>
        <v>479.64</v>
      </c>
      <c r="E256" t="str">
        <f>'Kup Hrvatske 2020., ispravljeno'!B267</f>
        <v>Gloria Šantić</v>
      </c>
      <c r="F256" s="154">
        <f ca="1">'Kup Hrvatske 2020., ispravljeno'!V267</f>
        <v>479.64</v>
      </c>
      <c r="H256" s="308" t="str">
        <f t="shared" si="15"/>
        <v/>
      </c>
      <c r="I256" s="156" t="str">
        <f t="shared" ca="1" si="16"/>
        <v/>
      </c>
      <c r="J256" s="311" t="str">
        <f t="shared" ca="1" si="17"/>
        <v/>
      </c>
    </row>
    <row r="257" spans="2:10" x14ac:dyDescent="0.2">
      <c r="B257" t="str">
        <f>'Kup Hrvatske 2020., original'!B256</f>
        <v>Sara Delić</v>
      </c>
      <c r="C257" s="154">
        <f>IFERROR(ROUND('Kup Hrvatske 2020., original'!V256,2),'Kup Hrvatske 2020., original'!V256)</f>
        <v>436.34</v>
      </c>
      <c r="E257" t="str">
        <f>'Kup Hrvatske 2020., ispravljeno'!B268</f>
        <v>Sara Delić</v>
      </c>
      <c r="F257" s="154">
        <f ca="1">'Kup Hrvatske 2020., ispravljeno'!V268</f>
        <v>436.34000000000003</v>
      </c>
      <c r="H257" s="308" t="str">
        <f t="shared" si="15"/>
        <v/>
      </c>
      <c r="I257" s="156" t="str">
        <f t="shared" ca="1" si="16"/>
        <v/>
      </c>
      <c r="J257" s="311" t="str">
        <f t="shared" ca="1" si="17"/>
        <v/>
      </c>
    </row>
    <row r="258" spans="2:10" x14ac:dyDescent="0.2">
      <c r="B258" t="str">
        <f>'Kup Hrvatske 2020., original'!B257</f>
        <v>Lucija Hercigonja</v>
      </c>
      <c r="C258" s="154">
        <f>IFERROR(ROUND('Kup Hrvatske 2020., original'!V257,2),'Kup Hrvatske 2020., original'!V257)</f>
        <v>399.04</v>
      </c>
      <c r="E258" t="str">
        <f>'Kup Hrvatske 2020., ispravljeno'!B269</f>
        <v>Lucija Hercigonja</v>
      </c>
      <c r="F258" s="154">
        <f ca="1">'Kup Hrvatske 2020., ispravljeno'!V269</f>
        <v>399.05</v>
      </c>
      <c r="H258" s="308" t="str">
        <f t="shared" si="15"/>
        <v/>
      </c>
      <c r="I258" s="156" t="str">
        <f t="shared" ca="1" si="16"/>
        <v>RAZLIKA</v>
      </c>
      <c r="J258" s="311">
        <f t="shared" ca="1" si="17"/>
        <v>9.9999999999909051E-3</v>
      </c>
    </row>
    <row r="259" spans="2:10" x14ac:dyDescent="0.2">
      <c r="B259" t="str">
        <f>'Kup Hrvatske 2020., original'!B258</f>
        <v>Veronika Šantić</v>
      </c>
      <c r="C259" s="154">
        <f>IFERROR(ROUND('Kup Hrvatske 2020., original'!V258,2),'Kup Hrvatske 2020., original'!V258)</f>
        <v>378.53</v>
      </c>
      <c r="E259" t="str">
        <f>'Kup Hrvatske 2020., ispravljeno'!B270</f>
        <v>Veronika Šantić</v>
      </c>
      <c r="F259" s="154">
        <f ca="1">'Kup Hrvatske 2020., ispravljeno'!V270</f>
        <v>378.53000000000003</v>
      </c>
      <c r="H259" s="308" t="str">
        <f t="shared" si="15"/>
        <v/>
      </c>
      <c r="I259" s="156" t="str">
        <f t="shared" ca="1" si="16"/>
        <v/>
      </c>
      <c r="J259" s="311" t="str">
        <f t="shared" ca="1" si="17"/>
        <v/>
      </c>
    </row>
    <row r="260" spans="2:10" x14ac:dyDescent="0.2">
      <c r="B260" t="str">
        <f>'Kup Hrvatske 2020., original'!B259</f>
        <v>Luna Bajrektarević</v>
      </c>
      <c r="C260" s="154">
        <f>IFERROR(ROUND('Kup Hrvatske 2020., original'!V259,2),'Kup Hrvatske 2020., original'!V259)</f>
        <v>361.11</v>
      </c>
      <c r="E260" t="str">
        <f>'Kup Hrvatske 2020., ispravljeno'!B271</f>
        <v>Luna Bajrektarević</v>
      </c>
      <c r="F260" s="154">
        <f ca="1">'Kup Hrvatske 2020., ispravljeno'!V271</f>
        <v>361.09999999999997</v>
      </c>
      <c r="H260" s="308" t="str">
        <f t="shared" si="15"/>
        <v/>
      </c>
      <c r="I260" s="156" t="str">
        <f t="shared" ca="1" si="16"/>
        <v>RAZLIKA</v>
      </c>
      <c r="J260" s="311">
        <f t="shared" ca="1" si="17"/>
        <v>1.0000000000047748E-2</v>
      </c>
    </row>
    <row r="261" spans="2:10" x14ac:dyDescent="0.2">
      <c r="B261" t="str">
        <f>'Kup Hrvatske 2020., original'!B260</f>
        <v>Viktoria Šantić</v>
      </c>
      <c r="C261" s="154">
        <f>IFERROR(ROUND('Kup Hrvatske 2020., original'!V260,2),'Kup Hrvatske 2020., original'!V260)</f>
        <v>352.51</v>
      </c>
      <c r="E261" t="str">
        <f>'Kup Hrvatske 2020., ispravljeno'!B272</f>
        <v>Viktoria Šantić</v>
      </c>
      <c r="F261" s="154">
        <f ca="1">'Kup Hrvatske 2020., ispravljeno'!V272</f>
        <v>352.5</v>
      </c>
      <c r="H261" s="308" t="str">
        <f t="shared" si="15"/>
        <v/>
      </c>
      <c r="I261" s="156" t="str">
        <f t="shared" ca="1" si="16"/>
        <v>RAZLIKA</v>
      </c>
      <c r="J261" s="311">
        <f t="shared" ca="1" si="17"/>
        <v>9.9999999999909051E-3</v>
      </c>
    </row>
    <row r="262" spans="2:10" x14ac:dyDescent="0.2">
      <c r="B262" t="str">
        <f>'Kup Hrvatske 2020., original'!B261</f>
        <v>Helena Ćubela</v>
      </c>
      <c r="C262" s="154">
        <f>IFERROR(ROUND('Kup Hrvatske 2020., original'!V261,2),'Kup Hrvatske 2020., original'!V261)</f>
        <v>195.49</v>
      </c>
      <c r="E262" t="str">
        <f>'Kup Hrvatske 2020., ispravljeno'!B273</f>
        <v>Helena Ćubela</v>
      </c>
      <c r="F262" s="154">
        <f ca="1">'Kup Hrvatske 2020., ispravljeno'!V273</f>
        <v>195.49</v>
      </c>
      <c r="H262" s="308" t="str">
        <f t="shared" si="15"/>
        <v/>
      </c>
      <c r="I262" s="156" t="str">
        <f t="shared" ca="1" si="16"/>
        <v/>
      </c>
      <c r="J262" s="311" t="str">
        <f t="shared" ca="1" si="17"/>
        <v/>
      </c>
    </row>
    <row r="263" spans="2:10" x14ac:dyDescent="0.2">
      <c r="B263" t="str">
        <f>'Kup Hrvatske 2020., original'!B262</f>
        <v>Ines Ostermajer</v>
      </c>
      <c r="C263" s="154">
        <f>IFERROR(ROUND('Kup Hrvatske 2020., original'!V262,2),'Kup Hrvatske 2020., original'!V262)</f>
        <v>141.84</v>
      </c>
      <c r="E263" t="str">
        <f>'Kup Hrvatske 2020., ispravljeno'!B274</f>
        <v>Ines Ostermajer</v>
      </c>
      <c r="F263" s="154">
        <f ca="1">'Kup Hrvatske 2020., ispravljeno'!V274</f>
        <v>141.84</v>
      </c>
      <c r="H263" s="308" t="str">
        <f t="shared" si="15"/>
        <v/>
      </c>
      <c r="I263" s="156" t="str">
        <f t="shared" ca="1" si="16"/>
        <v/>
      </c>
      <c r="J263" s="311" t="str">
        <f t="shared" ca="1" si="17"/>
        <v/>
      </c>
    </row>
    <row r="264" spans="2:10" x14ac:dyDescent="0.2">
      <c r="B264" t="str">
        <f>'Kup Hrvatske 2020., original'!B263</f>
        <v>Beatrice Velimirović</v>
      </c>
      <c r="C264" s="154">
        <f>IFERROR(ROUND('Kup Hrvatske 2020., original'!V263,2),'Kup Hrvatske 2020., original'!V263)</f>
        <v>110.58</v>
      </c>
      <c r="E264" t="str">
        <f>'Kup Hrvatske 2020., ispravljeno'!B275</f>
        <v>Beatrice Velimirović</v>
      </c>
      <c r="F264" s="154">
        <f ca="1">'Kup Hrvatske 2020., ispravljeno'!V275</f>
        <v>110.58</v>
      </c>
      <c r="H264" s="308" t="str">
        <f t="shared" si="15"/>
        <v/>
      </c>
      <c r="I264" s="156" t="str">
        <f t="shared" ca="1" si="16"/>
        <v/>
      </c>
      <c r="J264" s="311" t="str">
        <f t="shared" ca="1" si="17"/>
        <v/>
      </c>
    </row>
    <row r="265" spans="2:10" x14ac:dyDescent="0.2">
      <c r="B265" t="str">
        <f>'Kup Hrvatske 2020., original'!B264</f>
        <v>Vittoria Velimirović</v>
      </c>
      <c r="C265" s="154">
        <f>IFERROR(ROUND('Kup Hrvatske 2020., original'!V264,2),'Kup Hrvatske 2020., original'!V264)</f>
        <v>102.88</v>
      </c>
      <c r="E265" t="str">
        <f>'Kup Hrvatske 2020., ispravljeno'!B276</f>
        <v>Vittoria Velimirović</v>
      </c>
      <c r="F265" s="154">
        <f ca="1">'Kup Hrvatske 2020., ispravljeno'!V276</f>
        <v>102.89000000000001</v>
      </c>
      <c r="H265" s="308" t="str">
        <f t="shared" si="15"/>
        <v/>
      </c>
      <c r="I265" s="156" t="str">
        <f t="shared" ca="1" si="16"/>
        <v>RAZLIKA</v>
      </c>
      <c r="J265" s="311">
        <f t="shared" ca="1" si="17"/>
        <v>1.0000000000019327E-2</v>
      </c>
    </row>
    <row r="266" spans="2:10" x14ac:dyDescent="0.2">
      <c r="B266" t="str">
        <f>'Kup Hrvatske 2020., original'!B265</f>
        <v>Greta Kaniški</v>
      </c>
      <c r="C266" s="154">
        <f>IFERROR(ROUND('Kup Hrvatske 2020., original'!V265,2),'Kup Hrvatske 2020., original'!V265)</f>
        <v>82.55</v>
      </c>
      <c r="E266" t="str">
        <f>'Kup Hrvatske 2020., ispravljeno'!B277</f>
        <v>Greta Kaniški</v>
      </c>
      <c r="F266" s="154">
        <f ca="1">'Kup Hrvatske 2020., ispravljeno'!V277</f>
        <v>82.55</v>
      </c>
      <c r="H266" s="308" t="str">
        <f t="shared" si="15"/>
        <v/>
      </c>
      <c r="I266" s="156" t="str">
        <f t="shared" ca="1" si="16"/>
        <v/>
      </c>
      <c r="J266" s="311" t="str">
        <f t="shared" ca="1" si="17"/>
        <v/>
      </c>
    </row>
    <row r="267" spans="2:10" x14ac:dyDescent="0.2">
      <c r="B267" t="str">
        <f>'Kup Hrvatske 2020., original'!B266</f>
        <v>Ana Budi</v>
      </c>
      <c r="C267" s="154">
        <f>IFERROR(ROUND('Kup Hrvatske 2020., original'!V266,2),'Kup Hrvatske 2020., original'!V266)</f>
        <v>63.89</v>
      </c>
      <c r="E267" t="str">
        <f>'Kup Hrvatske 2020., ispravljeno'!B278</f>
        <v>Ana Budi</v>
      </c>
      <c r="F267" s="154">
        <f ca="1">'Kup Hrvatske 2020., ispravljeno'!V278</f>
        <v>63.89</v>
      </c>
      <c r="H267" s="308" t="str">
        <f t="shared" si="15"/>
        <v/>
      </c>
      <c r="I267" s="156" t="str">
        <f t="shared" ca="1" si="16"/>
        <v/>
      </c>
      <c r="J267" s="311" t="str">
        <f t="shared" ca="1" si="17"/>
        <v/>
      </c>
    </row>
    <row r="268" spans="2:10" x14ac:dyDescent="0.2">
      <c r="B268" t="str">
        <f>'Kup Hrvatske 2020., original'!B267</f>
        <v>Petra Vučinić</v>
      </c>
      <c r="C268" s="154">
        <f>IFERROR(ROUND('Kup Hrvatske 2020., original'!V267,2),'Kup Hrvatske 2020., original'!V267)</f>
        <v>39.35</v>
      </c>
      <c r="E268" t="str">
        <f>'Kup Hrvatske 2020., ispravljeno'!B279</f>
        <v>Petra Vučinić</v>
      </c>
      <c r="F268" s="154">
        <f ca="1">'Kup Hrvatske 2020., ispravljeno'!V279</f>
        <v>39.35</v>
      </c>
      <c r="H268" s="308" t="str">
        <f t="shared" si="15"/>
        <v/>
      </c>
      <c r="I268" s="156" t="str">
        <f t="shared" ca="1" si="16"/>
        <v/>
      </c>
      <c r="J268" s="311" t="str">
        <f t="shared" ca="1" si="17"/>
        <v/>
      </c>
    </row>
    <row r="269" spans="2:10" x14ac:dyDescent="0.2">
      <c r="B269">
        <f>'Kup Hrvatske 2020., original'!B268</f>
        <v>0</v>
      </c>
      <c r="C269" s="154">
        <f>IFERROR(ROUND('Kup Hrvatske 2020., original'!V268,2),'Kup Hrvatske 2020., original'!V268)</f>
        <v>0</v>
      </c>
      <c r="E269">
        <f>'Kup Hrvatske 2020., ispravljeno'!B280</f>
        <v>0</v>
      </c>
      <c r="F269" s="154">
        <f>'Kup Hrvatske 2020., ispravljeno'!V280</f>
        <v>0</v>
      </c>
      <c r="H269" s="308" t="str">
        <f t="shared" si="15"/>
        <v/>
      </c>
      <c r="I269" s="156" t="str">
        <f t="shared" si="16"/>
        <v/>
      </c>
      <c r="J269" s="311" t="str">
        <f t="shared" si="17"/>
        <v/>
      </c>
    </row>
    <row r="270" spans="2:10" x14ac:dyDescent="0.2">
      <c r="B270" t="str">
        <f>'Kup Hrvatske 2020., original'!B269</f>
        <v>Ž14</v>
      </c>
      <c r="C270" s="154" t="str">
        <f>IFERROR(ROUND('Kup Hrvatske 2020., original'!V269,2),'Kup Hrvatske 2020., original'!V269)</f>
        <v>UKUPNO</v>
      </c>
      <c r="E270" t="str">
        <f>'Kup Hrvatske 2020., ispravljeno'!B281</f>
        <v>Ž14</v>
      </c>
      <c r="F270" s="154" t="str">
        <f>'Kup Hrvatske 2020., ispravljeno'!V281</f>
        <v>UKUPNO</v>
      </c>
      <c r="H270" s="308" t="str">
        <f t="shared" si="15"/>
        <v/>
      </c>
      <c r="I270" s="156" t="str">
        <f t="shared" si="16"/>
        <v/>
      </c>
      <c r="J270" s="311" t="str">
        <f t="shared" si="17"/>
        <v/>
      </c>
    </row>
    <row r="271" spans="2:10" x14ac:dyDescent="0.2">
      <c r="B271">
        <f>'Kup Hrvatske 2020., original'!B270</f>
        <v>0</v>
      </c>
      <c r="C271" s="154">
        <f>IFERROR(ROUND('Kup Hrvatske 2020., original'!V270,2),'Kup Hrvatske 2020., original'!V270)</f>
        <v>0</v>
      </c>
      <c r="E271">
        <f>'Kup Hrvatske 2020., ispravljeno'!B282</f>
        <v>0</v>
      </c>
      <c r="F271" s="154">
        <f>'Kup Hrvatske 2020., ispravljeno'!V282</f>
        <v>0</v>
      </c>
      <c r="H271" s="308" t="str">
        <f t="shared" si="15"/>
        <v/>
      </c>
      <c r="I271" s="156" t="str">
        <f t="shared" si="16"/>
        <v/>
      </c>
      <c r="J271" s="311" t="str">
        <f t="shared" si="17"/>
        <v/>
      </c>
    </row>
    <row r="272" spans="2:10" x14ac:dyDescent="0.2">
      <c r="B272">
        <f>'Kup Hrvatske 2020., original'!B271</f>
        <v>0</v>
      </c>
      <c r="C272" s="154">
        <f>IFERROR(ROUND('Kup Hrvatske 2020., original'!V271,2),'Kup Hrvatske 2020., original'!V271)</f>
        <v>0</v>
      </c>
      <c r="E272">
        <f>'Kup Hrvatske 2020., ispravljeno'!B283</f>
        <v>0</v>
      </c>
      <c r="F272" s="154">
        <f>'Kup Hrvatske 2020., ispravljeno'!V283</f>
        <v>0</v>
      </c>
      <c r="H272" s="308" t="str">
        <f t="shared" si="15"/>
        <v/>
      </c>
      <c r="I272" s="156" t="str">
        <f t="shared" si="16"/>
        <v/>
      </c>
      <c r="J272" s="311" t="str">
        <f t="shared" si="17"/>
        <v/>
      </c>
    </row>
    <row r="273" spans="2:10" x14ac:dyDescent="0.2">
      <c r="B273" t="str">
        <f>'Kup Hrvatske 2020., original'!B272</f>
        <v>Melissa Drobić</v>
      </c>
      <c r="C273" s="154">
        <f>IFERROR(ROUND('Kup Hrvatske 2020., original'!V272,2),'Kup Hrvatske 2020., original'!V272)</f>
        <v>485.77</v>
      </c>
      <c r="E273" t="str">
        <f>'Kup Hrvatske 2020., ispravljeno'!B285</f>
        <v>Melissa Drobić</v>
      </c>
      <c r="F273" s="154">
        <f ca="1">'Kup Hrvatske 2020., ispravljeno'!V285</f>
        <v>485.78</v>
      </c>
      <c r="H273" s="308" t="str">
        <f t="shared" si="15"/>
        <v/>
      </c>
      <c r="I273" s="156" t="str">
        <f t="shared" ca="1" si="16"/>
        <v>RAZLIKA</v>
      </c>
      <c r="J273" s="311">
        <f t="shared" ca="1" si="17"/>
        <v>9.9999999999909051E-3</v>
      </c>
    </row>
    <row r="274" spans="2:10" x14ac:dyDescent="0.2">
      <c r="B274" t="str">
        <f>'Kup Hrvatske 2020., original'!B273</f>
        <v>Paola Rako</v>
      </c>
      <c r="C274" s="154">
        <f>IFERROR(ROUND('Kup Hrvatske 2020., original'!V273,2),'Kup Hrvatske 2020., original'!V273)</f>
        <v>475.48</v>
      </c>
      <c r="E274" t="str">
        <f>'Kup Hrvatske 2020., ispravljeno'!B286</f>
        <v>Paola Rako</v>
      </c>
      <c r="F274" s="154">
        <f ca="1">'Kup Hrvatske 2020., ispravljeno'!V286</f>
        <v>475.48</v>
      </c>
      <c r="H274" s="308" t="str">
        <f t="shared" si="15"/>
        <v/>
      </c>
      <c r="I274" s="156" t="str">
        <f t="shared" ca="1" si="16"/>
        <v/>
      </c>
      <c r="J274" s="311" t="str">
        <f t="shared" ca="1" si="17"/>
        <v/>
      </c>
    </row>
    <row r="275" spans="2:10" x14ac:dyDescent="0.2">
      <c r="B275" t="str">
        <f>'Kup Hrvatske 2020., original'!B274</f>
        <v>Monika Pavić</v>
      </c>
      <c r="C275" s="154">
        <f>IFERROR(ROUND('Kup Hrvatske 2020., original'!V274,2),'Kup Hrvatske 2020., original'!V274)</f>
        <v>466.3</v>
      </c>
      <c r="E275" t="str">
        <f>'Kup Hrvatske 2020., ispravljeno'!B287</f>
        <v>Monika Pavić</v>
      </c>
      <c r="F275" s="154">
        <f ca="1">'Kup Hrvatske 2020., ispravljeno'!V287</f>
        <v>466.3</v>
      </c>
      <c r="H275" s="308" t="str">
        <f t="shared" ref="H275:H338" si="18">IF(B275=E275,"","RAZLIKA")</f>
        <v/>
      </c>
      <c r="I275" s="156" t="str">
        <f t="shared" ref="I275:I338" ca="1" si="19">IF(C275=F275,"","RAZLIKA")</f>
        <v/>
      </c>
      <c r="J275" s="311" t="str">
        <f t="shared" ref="J275:J338" ca="1" si="20">IF(I275="","",ABS(F275-C275))</f>
        <v/>
      </c>
    </row>
    <row r="276" spans="2:10" x14ac:dyDescent="0.2">
      <c r="B276" t="str">
        <f>'Kup Hrvatske 2020., original'!B275</f>
        <v>Wanda Kovač</v>
      </c>
      <c r="C276" s="154">
        <f>IFERROR(ROUND('Kup Hrvatske 2020., original'!V275,2),'Kup Hrvatske 2020., original'!V275)</f>
        <v>448.36</v>
      </c>
      <c r="E276" t="str">
        <f>'Kup Hrvatske 2020., ispravljeno'!B288</f>
        <v>Wanda Kovač</v>
      </c>
      <c r="F276" s="154">
        <f ca="1">'Kup Hrvatske 2020., ispravljeno'!V288</f>
        <v>448.36</v>
      </c>
      <c r="H276" s="308" t="str">
        <f t="shared" si="18"/>
        <v/>
      </c>
      <c r="I276" s="156" t="str">
        <f t="shared" ca="1" si="19"/>
        <v/>
      </c>
      <c r="J276" s="311" t="str">
        <f t="shared" ca="1" si="20"/>
        <v/>
      </c>
    </row>
    <row r="277" spans="2:10" x14ac:dyDescent="0.2">
      <c r="B277" t="str">
        <f>'Kup Hrvatske 2020., original'!B276</f>
        <v>Nina Mioković</v>
      </c>
      <c r="C277" s="154">
        <f>IFERROR(ROUND('Kup Hrvatske 2020., original'!V276,2),'Kup Hrvatske 2020., original'!V276)</f>
        <v>400.52</v>
      </c>
      <c r="E277" t="str">
        <f>'Kup Hrvatske 2020., ispravljeno'!B289</f>
        <v>Nina Mioković</v>
      </c>
      <c r="F277" s="154">
        <f ca="1">'Kup Hrvatske 2020., ispravljeno'!V289</f>
        <v>400.52000000000004</v>
      </c>
      <c r="H277" s="308" t="str">
        <f t="shared" si="18"/>
        <v/>
      </c>
      <c r="I277" s="156" t="str">
        <f t="shared" ca="1" si="19"/>
        <v/>
      </c>
      <c r="J277" s="311" t="str">
        <f t="shared" ca="1" si="20"/>
        <v/>
      </c>
    </row>
    <row r="278" spans="2:10" x14ac:dyDescent="0.2">
      <c r="B278" t="str">
        <f>'Kup Hrvatske 2020., original'!B277</f>
        <v>Petra Dasović</v>
      </c>
      <c r="C278" s="154">
        <f>IFERROR(ROUND('Kup Hrvatske 2020., original'!V277,2),'Kup Hrvatske 2020., original'!V277)</f>
        <v>386.79</v>
      </c>
      <c r="E278" t="str">
        <f>'Kup Hrvatske 2020., ispravljeno'!B290</f>
        <v>Petra Dasović</v>
      </c>
      <c r="F278" s="154">
        <f ca="1">'Kup Hrvatske 2020., ispravljeno'!V290</f>
        <v>386.79000000000008</v>
      </c>
      <c r="H278" s="308" t="str">
        <f t="shared" si="18"/>
        <v/>
      </c>
      <c r="I278" s="156" t="str">
        <f t="shared" ca="1" si="19"/>
        <v/>
      </c>
      <c r="J278" s="311" t="str">
        <f t="shared" ca="1" si="20"/>
        <v/>
      </c>
    </row>
    <row r="279" spans="2:10" x14ac:dyDescent="0.2">
      <c r="B279" t="str">
        <f>'Kup Hrvatske 2020., original'!B278</f>
        <v>Lucija Marijela Štambuk</v>
      </c>
      <c r="C279" s="154">
        <f>IFERROR(ROUND('Kup Hrvatske 2020., original'!V278,2),'Kup Hrvatske 2020., original'!V278)</f>
        <v>207.46</v>
      </c>
      <c r="E279" t="str">
        <f>'Kup Hrvatske 2020., ispravljeno'!B291</f>
        <v>Lucija Marijela Štambuk</v>
      </c>
      <c r="F279" s="154">
        <f ca="1">'Kup Hrvatske 2020., ispravljeno'!V291</f>
        <v>207.45999999999998</v>
      </c>
      <c r="H279" s="308" t="str">
        <f t="shared" si="18"/>
        <v/>
      </c>
      <c r="I279" s="156" t="str">
        <f t="shared" ca="1" si="19"/>
        <v/>
      </c>
      <c r="J279" s="311" t="str">
        <f t="shared" ca="1" si="20"/>
        <v/>
      </c>
    </row>
    <row r="280" spans="2:10" x14ac:dyDescent="0.2">
      <c r="B280" t="str">
        <f>'Kup Hrvatske 2020., original'!B279</f>
        <v>Jelena Gojmerac</v>
      </c>
      <c r="C280" s="154">
        <f>IFERROR(ROUND('Kup Hrvatske 2020., original'!V279,2),'Kup Hrvatske 2020., original'!V279)</f>
        <v>41.48</v>
      </c>
      <c r="E280" t="str">
        <f>'Kup Hrvatske 2020., ispravljeno'!B292</f>
        <v>Jelena Gojmerac</v>
      </c>
      <c r="F280" s="154">
        <f ca="1">'Kup Hrvatske 2020., ispravljeno'!V292</f>
        <v>41.48</v>
      </c>
      <c r="H280" s="308" t="str">
        <f t="shared" si="18"/>
        <v/>
      </c>
      <c r="I280" s="156" t="str">
        <f t="shared" ca="1" si="19"/>
        <v/>
      </c>
      <c r="J280" s="311" t="str">
        <f t="shared" ca="1" si="20"/>
        <v/>
      </c>
    </row>
    <row r="281" spans="2:10" x14ac:dyDescent="0.2">
      <c r="B281">
        <f>'Kup Hrvatske 2020., original'!B280</f>
        <v>0</v>
      </c>
      <c r="C281" s="154">
        <f>IFERROR(ROUND('Kup Hrvatske 2020., original'!V280,2),'Kup Hrvatske 2020., original'!V280)</f>
        <v>0</v>
      </c>
      <c r="E281">
        <f>'Kup Hrvatske 2020., ispravljeno'!B293</f>
        <v>0</v>
      </c>
      <c r="F281" s="154">
        <f>'Kup Hrvatske 2020., ispravljeno'!V293</f>
        <v>0</v>
      </c>
      <c r="H281" s="308" t="str">
        <f t="shared" si="18"/>
        <v/>
      </c>
      <c r="I281" s="156" t="str">
        <f t="shared" si="19"/>
        <v/>
      </c>
      <c r="J281" s="311" t="str">
        <f t="shared" si="20"/>
        <v/>
      </c>
    </row>
    <row r="282" spans="2:10" x14ac:dyDescent="0.2">
      <c r="B282" t="str">
        <f>'Kup Hrvatske 2020., original'!B281</f>
        <v>Ž16</v>
      </c>
      <c r="C282" s="154" t="str">
        <f>IFERROR(ROUND('Kup Hrvatske 2020., original'!V281,2),'Kup Hrvatske 2020., original'!V281)</f>
        <v>UKUPNO</v>
      </c>
      <c r="E282" t="str">
        <f>'Kup Hrvatske 2020., ispravljeno'!B294</f>
        <v>Ž16</v>
      </c>
      <c r="F282" s="154" t="str">
        <f>'Kup Hrvatske 2020., ispravljeno'!V294</f>
        <v>UKUPNO</v>
      </c>
      <c r="H282" s="308" t="str">
        <f t="shared" si="18"/>
        <v/>
      </c>
      <c r="I282" s="156" t="str">
        <f t="shared" si="19"/>
        <v/>
      </c>
      <c r="J282" s="311" t="str">
        <f t="shared" si="20"/>
        <v/>
      </c>
    </row>
    <row r="283" spans="2:10" x14ac:dyDescent="0.2">
      <c r="B283">
        <f>'Kup Hrvatske 2020., original'!B282</f>
        <v>0</v>
      </c>
      <c r="C283" s="154">
        <f>IFERROR(ROUND('Kup Hrvatske 2020., original'!V282,2),'Kup Hrvatske 2020., original'!V282)</f>
        <v>0</v>
      </c>
      <c r="E283">
        <f>'Kup Hrvatske 2020., ispravljeno'!B295</f>
        <v>0</v>
      </c>
      <c r="F283" s="154">
        <f>'Kup Hrvatske 2020., ispravljeno'!V295</f>
        <v>0</v>
      </c>
      <c r="H283" s="308" t="str">
        <f t="shared" si="18"/>
        <v/>
      </c>
      <c r="I283" s="156" t="str">
        <f t="shared" si="19"/>
        <v/>
      </c>
      <c r="J283" s="311" t="str">
        <f t="shared" si="20"/>
        <v/>
      </c>
    </row>
    <row r="284" spans="2:10" x14ac:dyDescent="0.2">
      <c r="B284">
        <f>'Kup Hrvatske 2020., original'!B283</f>
        <v>0</v>
      </c>
      <c r="C284" s="154">
        <f>IFERROR(ROUND('Kup Hrvatske 2020., original'!V283,2),'Kup Hrvatske 2020., original'!V283)</f>
        <v>0</v>
      </c>
      <c r="E284">
        <f>'Kup Hrvatske 2020., ispravljeno'!B296</f>
        <v>0</v>
      </c>
      <c r="F284" s="154">
        <f>'Kup Hrvatske 2020., ispravljeno'!V296</f>
        <v>0</v>
      </c>
      <c r="H284" s="308" t="str">
        <f t="shared" si="18"/>
        <v/>
      </c>
      <c r="I284" s="156" t="str">
        <f t="shared" si="19"/>
        <v/>
      </c>
      <c r="J284" s="311" t="str">
        <f t="shared" si="20"/>
        <v/>
      </c>
    </row>
    <row r="285" spans="2:10" x14ac:dyDescent="0.2">
      <c r="B285" t="str">
        <f>'Kup Hrvatske 2020., original'!B284</f>
        <v>Zdenka Petra Štambuk</v>
      </c>
      <c r="C285" s="154">
        <f>IFERROR(ROUND('Kup Hrvatske 2020., original'!V284,2),'Kup Hrvatske 2020., original'!V284)</f>
        <v>500</v>
      </c>
      <c r="E285" t="str">
        <f>'Kup Hrvatske 2020., ispravljeno'!B298</f>
        <v>Zdenka Petra Štambuk</v>
      </c>
      <c r="F285" s="154">
        <f ca="1">'Kup Hrvatske 2020., ispravljeno'!V298</f>
        <v>500</v>
      </c>
      <c r="H285" s="308" t="str">
        <f t="shared" si="18"/>
        <v/>
      </c>
      <c r="I285" s="156" t="str">
        <f t="shared" ca="1" si="19"/>
        <v/>
      </c>
      <c r="J285" s="311" t="str">
        <f t="shared" ca="1" si="20"/>
        <v/>
      </c>
    </row>
    <row r="286" spans="2:10" x14ac:dyDescent="0.2">
      <c r="B286" t="str">
        <f>'Kup Hrvatske 2020., original'!B285</f>
        <v>Dora Vukelić</v>
      </c>
      <c r="C286" s="154">
        <f>IFERROR(ROUND('Kup Hrvatske 2020., original'!V285,2),'Kup Hrvatske 2020., original'!V285)</f>
        <v>442.68</v>
      </c>
      <c r="E286" t="str">
        <f>'Kup Hrvatske 2020., ispravljeno'!B299</f>
        <v>Dora Vukelić</v>
      </c>
      <c r="F286" s="154">
        <f ca="1">'Kup Hrvatske 2020., ispravljeno'!V299</f>
        <v>442.68</v>
      </c>
      <c r="H286" s="308" t="str">
        <f t="shared" si="18"/>
        <v/>
      </c>
      <c r="I286" s="156" t="str">
        <f t="shared" ca="1" si="19"/>
        <v/>
      </c>
      <c r="J286" s="311" t="str">
        <f t="shared" ca="1" si="20"/>
        <v/>
      </c>
    </row>
    <row r="287" spans="2:10" x14ac:dyDescent="0.2">
      <c r="B287" t="str">
        <f>'Kup Hrvatske 2020., original'!B286</f>
        <v>Majda Vidaković</v>
      </c>
      <c r="C287" s="154">
        <f>IFERROR(ROUND('Kup Hrvatske 2020., original'!V286,2),'Kup Hrvatske 2020., original'!V286)</f>
        <v>321.97000000000003</v>
      </c>
      <c r="E287" t="str">
        <f>'Kup Hrvatske 2020., ispravljeno'!B300</f>
        <v>Majda Vidaković</v>
      </c>
      <c r="F287" s="154">
        <f ca="1">'Kup Hrvatske 2020., ispravljeno'!V300</f>
        <v>321.98</v>
      </c>
      <c r="H287" s="308" t="str">
        <f t="shared" si="18"/>
        <v/>
      </c>
      <c r="I287" s="156" t="str">
        <f t="shared" ca="1" si="19"/>
        <v>RAZLIKA</v>
      </c>
      <c r="J287" s="311">
        <f t="shared" ca="1" si="20"/>
        <v>9.9999999999909051E-3</v>
      </c>
    </row>
    <row r="288" spans="2:10" x14ac:dyDescent="0.2">
      <c r="B288" t="str">
        <f>'Kup Hrvatske 2020., original'!B287</f>
        <v>Kimi Maria Gobec</v>
      </c>
      <c r="C288" s="154">
        <f>IFERROR(ROUND('Kup Hrvatske 2020., original'!V287,2),'Kup Hrvatske 2020., original'!V287)</f>
        <v>304.14</v>
      </c>
      <c r="E288" t="str">
        <f>'Kup Hrvatske 2020., ispravljeno'!B301</f>
        <v>Kimi Maria Gobec</v>
      </c>
      <c r="F288" s="154">
        <f ca="1">'Kup Hrvatske 2020., ispravljeno'!V301</f>
        <v>304.14</v>
      </c>
      <c r="H288" s="308" t="str">
        <f t="shared" si="18"/>
        <v/>
      </c>
      <c r="I288" s="156" t="str">
        <f t="shared" ca="1" si="19"/>
        <v/>
      </c>
      <c r="J288" s="311" t="str">
        <f t="shared" ca="1" si="20"/>
        <v/>
      </c>
    </row>
    <row r="289" spans="2:10" x14ac:dyDescent="0.2">
      <c r="B289" t="str">
        <f>'Kup Hrvatske 2020., original'!B288</f>
        <v>Mirta Hodak</v>
      </c>
      <c r="C289" s="154">
        <f>IFERROR(ROUND('Kup Hrvatske 2020., original'!V288,2),'Kup Hrvatske 2020., original'!V288)</f>
        <v>290.18</v>
      </c>
      <c r="E289" t="str">
        <f>'Kup Hrvatske 2020., ispravljeno'!B302</f>
        <v>Mirta Hodak</v>
      </c>
      <c r="F289" s="154">
        <f ca="1">'Kup Hrvatske 2020., ispravljeno'!V302</f>
        <v>290.19</v>
      </c>
      <c r="H289" s="308" t="str">
        <f t="shared" si="18"/>
        <v/>
      </c>
      <c r="I289" s="156" t="str">
        <f t="shared" ca="1" si="19"/>
        <v>RAZLIKA</v>
      </c>
      <c r="J289" s="311">
        <f t="shared" ca="1" si="20"/>
        <v>9.9999999999909051E-3</v>
      </c>
    </row>
    <row r="290" spans="2:10" x14ac:dyDescent="0.2">
      <c r="B290" t="str">
        <f>'Kup Hrvatske 2020., original'!B289</f>
        <v>Marta Nikolić</v>
      </c>
      <c r="C290" s="154">
        <f>IFERROR(ROUND('Kup Hrvatske 2020., original'!V289,2),'Kup Hrvatske 2020., original'!V289)</f>
        <v>240.7</v>
      </c>
      <c r="E290" t="str">
        <f>'Kup Hrvatske 2020., ispravljeno'!B303</f>
        <v>Marta Nikolić</v>
      </c>
      <c r="F290" s="154">
        <f ca="1">'Kup Hrvatske 2020., ispravljeno'!V303</f>
        <v>240.7</v>
      </c>
      <c r="H290" s="308" t="str">
        <f t="shared" si="18"/>
        <v/>
      </c>
      <c r="I290" s="156" t="str">
        <f t="shared" ca="1" si="19"/>
        <v/>
      </c>
      <c r="J290" s="311" t="str">
        <f t="shared" ca="1" si="20"/>
        <v/>
      </c>
    </row>
    <row r="291" spans="2:10" x14ac:dyDescent="0.2">
      <c r="B291" t="str">
        <f>'Kup Hrvatske 2020., original'!B290</f>
        <v>Mare Gršković</v>
      </c>
      <c r="C291" s="154">
        <f>IFERROR(ROUND('Kup Hrvatske 2020., original'!V290,2),'Kup Hrvatske 2020., original'!V290)</f>
        <v>133.86000000000001</v>
      </c>
      <c r="E291" t="str">
        <f>'Kup Hrvatske 2020., ispravljeno'!B304</f>
        <v>Mare Gršković</v>
      </c>
      <c r="F291" s="154">
        <f ca="1">'Kup Hrvatske 2020., ispravljeno'!V304</f>
        <v>133.86000000000001</v>
      </c>
      <c r="H291" s="308" t="str">
        <f t="shared" si="18"/>
        <v/>
      </c>
      <c r="I291" s="156" t="str">
        <f t="shared" ca="1" si="19"/>
        <v/>
      </c>
      <c r="J291" s="311" t="str">
        <f t="shared" ca="1" si="20"/>
        <v/>
      </c>
    </row>
    <row r="292" spans="2:10" x14ac:dyDescent="0.2">
      <c r="B292" t="str">
        <f>'Kup Hrvatske 2020., original'!B291</f>
        <v>Nika Kolarek</v>
      </c>
      <c r="C292" s="154">
        <f>IFERROR(ROUND('Kup Hrvatske 2020., original'!V291,2),'Kup Hrvatske 2020., original'!V291)</f>
        <v>103.24</v>
      </c>
      <c r="E292" t="str">
        <f>'Kup Hrvatske 2020., ispravljeno'!B305</f>
        <v>Nika Kolarek</v>
      </c>
      <c r="F292" s="154">
        <f ca="1">'Kup Hrvatske 2020., ispravljeno'!V305</f>
        <v>76.430000000000007</v>
      </c>
      <c r="H292" s="308" t="str">
        <f t="shared" si="18"/>
        <v/>
      </c>
      <c r="I292" s="156" t="str">
        <f t="shared" ca="1" si="19"/>
        <v>RAZLIKA</v>
      </c>
      <c r="J292" s="311">
        <f t="shared" ca="1" si="20"/>
        <v>26.809999999999988</v>
      </c>
    </row>
    <row r="293" spans="2:10" x14ac:dyDescent="0.2">
      <c r="B293" t="str">
        <f>'Kup Hrvatske 2020., original'!B292</f>
        <v>Ivana Radoš</v>
      </c>
      <c r="C293" s="154">
        <f>IFERROR(ROUND('Kup Hrvatske 2020., original'!V292,2),'Kup Hrvatske 2020., original'!V292)</f>
        <v>86.51</v>
      </c>
      <c r="E293" t="str">
        <f>'Kup Hrvatske 2020., ispravljeno'!B306</f>
        <v>Ivana Radoš</v>
      </c>
      <c r="F293" s="154">
        <f ca="1">'Kup Hrvatske 2020., ispravljeno'!V306</f>
        <v>86.51</v>
      </c>
      <c r="H293" s="308" t="str">
        <f t="shared" si="18"/>
        <v/>
      </c>
      <c r="I293" s="156" t="str">
        <f t="shared" ca="1" si="19"/>
        <v/>
      </c>
      <c r="J293" s="311" t="str">
        <f t="shared" ca="1" si="20"/>
        <v/>
      </c>
    </row>
    <row r="294" spans="2:10" x14ac:dyDescent="0.2">
      <c r="B294" t="str">
        <f>'Kup Hrvatske 2020., original'!B293</f>
        <v>Ira Mareković</v>
      </c>
      <c r="C294" s="154">
        <f>IFERROR(ROUND('Kup Hrvatske 2020., original'!V293,2),'Kup Hrvatske 2020., original'!V293)</f>
        <v>0</v>
      </c>
      <c r="E294" t="str">
        <f>'Kup Hrvatske 2020., ispravljeno'!B307</f>
        <v>Ira Mareković</v>
      </c>
      <c r="F294" s="154">
        <f>'Kup Hrvatske 2020., ispravljeno'!V307</f>
        <v>0</v>
      </c>
      <c r="H294" s="308" t="str">
        <f t="shared" si="18"/>
        <v/>
      </c>
      <c r="I294" s="156" t="str">
        <f t="shared" si="19"/>
        <v/>
      </c>
      <c r="J294" s="311" t="str">
        <f t="shared" si="20"/>
        <v/>
      </c>
    </row>
    <row r="295" spans="2:10" x14ac:dyDescent="0.2">
      <c r="B295">
        <f>'Kup Hrvatske 2020., original'!B294</f>
        <v>0</v>
      </c>
      <c r="C295" s="154">
        <f>IFERROR(ROUND('Kup Hrvatske 2020., original'!V294,2),'Kup Hrvatske 2020., original'!V294)</f>
        <v>0</v>
      </c>
      <c r="E295">
        <f>'Kup Hrvatske 2020., ispravljeno'!B308</f>
        <v>0</v>
      </c>
      <c r="F295" s="154">
        <f>'Kup Hrvatske 2020., ispravljeno'!V308</f>
        <v>0</v>
      </c>
      <c r="H295" s="308" t="str">
        <f t="shared" si="18"/>
        <v/>
      </c>
      <c r="I295" s="156" t="str">
        <f t="shared" si="19"/>
        <v/>
      </c>
      <c r="J295" s="311" t="str">
        <f t="shared" si="20"/>
        <v/>
      </c>
    </row>
    <row r="296" spans="2:10" x14ac:dyDescent="0.2">
      <c r="B296" t="str">
        <f>'Kup Hrvatske 2020., original'!B295</f>
        <v>Ž20</v>
      </c>
      <c r="C296" s="154" t="str">
        <f>IFERROR(ROUND('Kup Hrvatske 2020., original'!V295,2),'Kup Hrvatske 2020., original'!V295)</f>
        <v>UKUPNO</v>
      </c>
      <c r="E296" t="str">
        <f>'Kup Hrvatske 2020., ispravljeno'!B309</f>
        <v>Ž20</v>
      </c>
      <c r="F296" s="154" t="str">
        <f>'Kup Hrvatske 2020., ispravljeno'!V309</f>
        <v>UKUPNO</v>
      </c>
      <c r="H296" s="308" t="str">
        <f t="shared" si="18"/>
        <v/>
      </c>
      <c r="I296" s="156" t="str">
        <f t="shared" si="19"/>
        <v/>
      </c>
      <c r="J296" s="311" t="str">
        <f t="shared" si="20"/>
        <v/>
      </c>
    </row>
    <row r="297" spans="2:10" x14ac:dyDescent="0.2">
      <c r="B297">
        <f>'Kup Hrvatske 2020., original'!B296</f>
        <v>0</v>
      </c>
      <c r="C297" s="154">
        <f>IFERROR(ROUND('Kup Hrvatske 2020., original'!V296,2),'Kup Hrvatske 2020., original'!V296)</f>
        <v>0</v>
      </c>
      <c r="E297">
        <f>'Kup Hrvatske 2020., ispravljeno'!B310</f>
        <v>0</v>
      </c>
      <c r="F297" s="154">
        <f>'Kup Hrvatske 2020., ispravljeno'!V310</f>
        <v>0</v>
      </c>
      <c r="H297" s="308" t="str">
        <f t="shared" si="18"/>
        <v/>
      </c>
      <c r="I297" s="156" t="str">
        <f t="shared" si="19"/>
        <v/>
      </c>
      <c r="J297" s="311" t="str">
        <f t="shared" si="20"/>
        <v/>
      </c>
    </row>
    <row r="298" spans="2:10" x14ac:dyDescent="0.2">
      <c r="B298">
        <f>'Kup Hrvatske 2020., original'!B297</f>
        <v>0</v>
      </c>
      <c r="C298" s="154">
        <f>IFERROR(ROUND('Kup Hrvatske 2020., original'!V297,2),'Kup Hrvatske 2020., original'!V297)</f>
        <v>0</v>
      </c>
      <c r="E298">
        <f>'Kup Hrvatske 2020., ispravljeno'!B311</f>
        <v>0</v>
      </c>
      <c r="F298" s="154">
        <f>'Kup Hrvatske 2020., ispravljeno'!V311</f>
        <v>0</v>
      </c>
      <c r="H298" s="308" t="str">
        <f t="shared" si="18"/>
        <v/>
      </c>
      <c r="I298" s="156" t="str">
        <f t="shared" si="19"/>
        <v/>
      </c>
      <c r="J298" s="311" t="str">
        <f t="shared" si="20"/>
        <v/>
      </c>
    </row>
    <row r="299" spans="2:10" x14ac:dyDescent="0.2">
      <c r="B299" t="str">
        <f>'Kup Hrvatske 2020., original'!B298</f>
        <v>Paula Pavlin</v>
      </c>
      <c r="C299" s="154">
        <f>IFERROR(ROUND('Kup Hrvatske 2020., original'!V298,2),'Kup Hrvatske 2020., original'!V298)</f>
        <v>500</v>
      </c>
      <c r="E299" t="str">
        <f>'Kup Hrvatske 2020., ispravljeno'!B313</f>
        <v>Paula Pavlin</v>
      </c>
      <c r="F299" s="154">
        <f ca="1">'Kup Hrvatske 2020., ispravljeno'!V313</f>
        <v>500</v>
      </c>
      <c r="H299" s="308" t="str">
        <f t="shared" si="18"/>
        <v/>
      </c>
      <c r="I299" s="156" t="str">
        <f t="shared" ca="1" si="19"/>
        <v/>
      </c>
      <c r="J299" s="311" t="str">
        <f t="shared" ca="1" si="20"/>
        <v/>
      </c>
    </row>
    <row r="300" spans="2:10" x14ac:dyDescent="0.2">
      <c r="B300" t="str">
        <f>'Kup Hrvatske 2020., original'!B299</f>
        <v>Dora Miljković</v>
      </c>
      <c r="C300" s="154">
        <f>IFERROR(ROUND('Kup Hrvatske 2020., original'!V299,2),'Kup Hrvatske 2020., original'!V299)</f>
        <v>166.87</v>
      </c>
      <c r="E300" t="str">
        <f>'Kup Hrvatske 2020., ispravljeno'!B314</f>
        <v>Dora Miljković</v>
      </c>
      <c r="F300" s="154">
        <f ca="1">'Kup Hrvatske 2020., ispravljeno'!V314</f>
        <v>166.87</v>
      </c>
      <c r="H300" s="308" t="str">
        <f t="shared" si="18"/>
        <v/>
      </c>
      <c r="I300" s="156" t="str">
        <f t="shared" ca="1" si="19"/>
        <v/>
      </c>
      <c r="J300" s="311" t="str">
        <f t="shared" ca="1" si="20"/>
        <v/>
      </c>
    </row>
    <row r="301" spans="2:10" x14ac:dyDescent="0.2">
      <c r="B301" t="str">
        <f>'Kup Hrvatske 2020., original'!B300</f>
        <v>Rea Boban</v>
      </c>
      <c r="C301" s="154">
        <f>IFERROR(ROUND('Kup Hrvatske 2020., original'!V300,2),'Kup Hrvatske 2020., original'!V300)</f>
        <v>0</v>
      </c>
      <c r="E301" t="str">
        <f>'Kup Hrvatske 2020., ispravljeno'!B315</f>
        <v>Rea Boban</v>
      </c>
      <c r="F301" s="154">
        <f>'Kup Hrvatske 2020., ispravljeno'!V315</f>
        <v>0</v>
      </c>
      <c r="H301" s="308" t="str">
        <f t="shared" si="18"/>
        <v/>
      </c>
      <c r="I301" s="156" t="str">
        <f t="shared" si="19"/>
        <v/>
      </c>
      <c r="J301" s="311" t="str">
        <f t="shared" si="20"/>
        <v/>
      </c>
    </row>
    <row r="302" spans="2:10" x14ac:dyDescent="0.2">
      <c r="B302">
        <f>'Kup Hrvatske 2020., original'!B301</f>
        <v>0</v>
      </c>
      <c r="C302" s="154">
        <f>IFERROR(ROUND('Kup Hrvatske 2020., original'!V301,2),'Kup Hrvatske 2020., original'!V301)</f>
        <v>0</v>
      </c>
      <c r="E302">
        <f>'Kup Hrvatske 2020., ispravljeno'!B316</f>
        <v>0</v>
      </c>
      <c r="F302" s="154">
        <f>'Kup Hrvatske 2020., ispravljeno'!V316</f>
        <v>0</v>
      </c>
      <c r="H302" s="308" t="str">
        <f t="shared" si="18"/>
        <v/>
      </c>
      <c r="I302" s="156" t="str">
        <f t="shared" si="19"/>
        <v/>
      </c>
      <c r="J302" s="311" t="str">
        <f t="shared" si="20"/>
        <v/>
      </c>
    </row>
    <row r="303" spans="2:10" x14ac:dyDescent="0.2">
      <c r="B303" t="str">
        <f>'Kup Hrvatske 2020., original'!B302</f>
        <v>Ž21B</v>
      </c>
      <c r="C303" s="154" t="str">
        <f>IFERROR(ROUND('Kup Hrvatske 2020., original'!V302,2),'Kup Hrvatske 2020., original'!V302)</f>
        <v>UKUPNO</v>
      </c>
      <c r="E303" t="str">
        <f>'Kup Hrvatske 2020., ispravljeno'!B317</f>
        <v>Ž21B</v>
      </c>
      <c r="F303" s="154" t="str">
        <f>'Kup Hrvatske 2020., ispravljeno'!V317</f>
        <v>UKUPNO</v>
      </c>
      <c r="H303" s="308" t="str">
        <f t="shared" si="18"/>
        <v/>
      </c>
      <c r="I303" s="156" t="str">
        <f t="shared" si="19"/>
        <v/>
      </c>
      <c r="J303" s="311" t="str">
        <f t="shared" si="20"/>
        <v/>
      </c>
    </row>
    <row r="304" spans="2:10" x14ac:dyDescent="0.2">
      <c r="B304">
        <f>'Kup Hrvatske 2020., original'!B303</f>
        <v>0</v>
      </c>
      <c r="C304" s="154">
        <f>IFERROR(ROUND('Kup Hrvatske 2020., original'!V303,2),'Kup Hrvatske 2020., original'!V303)</f>
        <v>0</v>
      </c>
      <c r="E304">
        <f>'Kup Hrvatske 2020., ispravljeno'!B318</f>
        <v>0</v>
      </c>
      <c r="F304" s="154">
        <f>'Kup Hrvatske 2020., ispravljeno'!V318</f>
        <v>0</v>
      </c>
      <c r="H304" s="308" t="str">
        <f t="shared" si="18"/>
        <v/>
      </c>
      <c r="I304" s="156" t="str">
        <f t="shared" si="19"/>
        <v/>
      </c>
      <c r="J304" s="311" t="str">
        <f t="shared" si="20"/>
        <v/>
      </c>
    </row>
    <row r="305" spans="2:10" x14ac:dyDescent="0.2">
      <c r="B305">
        <f>'Kup Hrvatske 2020., original'!B304</f>
        <v>0</v>
      </c>
      <c r="C305" s="154">
        <f>IFERROR(ROUND('Kup Hrvatske 2020., original'!V304,2),'Kup Hrvatske 2020., original'!V304)</f>
        <v>0</v>
      </c>
      <c r="E305">
        <f>'Kup Hrvatske 2020., ispravljeno'!B319</f>
        <v>0</v>
      </c>
      <c r="F305" s="154">
        <f>'Kup Hrvatske 2020., ispravljeno'!V319</f>
        <v>0</v>
      </c>
      <c r="H305" s="308" t="str">
        <f t="shared" si="18"/>
        <v/>
      </c>
      <c r="I305" s="156" t="str">
        <f t="shared" si="19"/>
        <v/>
      </c>
      <c r="J305" s="311" t="str">
        <f t="shared" si="20"/>
        <v/>
      </c>
    </row>
    <row r="306" spans="2:10" x14ac:dyDescent="0.2">
      <c r="B306" t="str">
        <f>'Kup Hrvatske 2020., original'!B305</f>
        <v>Petra Plevnik</v>
      </c>
      <c r="C306" s="154">
        <f>IFERROR(ROUND('Kup Hrvatske 2020., original'!V305,2),'Kup Hrvatske 2020., original'!V305)</f>
        <v>493.78</v>
      </c>
      <c r="E306" t="str">
        <f>'Kup Hrvatske 2020., ispravljeno'!B321</f>
        <v>Petra Plevnik</v>
      </c>
      <c r="F306" s="154">
        <f ca="1">'Kup Hrvatske 2020., ispravljeno'!V321</f>
        <v>493.78</v>
      </c>
      <c r="H306" s="308" t="str">
        <f t="shared" si="18"/>
        <v/>
      </c>
      <c r="I306" s="156" t="str">
        <f t="shared" ca="1" si="19"/>
        <v/>
      </c>
      <c r="J306" s="311" t="str">
        <f t="shared" ca="1" si="20"/>
        <v/>
      </c>
    </row>
    <row r="307" spans="2:10" x14ac:dyDescent="0.2">
      <c r="B307" t="str">
        <f>'Kup Hrvatske 2020., original'!B306</f>
        <v>Sandra Bergant Vidaković</v>
      </c>
      <c r="C307" s="154">
        <f>IFERROR(ROUND('Kup Hrvatske 2020., original'!V306,2),'Kup Hrvatske 2020., original'!V306)</f>
        <v>486.56</v>
      </c>
      <c r="E307" t="str">
        <f>'Kup Hrvatske 2020., ispravljeno'!B322</f>
        <v>Sandra Bergant Vidaković</v>
      </c>
      <c r="F307" s="154">
        <f ca="1">'Kup Hrvatske 2020., ispravljeno'!V322</f>
        <v>486.56</v>
      </c>
      <c r="H307" s="308" t="str">
        <f t="shared" si="18"/>
        <v/>
      </c>
      <c r="I307" s="156" t="str">
        <f t="shared" ca="1" si="19"/>
        <v/>
      </c>
      <c r="J307" s="311" t="str">
        <f t="shared" ca="1" si="20"/>
        <v/>
      </c>
    </row>
    <row r="308" spans="2:10" x14ac:dyDescent="0.2">
      <c r="B308" t="str">
        <f>'Kup Hrvatske 2020., original'!B307</f>
        <v>Ines Jurač</v>
      </c>
      <c r="C308" s="154">
        <f>IFERROR(ROUND('Kup Hrvatske 2020., original'!V307,2),'Kup Hrvatske 2020., original'!V307)</f>
        <v>447.21</v>
      </c>
      <c r="E308" t="str">
        <f>'Kup Hrvatske 2020., ispravljeno'!B323</f>
        <v>Ines Jurač</v>
      </c>
      <c r="F308" s="154">
        <f ca="1">'Kup Hrvatske 2020., ispravljeno'!V323</f>
        <v>447.2</v>
      </c>
      <c r="H308" s="308" t="str">
        <f t="shared" si="18"/>
        <v/>
      </c>
      <c r="I308" s="156" t="str">
        <f t="shared" ca="1" si="19"/>
        <v>RAZLIKA</v>
      </c>
      <c r="J308" s="311">
        <f t="shared" ca="1" si="20"/>
        <v>9.9999999999909051E-3</v>
      </c>
    </row>
    <row r="309" spans="2:10" x14ac:dyDescent="0.2">
      <c r="B309" t="str">
        <f>'Kup Hrvatske 2020., original'!B308</f>
        <v>Suzana Stanić</v>
      </c>
      <c r="C309" s="154">
        <f>IFERROR(ROUND('Kup Hrvatske 2020., original'!V308,2),'Kup Hrvatske 2020., original'!V308)</f>
        <v>412.51</v>
      </c>
      <c r="E309" t="str">
        <f>'Kup Hrvatske 2020., ispravljeno'!B324</f>
        <v>Suzana Stanić</v>
      </c>
      <c r="F309" s="154">
        <f ca="1">'Kup Hrvatske 2020., ispravljeno'!V324</f>
        <v>412.52</v>
      </c>
      <c r="H309" s="308" t="str">
        <f t="shared" si="18"/>
        <v/>
      </c>
      <c r="I309" s="156" t="str">
        <f t="shared" ca="1" si="19"/>
        <v>RAZLIKA</v>
      </c>
      <c r="J309" s="311">
        <f t="shared" ca="1" si="20"/>
        <v>9.9999999999909051E-3</v>
      </c>
    </row>
    <row r="310" spans="2:10" x14ac:dyDescent="0.2">
      <c r="B310" t="str">
        <f>'Kup Hrvatske 2020., original'!B309</f>
        <v>Olga Pajnić</v>
      </c>
      <c r="C310" s="154">
        <f>IFERROR(ROUND('Kup Hrvatske 2020., original'!V309,2),'Kup Hrvatske 2020., original'!V309)</f>
        <v>399.59</v>
      </c>
      <c r="E310" t="str">
        <f>'Kup Hrvatske 2020., ispravljeno'!B325</f>
        <v>Olga Pajnić</v>
      </c>
      <c r="F310" s="154">
        <f ca="1">'Kup Hrvatske 2020., ispravljeno'!V325</f>
        <v>399.6</v>
      </c>
      <c r="H310" s="308" t="str">
        <f t="shared" si="18"/>
        <v/>
      </c>
      <c r="I310" s="156" t="str">
        <f t="shared" ca="1" si="19"/>
        <v>RAZLIKA</v>
      </c>
      <c r="J310" s="311">
        <f t="shared" ca="1" si="20"/>
        <v>1.0000000000047748E-2</v>
      </c>
    </row>
    <row r="311" spans="2:10" x14ac:dyDescent="0.2">
      <c r="B311" t="str">
        <f>'Kup Hrvatske 2020., original'!B310</f>
        <v>Anita Sem</v>
      </c>
      <c r="C311" s="154">
        <f>IFERROR(ROUND('Kup Hrvatske 2020., original'!V310,2),'Kup Hrvatske 2020., original'!V310)</f>
        <v>390.65</v>
      </c>
      <c r="E311" t="str">
        <f>'Kup Hrvatske 2020., ispravljeno'!B326</f>
        <v>Anita Sem</v>
      </c>
      <c r="F311" s="154">
        <f ca="1">'Kup Hrvatske 2020., ispravljeno'!V326</f>
        <v>390.65</v>
      </c>
      <c r="H311" s="308" t="str">
        <f t="shared" si="18"/>
        <v/>
      </c>
      <c r="I311" s="156" t="str">
        <f t="shared" ca="1" si="19"/>
        <v/>
      </c>
      <c r="J311" s="311" t="str">
        <f t="shared" ca="1" si="20"/>
        <v/>
      </c>
    </row>
    <row r="312" spans="2:10" x14ac:dyDescent="0.2">
      <c r="B312" t="str">
        <f>'Kup Hrvatske 2020., original'!B311</f>
        <v>Mirjana Mandić</v>
      </c>
      <c r="C312" s="154">
        <f>IFERROR(ROUND('Kup Hrvatske 2020., original'!V311,2),'Kup Hrvatske 2020., original'!V311)</f>
        <v>380.35</v>
      </c>
      <c r="E312" t="str">
        <f>'Kup Hrvatske 2020., ispravljeno'!B327</f>
        <v>Mirjana Mandić</v>
      </c>
      <c r="F312" s="154">
        <f ca="1">'Kup Hrvatske 2020., ispravljeno'!V327</f>
        <v>380.35</v>
      </c>
      <c r="H312" s="308" t="str">
        <f t="shared" si="18"/>
        <v/>
      </c>
      <c r="I312" s="156" t="str">
        <f t="shared" ca="1" si="19"/>
        <v/>
      </c>
      <c r="J312" s="311" t="str">
        <f t="shared" ca="1" si="20"/>
        <v/>
      </c>
    </row>
    <row r="313" spans="2:10" x14ac:dyDescent="0.2">
      <c r="B313" t="str">
        <f>'Kup Hrvatske 2020., original'!B312</f>
        <v>Aida Krkić Drobić</v>
      </c>
      <c r="C313" s="154">
        <f>IFERROR(ROUND('Kup Hrvatske 2020., original'!V312,2),'Kup Hrvatske 2020., original'!V312)</f>
        <v>369.1</v>
      </c>
      <c r="E313" t="str">
        <f>'Kup Hrvatske 2020., ispravljeno'!B328</f>
        <v>Aida Krkić Drobić</v>
      </c>
      <c r="F313" s="154">
        <f ca="1">'Kup Hrvatske 2020., ispravljeno'!V328</f>
        <v>369.11</v>
      </c>
      <c r="H313" s="308" t="str">
        <f t="shared" si="18"/>
        <v/>
      </c>
      <c r="I313" s="156" t="str">
        <f t="shared" ca="1" si="19"/>
        <v>RAZLIKA</v>
      </c>
      <c r="J313" s="311">
        <f t="shared" ca="1" si="20"/>
        <v>9.9999999999909051E-3</v>
      </c>
    </row>
    <row r="314" spans="2:10" x14ac:dyDescent="0.2">
      <c r="B314" t="str">
        <f>'Kup Hrvatske 2020., original'!B313</f>
        <v>Višnja Dukić</v>
      </c>
      <c r="C314" s="154">
        <f>IFERROR(ROUND('Kup Hrvatske 2020., original'!V313,2),'Kup Hrvatske 2020., original'!V313)</f>
        <v>366.16</v>
      </c>
      <c r="E314" t="str">
        <f>'Kup Hrvatske 2020., ispravljeno'!B329</f>
        <v>Višnja Dukić</v>
      </c>
      <c r="F314" s="154">
        <f ca="1">'Kup Hrvatske 2020., ispravljeno'!V329</f>
        <v>366.15999999999997</v>
      </c>
      <c r="H314" s="308" t="str">
        <f t="shared" si="18"/>
        <v/>
      </c>
      <c r="I314" s="156" t="str">
        <f t="shared" ca="1" si="19"/>
        <v/>
      </c>
      <c r="J314" s="311" t="str">
        <f t="shared" ca="1" si="20"/>
        <v/>
      </c>
    </row>
    <row r="315" spans="2:10" x14ac:dyDescent="0.2">
      <c r="B315" t="str">
        <f>'Kup Hrvatske 2020., original'!B314</f>
        <v>Sandra Latinger</v>
      </c>
      <c r="C315" s="154">
        <f>IFERROR(ROUND('Kup Hrvatske 2020., original'!V314,2),'Kup Hrvatske 2020., original'!V314)</f>
        <v>344.08</v>
      </c>
      <c r="E315" t="str">
        <f>'Kup Hrvatske 2020., ispravljeno'!B330</f>
        <v>Sandra Latinger</v>
      </c>
      <c r="F315" s="154">
        <f ca="1">'Kup Hrvatske 2020., ispravljeno'!V330</f>
        <v>344.09</v>
      </c>
      <c r="H315" s="308" t="str">
        <f t="shared" si="18"/>
        <v/>
      </c>
      <c r="I315" s="156" t="str">
        <f t="shared" ca="1" si="19"/>
        <v>RAZLIKA</v>
      </c>
      <c r="J315" s="311">
        <f t="shared" ca="1" si="20"/>
        <v>9.9999999999909051E-3</v>
      </c>
    </row>
    <row r="316" spans="2:10" x14ac:dyDescent="0.2">
      <c r="B316" t="str">
        <f>'Kup Hrvatske 2020., original'!B315</f>
        <v>Lana Gerjević</v>
      </c>
      <c r="C316" s="154">
        <f>IFERROR(ROUND('Kup Hrvatske 2020., original'!V315,2),'Kup Hrvatske 2020., original'!V315)</f>
        <v>340.75</v>
      </c>
      <c r="E316" t="str">
        <f>'Kup Hrvatske 2020., ispravljeno'!B331</f>
        <v>Lana Gerjević</v>
      </c>
      <c r="F316" s="154">
        <f ca="1">'Kup Hrvatske 2020., ispravljeno'!V331</f>
        <v>340.18</v>
      </c>
      <c r="H316" s="308" t="str">
        <f t="shared" si="18"/>
        <v/>
      </c>
      <c r="I316" s="156" t="str">
        <f t="shared" ca="1" si="19"/>
        <v>RAZLIKA</v>
      </c>
      <c r="J316" s="311">
        <f t="shared" ca="1" si="20"/>
        <v>0.56999999999999318</v>
      </c>
    </row>
    <row r="317" spans="2:10" x14ac:dyDescent="0.2">
      <c r="B317" t="str">
        <f>'Kup Hrvatske 2020., original'!B316</f>
        <v>Antea Popović</v>
      </c>
      <c r="C317" s="154">
        <f>IFERROR(ROUND('Kup Hrvatske 2020., original'!V316,2),'Kup Hrvatske 2020., original'!V316)</f>
        <v>325.25</v>
      </c>
      <c r="E317" t="str">
        <f>'Kup Hrvatske 2020., ispravljeno'!B332</f>
        <v>Antea Popović</v>
      </c>
      <c r="F317" s="154">
        <f ca="1">'Kup Hrvatske 2020., ispravljeno'!V332</f>
        <v>325.26</v>
      </c>
      <c r="H317" s="308" t="str">
        <f t="shared" si="18"/>
        <v/>
      </c>
      <c r="I317" s="156" t="str">
        <f t="shared" ca="1" si="19"/>
        <v>RAZLIKA</v>
      </c>
      <c r="J317" s="311">
        <f t="shared" ca="1" si="20"/>
        <v>9.9999999999909051E-3</v>
      </c>
    </row>
    <row r="318" spans="2:10" x14ac:dyDescent="0.2">
      <c r="B318" t="str">
        <f>'Kup Hrvatske 2020., original'!B317</f>
        <v>Ana Markulin</v>
      </c>
      <c r="C318" s="154">
        <f>IFERROR(ROUND('Kup Hrvatske 2020., original'!V317,2),'Kup Hrvatske 2020., original'!V317)</f>
        <v>315.52999999999997</v>
      </c>
      <c r="E318" t="str">
        <f>'Kup Hrvatske 2020., ispravljeno'!B333</f>
        <v>Ana Markulin</v>
      </c>
      <c r="F318" s="154">
        <f ca="1">'Kup Hrvatske 2020., ispravljeno'!V333</f>
        <v>315.53000000000003</v>
      </c>
      <c r="H318" s="308" t="str">
        <f t="shared" si="18"/>
        <v/>
      </c>
      <c r="I318" s="156" t="str">
        <f t="shared" ca="1" si="19"/>
        <v/>
      </c>
      <c r="J318" s="311" t="str">
        <f t="shared" ca="1" si="20"/>
        <v/>
      </c>
    </row>
    <row r="319" spans="2:10" x14ac:dyDescent="0.2">
      <c r="B319" t="str">
        <f>'Kup Hrvatske 2020., original'!B318</f>
        <v>Jelena Lesjak</v>
      </c>
      <c r="C319" s="154">
        <f>IFERROR(ROUND('Kup Hrvatske 2020., original'!V318,2),'Kup Hrvatske 2020., original'!V318)</f>
        <v>308.44</v>
      </c>
      <c r="E319" t="str">
        <f>'Kup Hrvatske 2020., ispravljeno'!B334</f>
        <v>Jelena Lesjak</v>
      </c>
      <c r="F319" s="154">
        <f ca="1">'Kup Hrvatske 2020., ispravljeno'!V334</f>
        <v>308.44</v>
      </c>
      <c r="H319" s="308" t="str">
        <f t="shared" si="18"/>
        <v/>
      </c>
      <c r="I319" s="156" t="str">
        <f t="shared" ca="1" si="19"/>
        <v/>
      </c>
      <c r="J319" s="311" t="str">
        <f t="shared" ca="1" si="20"/>
        <v/>
      </c>
    </row>
    <row r="320" spans="2:10" x14ac:dyDescent="0.2">
      <c r="B320" t="str">
        <f>'Kup Hrvatske 2020., original'!B319</f>
        <v>Ana Kovačić</v>
      </c>
      <c r="C320" s="154">
        <f>IFERROR(ROUND('Kup Hrvatske 2020., original'!V319,2),'Kup Hrvatske 2020., original'!V319)</f>
        <v>212.8</v>
      </c>
      <c r="E320" t="str">
        <f>'Kup Hrvatske 2020., ispravljeno'!B335</f>
        <v>Ana Kovačić</v>
      </c>
      <c r="F320" s="154">
        <f ca="1">'Kup Hrvatske 2020., ispravljeno'!V335</f>
        <v>212.79000000000002</v>
      </c>
      <c r="H320" s="308" t="str">
        <f t="shared" si="18"/>
        <v/>
      </c>
      <c r="I320" s="156" t="str">
        <f t="shared" ca="1" si="19"/>
        <v>RAZLIKA</v>
      </c>
      <c r="J320" s="311">
        <f t="shared" ca="1" si="20"/>
        <v>9.9999999999909051E-3</v>
      </c>
    </row>
    <row r="321" spans="2:10" x14ac:dyDescent="0.2">
      <c r="B321" t="str">
        <f>'Kup Hrvatske 2020., original'!B320</f>
        <v>Mia Lovrec</v>
      </c>
      <c r="C321" s="154">
        <f>IFERROR(ROUND('Kup Hrvatske 2020., original'!V320,2),'Kup Hrvatske 2020., original'!V320)</f>
        <v>199.33</v>
      </c>
      <c r="E321" t="str">
        <f>'Kup Hrvatske 2020., ispravljeno'!B336</f>
        <v>Mia Lovrec</v>
      </c>
      <c r="F321" s="154">
        <f ca="1">'Kup Hrvatske 2020., ispravljeno'!V336</f>
        <v>199.32999999999998</v>
      </c>
      <c r="H321" s="308" t="str">
        <f t="shared" si="18"/>
        <v/>
      </c>
      <c r="I321" s="156" t="str">
        <f t="shared" ca="1" si="19"/>
        <v/>
      </c>
      <c r="J321" s="311" t="str">
        <f t="shared" ca="1" si="20"/>
        <v/>
      </c>
    </row>
    <row r="322" spans="2:10" x14ac:dyDescent="0.2">
      <c r="B322" t="str">
        <f>'Kup Hrvatske 2020., original'!B321</f>
        <v>Lovorka Čaja</v>
      </c>
      <c r="C322" s="154">
        <f>IFERROR(ROUND('Kup Hrvatske 2020., original'!V321,2),'Kup Hrvatske 2020., original'!V321)</f>
        <v>161.46</v>
      </c>
      <c r="E322" t="str">
        <f>'Kup Hrvatske 2020., ispravljeno'!B337</f>
        <v>Lovorka Čaja</v>
      </c>
      <c r="F322" s="154">
        <f ca="1">'Kup Hrvatske 2020., ispravljeno'!V337</f>
        <v>161.46</v>
      </c>
      <c r="H322" s="308" t="str">
        <f t="shared" si="18"/>
        <v/>
      </c>
      <c r="I322" s="156" t="str">
        <f t="shared" ca="1" si="19"/>
        <v/>
      </c>
      <c r="J322" s="311" t="str">
        <f t="shared" ca="1" si="20"/>
        <v/>
      </c>
    </row>
    <row r="323" spans="2:10" x14ac:dyDescent="0.2">
      <c r="B323" t="str">
        <f>'Kup Hrvatske 2020., original'!B322</f>
        <v>Helena Dukić</v>
      </c>
      <c r="C323" s="154">
        <f>IFERROR(ROUND('Kup Hrvatske 2020., original'!V322,2),'Kup Hrvatske 2020., original'!V322)</f>
        <v>153.56</v>
      </c>
      <c r="E323" t="str">
        <f>'Kup Hrvatske 2020., ispravljeno'!B338</f>
        <v>Helena Dukić</v>
      </c>
      <c r="F323" s="154">
        <f ca="1">'Kup Hrvatske 2020., ispravljeno'!V338</f>
        <v>153.56</v>
      </c>
      <c r="H323" s="308" t="str">
        <f t="shared" si="18"/>
        <v/>
      </c>
      <c r="I323" s="156" t="str">
        <f t="shared" ca="1" si="19"/>
        <v/>
      </c>
      <c r="J323" s="311" t="str">
        <f t="shared" ca="1" si="20"/>
        <v/>
      </c>
    </row>
    <row r="324" spans="2:10" x14ac:dyDescent="0.2">
      <c r="B324" t="str">
        <f>'Kup Hrvatske 2020., original'!B323</f>
        <v>Aleksandra Miličević</v>
      </c>
      <c r="C324" s="154">
        <f>IFERROR(ROUND('Kup Hrvatske 2020., original'!V323,2),'Kup Hrvatske 2020., original'!V323)</f>
        <v>146.33000000000001</v>
      </c>
      <c r="E324" t="str">
        <f>'Kup Hrvatske 2020., ispravljeno'!B339</f>
        <v>Aleksandra Miličević</v>
      </c>
      <c r="F324" s="154">
        <f ca="1">'Kup Hrvatske 2020., ispravljeno'!V339</f>
        <v>146.34</v>
      </c>
      <c r="H324" s="308" t="str">
        <f t="shared" si="18"/>
        <v/>
      </c>
      <c r="I324" s="156" t="str">
        <f t="shared" ca="1" si="19"/>
        <v>RAZLIKA</v>
      </c>
      <c r="J324" s="311">
        <f t="shared" ca="1" si="20"/>
        <v>9.9999999999909051E-3</v>
      </c>
    </row>
    <row r="325" spans="2:10" x14ac:dyDescent="0.2">
      <c r="B325" t="str">
        <f>'Kup Hrvatske 2020., original'!B324</f>
        <v>Melita Sučić</v>
      </c>
      <c r="C325" s="154">
        <f>IFERROR(ROUND('Kup Hrvatske 2020., original'!V324,2),'Kup Hrvatske 2020., original'!V324)</f>
        <v>141.22999999999999</v>
      </c>
      <c r="E325" t="str">
        <f>'Kup Hrvatske 2020., ispravljeno'!B340</f>
        <v>Melita Sučić</v>
      </c>
      <c r="F325" s="154">
        <f ca="1">'Kup Hrvatske 2020., ispravljeno'!V340</f>
        <v>141.22</v>
      </c>
      <c r="H325" s="308" t="str">
        <f t="shared" si="18"/>
        <v/>
      </c>
      <c r="I325" s="156" t="str">
        <f t="shared" ca="1" si="19"/>
        <v>RAZLIKA</v>
      </c>
      <c r="J325" s="311">
        <f t="shared" ca="1" si="20"/>
        <v>9.9999999999909051E-3</v>
      </c>
    </row>
    <row r="326" spans="2:10" x14ac:dyDescent="0.2">
      <c r="B326" t="str">
        <f>'Kup Hrvatske 2020., original'!B325</f>
        <v>Jelka Penić</v>
      </c>
      <c r="C326" s="154">
        <f>IFERROR(ROUND('Kup Hrvatske 2020., original'!V325,2),'Kup Hrvatske 2020., original'!V325)</f>
        <v>138.84</v>
      </c>
      <c r="E326" t="str">
        <f>'Kup Hrvatske 2020., ispravljeno'!B341</f>
        <v>Jelka Penić</v>
      </c>
      <c r="F326" s="154">
        <f ca="1">'Kup Hrvatske 2020., ispravljeno'!V341</f>
        <v>138.82999999999998</v>
      </c>
      <c r="H326" s="308" t="str">
        <f t="shared" si="18"/>
        <v/>
      </c>
      <c r="I326" s="156" t="str">
        <f t="shared" ca="1" si="19"/>
        <v>RAZLIKA</v>
      </c>
      <c r="J326" s="311">
        <f t="shared" ca="1" si="20"/>
        <v>1.0000000000019327E-2</v>
      </c>
    </row>
    <row r="327" spans="2:10" x14ac:dyDescent="0.2">
      <c r="B327" t="str">
        <f>'Kup Hrvatske 2020., original'!B326</f>
        <v>Iva Žulić</v>
      </c>
      <c r="C327" s="154">
        <f>IFERROR(ROUND('Kup Hrvatske 2020., original'!V326,2),'Kup Hrvatske 2020., original'!V326)</f>
        <v>118.84</v>
      </c>
      <c r="E327" t="str">
        <f>'Kup Hrvatske 2020., ispravljeno'!B342</f>
        <v>Iva Žulić</v>
      </c>
      <c r="F327" s="154">
        <f ca="1">'Kup Hrvatske 2020., ispravljeno'!V342</f>
        <v>118.84</v>
      </c>
      <c r="H327" s="308" t="str">
        <f t="shared" si="18"/>
        <v/>
      </c>
      <c r="I327" s="156" t="str">
        <f t="shared" ca="1" si="19"/>
        <v/>
      </c>
      <c r="J327" s="311" t="str">
        <f t="shared" ca="1" si="20"/>
        <v/>
      </c>
    </row>
    <row r="328" spans="2:10" x14ac:dyDescent="0.2">
      <c r="B328" t="str">
        <f>'Kup Hrvatske 2020., original'!B327</f>
        <v>Petra Abramović</v>
      </c>
      <c r="C328" s="154">
        <f>IFERROR(ROUND('Kup Hrvatske 2020., original'!V327,2),'Kup Hrvatske 2020., original'!V327)</f>
        <v>94.39</v>
      </c>
      <c r="E328" t="str">
        <f>'Kup Hrvatske 2020., ispravljeno'!B343</f>
        <v>Petra Abramović</v>
      </c>
      <c r="F328" s="154">
        <f ca="1">'Kup Hrvatske 2020., ispravljeno'!V343</f>
        <v>94.39</v>
      </c>
      <c r="H328" s="308" t="str">
        <f t="shared" si="18"/>
        <v/>
      </c>
      <c r="I328" s="156" t="str">
        <f t="shared" ca="1" si="19"/>
        <v/>
      </c>
      <c r="J328" s="311" t="str">
        <f t="shared" ca="1" si="20"/>
        <v/>
      </c>
    </row>
    <row r="329" spans="2:10" x14ac:dyDescent="0.2">
      <c r="B329" t="str">
        <f>'Kup Hrvatske 2020., original'!B328</f>
        <v>Margaux Grioche</v>
      </c>
      <c r="C329" s="154">
        <f>IFERROR(ROUND('Kup Hrvatske 2020., original'!V328,2),'Kup Hrvatske 2020., original'!V328)</f>
        <v>82.79</v>
      </c>
      <c r="E329" t="str">
        <f>'Kup Hrvatske 2020., ispravljeno'!B344</f>
        <v>Margaux Grioche</v>
      </c>
      <c r="F329" s="154">
        <f ca="1">'Kup Hrvatske 2020., ispravljeno'!V344</f>
        <v>82.79</v>
      </c>
      <c r="H329" s="308" t="str">
        <f t="shared" si="18"/>
        <v/>
      </c>
      <c r="I329" s="156" t="str">
        <f t="shared" ca="1" si="19"/>
        <v/>
      </c>
      <c r="J329" s="311" t="str">
        <f t="shared" ca="1" si="20"/>
        <v/>
      </c>
    </row>
    <row r="330" spans="2:10" x14ac:dyDescent="0.2">
      <c r="B330" t="str">
        <f>'Kup Hrvatske 2020., original'!B329</f>
        <v>Mihaela Kočila Petković</v>
      </c>
      <c r="C330" s="154">
        <f>IFERROR(ROUND('Kup Hrvatske 2020., original'!V329,2),'Kup Hrvatske 2020., original'!V329)</f>
        <v>72.59</v>
      </c>
      <c r="E330" t="str">
        <f>'Kup Hrvatske 2020., ispravljeno'!B345</f>
        <v>Mihaela Kočila Petković</v>
      </c>
      <c r="F330" s="154">
        <f ca="1">'Kup Hrvatske 2020., ispravljeno'!V345</f>
        <v>72.59</v>
      </c>
      <c r="H330" s="308" t="str">
        <f t="shared" si="18"/>
        <v/>
      </c>
      <c r="I330" s="156" t="str">
        <f t="shared" ca="1" si="19"/>
        <v/>
      </c>
      <c r="J330" s="311" t="str">
        <f t="shared" ca="1" si="20"/>
        <v/>
      </c>
    </row>
    <row r="331" spans="2:10" x14ac:dyDescent="0.2">
      <c r="B331" t="str">
        <f>'Kup Hrvatske 2020., original'!B330</f>
        <v>Mihaela Marija Perković</v>
      </c>
      <c r="C331" s="154">
        <f>IFERROR(ROUND('Kup Hrvatske 2020., original'!V330,2),'Kup Hrvatske 2020., original'!V330)</f>
        <v>66.03</v>
      </c>
      <c r="E331" t="str">
        <f>'Kup Hrvatske 2020., ispravljeno'!B346</f>
        <v>Mihaela Marija Perković</v>
      </c>
      <c r="F331" s="154">
        <f ca="1">'Kup Hrvatske 2020., ispravljeno'!V346</f>
        <v>66.03</v>
      </c>
      <c r="H331" s="308" t="str">
        <f t="shared" si="18"/>
        <v/>
      </c>
      <c r="I331" s="156" t="str">
        <f t="shared" ca="1" si="19"/>
        <v/>
      </c>
      <c r="J331" s="311" t="str">
        <f t="shared" ca="1" si="20"/>
        <v/>
      </c>
    </row>
    <row r="332" spans="2:10" x14ac:dyDescent="0.2">
      <c r="B332" t="str">
        <f>'Kup Hrvatske 2020., original'!B331</f>
        <v>Alma Cacan</v>
      </c>
      <c r="C332" s="154">
        <f>IFERROR(ROUND('Kup Hrvatske 2020., original'!V331,2),'Kup Hrvatske 2020., original'!V331)</f>
        <v>45.71</v>
      </c>
      <c r="E332" t="str">
        <f>'Kup Hrvatske 2020., ispravljeno'!B347</f>
        <v>Alma Cacan</v>
      </c>
      <c r="F332" s="154">
        <f ca="1">'Kup Hrvatske 2020., ispravljeno'!V347</f>
        <v>45.71</v>
      </c>
      <c r="H332" s="308" t="str">
        <f t="shared" si="18"/>
        <v/>
      </c>
      <c r="I332" s="156" t="str">
        <f t="shared" ca="1" si="19"/>
        <v/>
      </c>
      <c r="J332" s="311" t="str">
        <f t="shared" ca="1" si="20"/>
        <v/>
      </c>
    </row>
    <row r="333" spans="2:10" x14ac:dyDescent="0.2">
      <c r="B333" t="str">
        <f>'Kup Hrvatske 2020., original'!B332</f>
        <v>Aleksandra Brezovečki Biđin</v>
      </c>
      <c r="C333" s="154">
        <f>IFERROR(ROUND('Kup Hrvatske 2020., original'!V332,2),'Kup Hrvatske 2020., original'!V332)</f>
        <v>37.909999999999997</v>
      </c>
      <c r="E333" t="str">
        <f>'Kup Hrvatske 2020., ispravljeno'!B348</f>
        <v>Aleksandra Brezovečki Biđin</v>
      </c>
      <c r="F333" s="154">
        <f ca="1">'Kup Hrvatske 2020., ispravljeno'!V348</f>
        <v>37.909999999999997</v>
      </c>
      <c r="H333" s="308" t="str">
        <f t="shared" si="18"/>
        <v/>
      </c>
      <c r="I333" s="156" t="str">
        <f t="shared" ca="1" si="19"/>
        <v/>
      </c>
      <c r="J333" s="311" t="str">
        <f t="shared" ca="1" si="20"/>
        <v/>
      </c>
    </row>
    <row r="334" spans="2:10" x14ac:dyDescent="0.2">
      <c r="B334" t="str">
        <f>'Kup Hrvatske 2020., original'!B333</f>
        <v>Maša Mesić</v>
      </c>
      <c r="C334" s="154">
        <f>IFERROR(ROUND('Kup Hrvatske 2020., original'!V333,2),'Kup Hrvatske 2020., original'!V333)</f>
        <v>30.39</v>
      </c>
      <c r="E334" t="str">
        <f>'Kup Hrvatske 2020., ispravljeno'!B349</f>
        <v>Maša Mesić</v>
      </c>
      <c r="F334" s="154">
        <f ca="1">'Kup Hrvatske 2020., ispravljeno'!V349</f>
        <v>30.39</v>
      </c>
      <c r="H334" s="308" t="str">
        <f t="shared" si="18"/>
        <v/>
      </c>
      <c r="I334" s="156" t="str">
        <f t="shared" ca="1" si="19"/>
        <v/>
      </c>
      <c r="J334" s="311" t="str">
        <f t="shared" ca="1" si="20"/>
        <v/>
      </c>
    </row>
    <row r="335" spans="2:10" x14ac:dyDescent="0.2">
      <c r="B335" t="str">
        <f>'Kup Hrvatske 2020., original'!B334</f>
        <v>Ivana Šestan Krajnović</v>
      </c>
      <c r="C335" s="154">
        <f>IFERROR(ROUND('Kup Hrvatske 2020., original'!V334,2),'Kup Hrvatske 2020., original'!V334)</f>
        <v>0</v>
      </c>
      <c r="E335" t="str">
        <f>'Kup Hrvatske 2020., ispravljeno'!B350</f>
        <v>Ivana Šestan Krajnović</v>
      </c>
      <c r="F335" s="154">
        <f>'Kup Hrvatske 2020., ispravljeno'!V350</f>
        <v>0</v>
      </c>
      <c r="H335" s="308" t="str">
        <f t="shared" si="18"/>
        <v/>
      </c>
      <c r="I335" s="156" t="str">
        <f t="shared" si="19"/>
        <v/>
      </c>
      <c r="J335" s="311" t="str">
        <f t="shared" si="20"/>
        <v/>
      </c>
    </row>
    <row r="336" spans="2:10" x14ac:dyDescent="0.2">
      <c r="B336">
        <f>'Kup Hrvatske 2020., original'!B335</f>
        <v>0</v>
      </c>
      <c r="C336" s="154">
        <f>IFERROR(ROUND('Kup Hrvatske 2020., original'!V335,2),'Kup Hrvatske 2020., original'!V335)</f>
        <v>0</v>
      </c>
      <c r="E336">
        <f>'Kup Hrvatske 2020., ispravljeno'!B351</f>
        <v>0</v>
      </c>
      <c r="F336" s="154">
        <f>'Kup Hrvatske 2020., ispravljeno'!V351</f>
        <v>0</v>
      </c>
      <c r="H336" s="308" t="str">
        <f t="shared" si="18"/>
        <v/>
      </c>
      <c r="I336" s="156" t="str">
        <f t="shared" si="19"/>
        <v/>
      </c>
      <c r="J336" s="311" t="str">
        <f t="shared" si="20"/>
        <v/>
      </c>
    </row>
    <row r="337" spans="2:10" x14ac:dyDescent="0.2">
      <c r="B337" t="str">
        <f>'Kup Hrvatske 2020., original'!B336</f>
        <v>Ž35</v>
      </c>
      <c r="C337" s="154" t="str">
        <f>IFERROR(ROUND('Kup Hrvatske 2020., original'!V336,2),'Kup Hrvatske 2020., original'!V336)</f>
        <v>UKUPNO</v>
      </c>
      <c r="E337" t="str">
        <f>'Kup Hrvatske 2020., ispravljeno'!B352</f>
        <v>Ž35</v>
      </c>
      <c r="F337" s="154" t="str">
        <f>'Kup Hrvatske 2020., ispravljeno'!V352</f>
        <v>UKUPNO</v>
      </c>
      <c r="H337" s="308" t="str">
        <f t="shared" si="18"/>
        <v/>
      </c>
      <c r="I337" s="156" t="str">
        <f t="shared" si="19"/>
        <v/>
      </c>
      <c r="J337" s="311" t="str">
        <f t="shared" si="20"/>
        <v/>
      </c>
    </row>
    <row r="338" spans="2:10" x14ac:dyDescent="0.2">
      <c r="B338">
        <f>'Kup Hrvatske 2020., original'!B337</f>
        <v>0</v>
      </c>
      <c r="C338" s="154">
        <f>IFERROR(ROUND('Kup Hrvatske 2020., original'!V337,2),'Kup Hrvatske 2020., original'!V337)</f>
        <v>0</v>
      </c>
      <c r="E338">
        <f>'Kup Hrvatske 2020., ispravljeno'!B353</f>
        <v>0</v>
      </c>
      <c r="F338" s="154">
        <f>'Kup Hrvatske 2020., ispravljeno'!V353</f>
        <v>0</v>
      </c>
      <c r="H338" s="308" t="str">
        <f t="shared" si="18"/>
        <v/>
      </c>
      <c r="I338" s="156" t="str">
        <f t="shared" si="19"/>
        <v/>
      </c>
      <c r="J338" s="311" t="str">
        <f t="shared" si="20"/>
        <v/>
      </c>
    </row>
    <row r="339" spans="2:10" x14ac:dyDescent="0.2">
      <c r="B339">
        <f>'Kup Hrvatske 2020., original'!B338</f>
        <v>0</v>
      </c>
      <c r="C339" s="154">
        <f>IFERROR(ROUND('Kup Hrvatske 2020., original'!V338,2),'Kup Hrvatske 2020., original'!V338)</f>
        <v>0</v>
      </c>
      <c r="E339">
        <f>'Kup Hrvatske 2020., ispravljeno'!B354</f>
        <v>0</v>
      </c>
      <c r="F339" s="154">
        <f>'Kup Hrvatske 2020., ispravljeno'!V354</f>
        <v>0</v>
      </c>
      <c r="H339" s="308" t="str">
        <f t="shared" ref="H339:H402" si="21">IF(B339=E339,"","RAZLIKA")</f>
        <v/>
      </c>
      <c r="I339" s="156" t="str">
        <f t="shared" ref="I339:I402" si="22">IF(C339=F339,"","RAZLIKA")</f>
        <v/>
      </c>
      <c r="J339" s="311" t="str">
        <f t="shared" ref="J339:J402" si="23">IF(I339="","",ABS(F339-C339))</f>
        <v/>
      </c>
    </row>
    <row r="340" spans="2:10" x14ac:dyDescent="0.2">
      <c r="B340" t="str">
        <f>'Kup Hrvatske 2020., original'!B339</f>
        <v>Martina Bedeković Tanković</v>
      </c>
      <c r="C340" s="154">
        <f>IFERROR(ROUND('Kup Hrvatske 2020., original'!V339,2),'Kup Hrvatske 2020., original'!V339)</f>
        <v>495.7</v>
      </c>
      <c r="E340" t="str">
        <f>'Kup Hrvatske 2020., ispravljeno'!B356</f>
        <v>Martina Bedeković Tanković</v>
      </c>
      <c r="F340" s="154">
        <f ca="1">'Kup Hrvatske 2020., ispravljeno'!V356</f>
        <v>495.7</v>
      </c>
      <c r="H340" s="308" t="str">
        <f t="shared" si="21"/>
        <v/>
      </c>
      <c r="I340" s="156" t="str">
        <f t="shared" ca="1" si="22"/>
        <v/>
      </c>
      <c r="J340" s="311" t="str">
        <f t="shared" ca="1" si="23"/>
        <v/>
      </c>
    </row>
    <row r="341" spans="2:10" x14ac:dyDescent="0.2">
      <c r="B341" t="str">
        <f>'Kup Hrvatske 2020., original'!B340</f>
        <v>Irena Čorko Meštrović</v>
      </c>
      <c r="C341" s="154">
        <f>IFERROR(ROUND('Kup Hrvatske 2020., original'!V340,2),'Kup Hrvatske 2020., original'!V340)</f>
        <v>473.73</v>
      </c>
      <c r="E341" t="str">
        <f>'Kup Hrvatske 2020., ispravljeno'!B357</f>
        <v>Irena Čorko Meštrović</v>
      </c>
      <c r="F341" s="154">
        <f ca="1">'Kup Hrvatske 2020., ispravljeno'!V357</f>
        <v>473.73</v>
      </c>
      <c r="H341" s="308" t="str">
        <f t="shared" si="21"/>
        <v/>
      </c>
      <c r="I341" s="156" t="str">
        <f t="shared" ca="1" si="22"/>
        <v/>
      </c>
      <c r="J341" s="311" t="str">
        <f t="shared" ca="1" si="23"/>
        <v/>
      </c>
    </row>
    <row r="342" spans="2:10" x14ac:dyDescent="0.2">
      <c r="B342" t="str">
        <f>'Kup Hrvatske 2020., original'!B341</f>
        <v>Sanda Berženji</v>
      </c>
      <c r="C342" s="154">
        <f>IFERROR(ROUND('Kup Hrvatske 2020., original'!V341,2),'Kup Hrvatske 2020., original'!V341)</f>
        <v>472.29</v>
      </c>
      <c r="E342" t="str">
        <f>'Kup Hrvatske 2020., ispravljeno'!B358</f>
        <v>Sanda Berženji</v>
      </c>
      <c r="F342" s="154">
        <f ca="1">'Kup Hrvatske 2020., ispravljeno'!V358</f>
        <v>472.28</v>
      </c>
      <c r="H342" s="308" t="str">
        <f t="shared" si="21"/>
        <v/>
      </c>
      <c r="I342" s="156" t="str">
        <f t="shared" ca="1" si="22"/>
        <v>RAZLIKA</v>
      </c>
      <c r="J342" s="311">
        <f t="shared" ca="1" si="23"/>
        <v>1.0000000000047748E-2</v>
      </c>
    </row>
    <row r="343" spans="2:10" x14ac:dyDescent="0.2">
      <c r="B343" t="str">
        <f>'Kup Hrvatske 2020., original'!B342</f>
        <v>Sonja Lesjak</v>
      </c>
      <c r="C343" s="154">
        <f>IFERROR(ROUND('Kup Hrvatske 2020., original'!V342,2),'Kup Hrvatske 2020., original'!V342)</f>
        <v>470.59</v>
      </c>
      <c r="E343" t="str">
        <f>'Kup Hrvatske 2020., ispravljeno'!B359</f>
        <v>Sonja Lesjak</v>
      </c>
      <c r="F343" s="154">
        <f ca="1">'Kup Hrvatske 2020., ispravljeno'!V359</f>
        <v>470.59</v>
      </c>
      <c r="H343" s="308" t="str">
        <f t="shared" si="21"/>
        <v/>
      </c>
      <c r="I343" s="156" t="str">
        <f t="shared" ca="1" si="22"/>
        <v/>
      </c>
      <c r="J343" s="311" t="str">
        <f t="shared" ca="1" si="23"/>
        <v/>
      </c>
    </row>
    <row r="344" spans="2:10" x14ac:dyDescent="0.2">
      <c r="B344" t="str">
        <f>'Kup Hrvatske 2020., original'!B343</f>
        <v>Fabiana Cini</v>
      </c>
      <c r="C344" s="154">
        <f>IFERROR(ROUND('Kup Hrvatske 2020., original'!V343,2),'Kup Hrvatske 2020., original'!V343)</f>
        <v>453.01</v>
      </c>
      <c r="E344" t="str">
        <f>'Kup Hrvatske 2020., ispravljeno'!B360</f>
        <v>Fabiana Cini</v>
      </c>
      <c r="F344" s="154">
        <f ca="1">'Kup Hrvatske 2020., ispravljeno'!V360</f>
        <v>453.01</v>
      </c>
      <c r="H344" s="308" t="str">
        <f t="shared" si="21"/>
        <v/>
      </c>
      <c r="I344" s="156" t="str">
        <f t="shared" ca="1" si="22"/>
        <v/>
      </c>
      <c r="J344" s="311" t="str">
        <f t="shared" ca="1" si="23"/>
        <v/>
      </c>
    </row>
    <row r="345" spans="2:10" x14ac:dyDescent="0.2">
      <c r="B345" t="str">
        <f>'Kup Hrvatske 2020., original'!B344</f>
        <v>Željka Fištrek</v>
      </c>
      <c r="C345" s="154">
        <f>IFERROR(ROUND('Kup Hrvatske 2020., original'!V344,2),'Kup Hrvatske 2020., original'!V344)</f>
        <v>450.13</v>
      </c>
      <c r="E345" t="str">
        <f>'Kup Hrvatske 2020., ispravljeno'!B361</f>
        <v>Željka Fištrek</v>
      </c>
      <c r="F345" s="154">
        <f ca="1">'Kup Hrvatske 2020., ispravljeno'!V361</f>
        <v>450.14000000000004</v>
      </c>
      <c r="H345" s="308" t="str">
        <f t="shared" si="21"/>
        <v/>
      </c>
      <c r="I345" s="156" t="str">
        <f t="shared" ca="1" si="22"/>
        <v>RAZLIKA</v>
      </c>
      <c r="J345" s="311">
        <f t="shared" ca="1" si="23"/>
        <v>1.0000000000047748E-2</v>
      </c>
    </row>
    <row r="346" spans="2:10" x14ac:dyDescent="0.2">
      <c r="B346" t="str">
        <f>'Kup Hrvatske 2020., original'!B345</f>
        <v>Nikolina Šantić</v>
      </c>
      <c r="C346" s="154">
        <f>IFERROR(ROUND('Kup Hrvatske 2020., original'!V345,2),'Kup Hrvatske 2020., original'!V345)</f>
        <v>420.09</v>
      </c>
      <c r="E346" t="str">
        <f>'Kup Hrvatske 2020., ispravljeno'!B362</f>
        <v>Nikolina Šantić</v>
      </c>
      <c r="F346" s="154">
        <f ca="1">'Kup Hrvatske 2020., ispravljeno'!V362</f>
        <v>420.09000000000003</v>
      </c>
      <c r="H346" s="308" t="str">
        <f t="shared" si="21"/>
        <v/>
      </c>
      <c r="I346" s="156" t="str">
        <f t="shared" ca="1" si="22"/>
        <v/>
      </c>
      <c r="J346" s="311" t="str">
        <f t="shared" ca="1" si="23"/>
        <v/>
      </c>
    </row>
    <row r="347" spans="2:10" x14ac:dyDescent="0.2">
      <c r="B347" t="str">
        <f>'Kup Hrvatske 2020., original'!B346</f>
        <v>Sabina Seražin Korper</v>
      </c>
      <c r="C347" s="154">
        <f>IFERROR(ROUND('Kup Hrvatske 2020., original'!V346,2),'Kup Hrvatske 2020., original'!V346)</f>
        <v>390.1</v>
      </c>
      <c r="E347" t="str">
        <f>'Kup Hrvatske 2020., ispravljeno'!B363</f>
        <v>Sabina Seražin Korper</v>
      </c>
      <c r="F347" s="154">
        <f ca="1">'Kup Hrvatske 2020., ispravljeno'!V363</f>
        <v>390.09</v>
      </c>
      <c r="H347" s="308" t="str">
        <f t="shared" si="21"/>
        <v/>
      </c>
      <c r="I347" s="156" t="str">
        <f t="shared" ca="1" si="22"/>
        <v>RAZLIKA</v>
      </c>
      <c r="J347" s="311">
        <f t="shared" ca="1" si="23"/>
        <v>1.0000000000047748E-2</v>
      </c>
    </row>
    <row r="348" spans="2:10" x14ac:dyDescent="0.2">
      <c r="B348" t="str">
        <f>'Kup Hrvatske 2020., original'!B347</f>
        <v>Dunja van de Riet</v>
      </c>
      <c r="C348" s="154">
        <f>IFERROR(ROUND('Kup Hrvatske 2020., original'!V347,2),'Kup Hrvatske 2020., original'!V347)</f>
        <v>370.67</v>
      </c>
      <c r="E348" t="str">
        <f>'Kup Hrvatske 2020., ispravljeno'!B364</f>
        <v>Dunja van de Riet</v>
      </c>
      <c r="F348" s="154">
        <f ca="1">'Kup Hrvatske 2020., ispravljeno'!V364</f>
        <v>370.68</v>
      </c>
      <c r="H348" s="308" t="str">
        <f t="shared" si="21"/>
        <v/>
      </c>
      <c r="I348" s="156" t="str">
        <f t="shared" ca="1" si="22"/>
        <v>RAZLIKA</v>
      </c>
      <c r="J348" s="311">
        <f t="shared" ca="1" si="23"/>
        <v>9.9999999999909051E-3</v>
      </c>
    </row>
    <row r="349" spans="2:10" x14ac:dyDescent="0.2">
      <c r="B349" t="str">
        <f>'Kup Hrvatske 2020., original'!B348</f>
        <v>Maja Kušt</v>
      </c>
      <c r="C349" s="154">
        <f>IFERROR(ROUND('Kup Hrvatske 2020., original'!V348,2),'Kup Hrvatske 2020., original'!V348)</f>
        <v>338.41</v>
      </c>
      <c r="E349" t="str">
        <f>'Kup Hrvatske 2020., ispravljeno'!B365</f>
        <v>Maja Kušt</v>
      </c>
      <c r="F349" s="154">
        <f ca="1">'Kup Hrvatske 2020., ispravljeno'!V365</f>
        <v>338.4</v>
      </c>
      <c r="H349" s="308" t="str">
        <f t="shared" si="21"/>
        <v/>
      </c>
      <c r="I349" s="156" t="str">
        <f t="shared" ca="1" si="22"/>
        <v>RAZLIKA</v>
      </c>
      <c r="J349" s="311">
        <f t="shared" ca="1" si="23"/>
        <v>1.0000000000047748E-2</v>
      </c>
    </row>
    <row r="350" spans="2:10" x14ac:dyDescent="0.2">
      <c r="B350" t="str">
        <f>'Kup Hrvatske 2020., original'!B349</f>
        <v>Mirka Jakšić</v>
      </c>
      <c r="C350" s="154">
        <f>IFERROR(ROUND('Kup Hrvatske 2020., original'!V349,2),'Kup Hrvatske 2020., original'!V349)</f>
        <v>337.65</v>
      </c>
      <c r="E350" t="str">
        <f>'Kup Hrvatske 2020., ispravljeno'!B366</f>
        <v>Mirka Jakšić</v>
      </c>
      <c r="F350" s="154">
        <f ca="1">'Kup Hrvatske 2020., ispravljeno'!V366</f>
        <v>337.64</v>
      </c>
      <c r="H350" s="308" t="str">
        <f t="shared" si="21"/>
        <v/>
      </c>
      <c r="I350" s="156" t="str">
        <f t="shared" ca="1" si="22"/>
        <v>RAZLIKA</v>
      </c>
      <c r="J350" s="311">
        <f t="shared" ca="1" si="23"/>
        <v>9.9999999999909051E-3</v>
      </c>
    </row>
    <row r="351" spans="2:10" x14ac:dyDescent="0.2">
      <c r="B351" t="str">
        <f>'Kup Hrvatske 2020., original'!B350</f>
        <v>Vlatka Stupalo</v>
      </c>
      <c r="C351" s="154">
        <f>IFERROR(ROUND('Kup Hrvatske 2020., original'!V350,2),'Kup Hrvatske 2020., original'!V350)</f>
        <v>330.06</v>
      </c>
      <c r="E351" t="str">
        <f>'Kup Hrvatske 2020., ispravljeno'!B367</f>
        <v>Vlatka Stupalo</v>
      </c>
      <c r="F351" s="154">
        <f ca="1">'Kup Hrvatske 2020., ispravljeno'!V367</f>
        <v>330.05</v>
      </c>
      <c r="H351" s="308" t="str">
        <f t="shared" si="21"/>
        <v/>
      </c>
      <c r="I351" s="156" t="str">
        <f t="shared" ca="1" si="22"/>
        <v>RAZLIKA</v>
      </c>
      <c r="J351" s="311">
        <f t="shared" ca="1" si="23"/>
        <v>9.9999999999909051E-3</v>
      </c>
    </row>
    <row r="352" spans="2:10" x14ac:dyDescent="0.2">
      <c r="B352" t="str">
        <f>'Kup Hrvatske 2020., original'!B351</f>
        <v>Sabina Rako</v>
      </c>
      <c r="C352" s="154">
        <f>IFERROR(ROUND('Kup Hrvatske 2020., original'!V351,2),'Kup Hrvatske 2020., original'!V351)</f>
        <v>308.33999999999997</v>
      </c>
      <c r="E352" t="str">
        <f>'Kup Hrvatske 2020., ispravljeno'!B368</f>
        <v>Sabina Rako</v>
      </c>
      <c r="F352" s="154">
        <f ca="1">'Kup Hrvatske 2020., ispravljeno'!V368</f>
        <v>308.34000000000003</v>
      </c>
      <c r="H352" s="308" t="str">
        <f t="shared" si="21"/>
        <v/>
      </c>
      <c r="I352" s="156" t="str">
        <f t="shared" ca="1" si="22"/>
        <v/>
      </c>
      <c r="J352" s="311" t="str">
        <f t="shared" ca="1" si="23"/>
        <v/>
      </c>
    </row>
    <row r="353" spans="2:10" x14ac:dyDescent="0.2">
      <c r="B353" t="str">
        <f>'Kup Hrvatske 2020., original'!B352</f>
        <v>Violeta Čalić</v>
      </c>
      <c r="C353" s="154">
        <f>IFERROR(ROUND('Kup Hrvatske 2020., original'!V352,2),'Kup Hrvatske 2020., original'!V352)</f>
        <v>307.42</v>
      </c>
      <c r="E353" t="str">
        <f>'Kup Hrvatske 2020., ispravljeno'!B369</f>
        <v>Violeta Čalić</v>
      </c>
      <c r="F353" s="154">
        <f ca="1">'Kup Hrvatske 2020., ispravljeno'!V369</f>
        <v>306.40999999999997</v>
      </c>
      <c r="H353" s="308" t="str">
        <f t="shared" si="21"/>
        <v/>
      </c>
      <c r="I353" s="156" t="str">
        <f t="shared" ca="1" si="22"/>
        <v>RAZLIKA</v>
      </c>
      <c r="J353" s="311">
        <f t="shared" ca="1" si="23"/>
        <v>1.0100000000000477</v>
      </c>
    </row>
    <row r="354" spans="2:10" x14ac:dyDescent="0.2">
      <c r="B354" t="str">
        <f>'Kup Hrvatske 2020., original'!B353</f>
        <v>Jasminka Cindrić Perković</v>
      </c>
      <c r="C354" s="154">
        <f>IFERROR(ROUND('Kup Hrvatske 2020., original'!V353,2),'Kup Hrvatske 2020., original'!V353)</f>
        <v>307.20999999999998</v>
      </c>
      <c r="E354" t="str">
        <f>'Kup Hrvatske 2020., ispravljeno'!B370</f>
        <v>Jasminka Cindrić Perković</v>
      </c>
      <c r="F354" s="154">
        <f ca="1">'Kup Hrvatske 2020., ispravljeno'!V370</f>
        <v>307.21000000000004</v>
      </c>
      <c r="H354" s="308" t="str">
        <f t="shared" si="21"/>
        <v/>
      </c>
      <c r="I354" s="156" t="str">
        <f t="shared" ca="1" si="22"/>
        <v/>
      </c>
      <c r="J354" s="311" t="str">
        <f t="shared" ca="1" si="23"/>
        <v/>
      </c>
    </row>
    <row r="355" spans="2:10" x14ac:dyDescent="0.2">
      <c r="B355" t="str">
        <f>'Kup Hrvatske 2020., original'!B354</f>
        <v>Ivana Horbec</v>
      </c>
      <c r="C355" s="154">
        <f>IFERROR(ROUND('Kup Hrvatske 2020., original'!V354,2),'Kup Hrvatske 2020., original'!V354)</f>
        <v>301.83</v>
      </c>
      <c r="E355" t="str">
        <f>'Kup Hrvatske 2020., ispravljeno'!B371</f>
        <v>Ivana Horbec</v>
      </c>
      <c r="F355" s="154">
        <f ca="1">'Kup Hrvatske 2020., ispravljeno'!V371</f>
        <v>301.83</v>
      </c>
      <c r="H355" s="308" t="str">
        <f t="shared" si="21"/>
        <v/>
      </c>
      <c r="I355" s="156" t="str">
        <f t="shared" ca="1" si="22"/>
        <v/>
      </c>
      <c r="J355" s="311" t="str">
        <f t="shared" ca="1" si="23"/>
        <v/>
      </c>
    </row>
    <row r="356" spans="2:10" x14ac:dyDescent="0.2">
      <c r="B356" t="str">
        <f>'Kup Hrvatske 2020., original'!B355</f>
        <v>Bernardica Stipić</v>
      </c>
      <c r="C356" s="154">
        <f>IFERROR(ROUND('Kup Hrvatske 2020., original'!V355,2),'Kup Hrvatske 2020., original'!V355)</f>
        <v>297.11</v>
      </c>
      <c r="E356" t="str">
        <f>'Kup Hrvatske 2020., ispravljeno'!B372</f>
        <v>Ana Delić</v>
      </c>
      <c r="F356" s="154">
        <f ca="1">'Kup Hrvatske 2020., ispravljeno'!V372</f>
        <v>301.17</v>
      </c>
      <c r="H356" s="308" t="str">
        <f t="shared" si="21"/>
        <v>RAZLIKA</v>
      </c>
      <c r="I356" s="156" t="str">
        <f ca="1">IF(C357=F356,"","RAZLIKA")</f>
        <v>RAZLIKA</v>
      </c>
      <c r="J356" s="311">
        <f ca="1">IF(I356="","",ABS(F356-C357))</f>
        <v>69.490000000000009</v>
      </c>
    </row>
    <row r="357" spans="2:10" x14ac:dyDescent="0.2">
      <c r="B357" t="str">
        <f>'Kup Hrvatske 2020., original'!B356</f>
        <v>Ana Delić</v>
      </c>
      <c r="C357" s="154">
        <f>IFERROR(ROUND('Kup Hrvatske 2020., original'!V356,2),'Kup Hrvatske 2020., original'!V356)</f>
        <v>231.68</v>
      </c>
      <c r="E357" t="str">
        <f>'Kup Hrvatske 2020., ispravljeno'!B373</f>
        <v>Bernardica Stipić</v>
      </c>
      <c r="F357" s="154">
        <f ca="1">'Kup Hrvatske 2020., ispravljeno'!V373</f>
        <v>297.10000000000002</v>
      </c>
      <c r="H357" s="308" t="str">
        <f t="shared" si="21"/>
        <v>RAZLIKA</v>
      </c>
      <c r="I357" s="156" t="str">
        <f ca="1">IF(C356=F357,"","RAZLIKA")</f>
        <v>RAZLIKA</v>
      </c>
      <c r="J357" s="311">
        <f ca="1">IF(I357="","",ABS(F357-C356))</f>
        <v>9.9999999999909051E-3</v>
      </c>
    </row>
    <row r="358" spans="2:10" x14ac:dyDescent="0.2">
      <c r="B358" t="str">
        <f>'Kup Hrvatske 2020., original'!B357</f>
        <v>Marta Kiš</v>
      </c>
      <c r="C358" s="154">
        <f>IFERROR(ROUND('Kup Hrvatske 2020., original'!V357,2),'Kup Hrvatske 2020., original'!V357)</f>
        <v>202.1</v>
      </c>
      <c r="E358" t="str">
        <f>'Kup Hrvatske 2020., ispravljeno'!B374</f>
        <v>Marta Kiš</v>
      </c>
      <c r="F358" s="154">
        <f ca="1">'Kup Hrvatske 2020., ispravljeno'!V374</f>
        <v>202.10000000000002</v>
      </c>
      <c r="H358" s="308" t="str">
        <f t="shared" si="21"/>
        <v/>
      </c>
      <c r="I358" s="156" t="str">
        <f t="shared" ca="1" si="22"/>
        <v/>
      </c>
      <c r="J358" s="311" t="str">
        <f t="shared" ca="1" si="23"/>
        <v/>
      </c>
    </row>
    <row r="359" spans="2:10" x14ac:dyDescent="0.2">
      <c r="B359" t="str">
        <f>'Kup Hrvatske 2020., original'!B358</f>
        <v>Nikolina Miovec</v>
      </c>
      <c r="C359" s="154">
        <f>IFERROR(ROUND('Kup Hrvatske 2020., original'!V358,2),'Kup Hrvatske 2020., original'!V358)</f>
        <v>120.68</v>
      </c>
      <c r="E359" t="str">
        <f>'Kup Hrvatske 2020., ispravljeno'!B375</f>
        <v>Nikolina Miovec</v>
      </c>
      <c r="F359" s="154">
        <f ca="1">'Kup Hrvatske 2020., ispravljeno'!V375</f>
        <v>120.68</v>
      </c>
      <c r="H359" s="308" t="str">
        <f t="shared" si="21"/>
        <v/>
      </c>
      <c r="I359" s="156" t="str">
        <f t="shared" ca="1" si="22"/>
        <v/>
      </c>
      <c r="J359" s="311" t="str">
        <f t="shared" ca="1" si="23"/>
        <v/>
      </c>
    </row>
    <row r="360" spans="2:10" x14ac:dyDescent="0.2">
      <c r="B360" t="str">
        <f>'Kup Hrvatske 2020., original'!B359</f>
        <v>Slađana Lučić</v>
      </c>
      <c r="C360" s="154">
        <f>IFERROR(ROUND('Kup Hrvatske 2020., original'!V359,2),'Kup Hrvatske 2020., original'!V359)</f>
        <v>59.09</v>
      </c>
      <c r="E360" t="str">
        <f>'Kup Hrvatske 2020., ispravljeno'!B376</f>
        <v>Slađana Lučić</v>
      </c>
      <c r="F360" s="154">
        <f ca="1">'Kup Hrvatske 2020., ispravljeno'!V376</f>
        <v>59.09</v>
      </c>
      <c r="H360" s="308" t="str">
        <f t="shared" si="21"/>
        <v/>
      </c>
      <c r="I360" s="156" t="str">
        <f t="shared" ca="1" si="22"/>
        <v/>
      </c>
      <c r="J360" s="311" t="str">
        <f t="shared" ca="1" si="23"/>
        <v/>
      </c>
    </row>
    <row r="361" spans="2:10" x14ac:dyDescent="0.2">
      <c r="B361" t="str">
        <f>'Kup Hrvatske 2020., original'!B360</f>
        <v>Ivana Sertić</v>
      </c>
      <c r="C361" s="154">
        <f>IFERROR(ROUND('Kup Hrvatske 2020., original'!V360,2),'Kup Hrvatske 2020., original'!V360)</f>
        <v>47.13</v>
      </c>
      <c r="E361" t="str">
        <f>'Kup Hrvatske 2020., ispravljeno'!B378</f>
        <v>Ana Mandić</v>
      </c>
      <c r="F361" s="154">
        <f>'Kup Hrvatske 2020., ispravljeno'!V378</f>
        <v>0</v>
      </c>
      <c r="H361" s="308" t="str">
        <f t="shared" si="21"/>
        <v>RAZLIKA</v>
      </c>
      <c r="I361" s="156" t="str">
        <f t="shared" si="22"/>
        <v>RAZLIKA</v>
      </c>
      <c r="J361" s="311">
        <f t="shared" si="23"/>
        <v>47.13</v>
      </c>
    </row>
    <row r="362" spans="2:10" x14ac:dyDescent="0.2">
      <c r="B362">
        <f>'Kup Hrvatske 2020., original'!B361</f>
        <v>0</v>
      </c>
      <c r="C362" s="154">
        <f>IFERROR(ROUND('Kup Hrvatske 2020., original'!V361,2),'Kup Hrvatske 2020., original'!V361)</f>
        <v>0</v>
      </c>
      <c r="E362">
        <f>'Kup Hrvatske 2020., ispravljeno'!B379</f>
        <v>0</v>
      </c>
      <c r="F362" s="154">
        <f>'Kup Hrvatske 2020., ispravljeno'!V379</f>
        <v>0</v>
      </c>
      <c r="H362" s="308" t="str">
        <f t="shared" si="21"/>
        <v/>
      </c>
      <c r="I362" s="156" t="str">
        <f t="shared" si="22"/>
        <v/>
      </c>
      <c r="J362" s="311" t="str">
        <f t="shared" si="23"/>
        <v/>
      </c>
    </row>
    <row r="363" spans="2:10" x14ac:dyDescent="0.2">
      <c r="B363" t="str">
        <f>'Kup Hrvatske 2020., original'!B362</f>
        <v>Ž45</v>
      </c>
      <c r="C363" s="154" t="str">
        <f>IFERROR(ROUND('Kup Hrvatske 2020., original'!V362,2),'Kup Hrvatske 2020., original'!V362)</f>
        <v>UKUPNO</v>
      </c>
      <c r="E363" t="str">
        <f>'Kup Hrvatske 2020., ispravljeno'!B380</f>
        <v>Ž45</v>
      </c>
      <c r="F363" s="154" t="str">
        <f>'Kup Hrvatske 2020., ispravljeno'!V380</f>
        <v>UKUPNO</v>
      </c>
      <c r="H363" s="308" t="str">
        <f t="shared" si="21"/>
        <v/>
      </c>
      <c r="I363" s="156" t="str">
        <f t="shared" si="22"/>
        <v/>
      </c>
      <c r="J363" s="311" t="str">
        <f t="shared" si="23"/>
        <v/>
      </c>
    </row>
    <row r="364" spans="2:10" x14ac:dyDescent="0.2">
      <c r="B364">
        <f>'Kup Hrvatske 2020., original'!B363</f>
        <v>0</v>
      </c>
      <c r="C364" s="154">
        <f>IFERROR(ROUND('Kup Hrvatske 2020., original'!V363,2),'Kup Hrvatske 2020., original'!V363)</f>
        <v>0</v>
      </c>
      <c r="E364">
        <f>'Kup Hrvatske 2020., ispravljeno'!B381</f>
        <v>0</v>
      </c>
      <c r="F364" s="154">
        <f>'Kup Hrvatske 2020., ispravljeno'!V381</f>
        <v>0</v>
      </c>
      <c r="H364" s="308" t="str">
        <f t="shared" si="21"/>
        <v/>
      </c>
      <c r="I364" s="156" t="str">
        <f t="shared" si="22"/>
        <v/>
      </c>
      <c r="J364" s="311" t="str">
        <f t="shared" si="23"/>
        <v/>
      </c>
    </row>
    <row r="365" spans="2:10" x14ac:dyDescent="0.2">
      <c r="B365">
        <f>'Kup Hrvatske 2020., original'!B364</f>
        <v>0</v>
      </c>
      <c r="C365" s="154">
        <f>IFERROR(ROUND('Kup Hrvatske 2020., original'!V364,2),'Kup Hrvatske 2020., original'!V364)</f>
        <v>0</v>
      </c>
      <c r="E365">
        <f>'Kup Hrvatske 2020., ispravljeno'!B382</f>
        <v>0</v>
      </c>
      <c r="F365" s="154">
        <f>'Kup Hrvatske 2020., ispravljeno'!V382</f>
        <v>0</v>
      </c>
      <c r="H365" s="308" t="str">
        <f t="shared" si="21"/>
        <v/>
      </c>
      <c r="I365" s="156" t="str">
        <f t="shared" si="22"/>
        <v/>
      </c>
      <c r="J365" s="311" t="str">
        <f t="shared" si="23"/>
        <v/>
      </c>
    </row>
    <row r="366" spans="2:10" x14ac:dyDescent="0.2">
      <c r="B366" t="str">
        <f>'Kup Hrvatske 2020., original'!B365</f>
        <v>Ivana Gobec</v>
      </c>
      <c r="C366" s="154">
        <f>IFERROR(ROUND('Kup Hrvatske 2020., original'!V365,2),'Kup Hrvatske 2020., original'!V365)</f>
        <v>500</v>
      </c>
      <c r="E366" t="str">
        <f>'Kup Hrvatske 2020., ispravljeno'!B384</f>
        <v>Ivana Gobec</v>
      </c>
      <c r="F366" s="154">
        <f ca="1">'Kup Hrvatske 2020., ispravljeno'!V384</f>
        <v>500</v>
      </c>
      <c r="H366" s="308" t="str">
        <f t="shared" si="21"/>
        <v/>
      </c>
      <c r="I366" s="156" t="str">
        <f t="shared" ca="1" si="22"/>
        <v/>
      </c>
      <c r="J366" s="311" t="str">
        <f t="shared" ca="1" si="23"/>
        <v/>
      </c>
    </row>
    <row r="367" spans="2:10" x14ac:dyDescent="0.2">
      <c r="B367" t="str">
        <f>'Kup Hrvatske 2020., original'!B366</f>
        <v>Bojana Nikolić</v>
      </c>
      <c r="C367" s="154">
        <f>IFERROR(ROUND('Kup Hrvatske 2020., original'!V366,2),'Kup Hrvatske 2020., original'!V366)</f>
        <v>471.5</v>
      </c>
      <c r="E367" t="str">
        <f>'Kup Hrvatske 2020., ispravljeno'!B385</f>
        <v>Bojana Nikolić</v>
      </c>
      <c r="F367" s="154">
        <f ca="1">'Kup Hrvatske 2020., ispravljeno'!V385</f>
        <v>471.5</v>
      </c>
      <c r="H367" s="308" t="str">
        <f t="shared" si="21"/>
        <v/>
      </c>
      <c r="I367" s="156" t="str">
        <f t="shared" ca="1" si="22"/>
        <v/>
      </c>
      <c r="J367" s="311" t="str">
        <f t="shared" ca="1" si="23"/>
        <v/>
      </c>
    </row>
    <row r="368" spans="2:10" x14ac:dyDescent="0.2">
      <c r="B368" t="str">
        <f>'Kup Hrvatske 2020., original'!B367</f>
        <v>Srebrenka Vuk</v>
      </c>
      <c r="C368" s="154">
        <f>IFERROR(ROUND('Kup Hrvatske 2020., original'!V367,2),'Kup Hrvatske 2020., original'!V367)</f>
        <v>428.89</v>
      </c>
      <c r="E368" t="str">
        <f>'Kup Hrvatske 2020., ispravljeno'!B386</f>
        <v>Srebrenka Vuk</v>
      </c>
      <c r="F368" s="154">
        <f ca="1">'Kup Hrvatske 2020., ispravljeno'!V386</f>
        <v>428.88000000000005</v>
      </c>
      <c r="H368" s="308" t="str">
        <f t="shared" si="21"/>
        <v/>
      </c>
      <c r="I368" s="156" t="str">
        <f t="shared" ca="1" si="22"/>
        <v>RAZLIKA</v>
      </c>
      <c r="J368" s="311">
        <f t="shared" ca="1" si="23"/>
        <v>9.9999999999340616E-3</v>
      </c>
    </row>
    <row r="369" spans="2:10" x14ac:dyDescent="0.2">
      <c r="B369" t="str">
        <f>'Kup Hrvatske 2020., original'!B368</f>
        <v>Neda Punek Gobec</v>
      </c>
      <c r="C369" s="154">
        <f>IFERROR(ROUND('Kup Hrvatske 2020., original'!V368,2),'Kup Hrvatske 2020., original'!V368)</f>
        <v>424.83</v>
      </c>
      <c r="E369" t="str">
        <f>'Kup Hrvatske 2020., ispravljeno'!B387</f>
        <v>Neda Punek Gobec</v>
      </c>
      <c r="F369" s="154">
        <f ca="1">'Kup Hrvatske 2020., ispravljeno'!V387</f>
        <v>424.84</v>
      </c>
      <c r="H369" s="308" t="str">
        <f t="shared" si="21"/>
        <v/>
      </c>
      <c r="I369" s="156" t="str">
        <f t="shared" ca="1" si="22"/>
        <v>RAZLIKA</v>
      </c>
      <c r="J369" s="311">
        <f t="shared" ca="1" si="23"/>
        <v>9.9999999999909051E-3</v>
      </c>
    </row>
    <row r="370" spans="2:10" x14ac:dyDescent="0.2">
      <c r="B370" t="str">
        <f>'Kup Hrvatske 2020., original'!B369</f>
        <v>Gabrijela Baburek</v>
      </c>
      <c r="C370" s="154">
        <f>IFERROR(ROUND('Kup Hrvatske 2020., original'!V369,2),'Kup Hrvatske 2020., original'!V369)</f>
        <v>423.53</v>
      </c>
      <c r="E370" t="str">
        <f>'Kup Hrvatske 2020., ispravljeno'!B388</f>
        <v>Gabrijela Baburek</v>
      </c>
      <c r="F370" s="154">
        <f ca="1">'Kup Hrvatske 2020., ispravljeno'!V388</f>
        <v>423.53000000000003</v>
      </c>
      <c r="H370" s="308" t="str">
        <f t="shared" si="21"/>
        <v/>
      </c>
      <c r="I370" s="156" t="str">
        <f t="shared" ca="1" si="22"/>
        <v/>
      </c>
      <c r="J370" s="311" t="str">
        <f t="shared" ca="1" si="23"/>
        <v/>
      </c>
    </row>
    <row r="371" spans="2:10" x14ac:dyDescent="0.2">
      <c r="B371" t="str">
        <f>'Kup Hrvatske 2020., original'!B370</f>
        <v>Marija Jazvić Mioković</v>
      </c>
      <c r="C371" s="154">
        <f>IFERROR(ROUND('Kup Hrvatske 2020., original'!V370,2),'Kup Hrvatske 2020., original'!V370)</f>
        <v>416.53</v>
      </c>
      <c r="E371" t="str">
        <f>'Kup Hrvatske 2020., ispravljeno'!B389</f>
        <v>Marija Jazvić Mioković</v>
      </c>
      <c r="F371" s="154">
        <f ca="1">'Kup Hrvatske 2020., ispravljeno'!V389</f>
        <v>416.53</v>
      </c>
      <c r="H371" s="308" t="str">
        <f t="shared" si="21"/>
        <v/>
      </c>
      <c r="I371" s="156" t="str">
        <f t="shared" ca="1" si="22"/>
        <v/>
      </c>
      <c r="J371" s="311" t="str">
        <f t="shared" ca="1" si="23"/>
        <v/>
      </c>
    </row>
    <row r="372" spans="2:10" x14ac:dyDescent="0.2">
      <c r="B372" t="str">
        <f>'Kup Hrvatske 2020., original'!B371</f>
        <v>Nataša Kolarek</v>
      </c>
      <c r="C372" s="154">
        <f>IFERROR(ROUND('Kup Hrvatske 2020., original'!V371,2),'Kup Hrvatske 2020., original'!V371)</f>
        <v>396.99</v>
      </c>
      <c r="E372" t="str">
        <f>'Kup Hrvatske 2020., ispravljeno'!B390</f>
        <v>Nataša Kolarek</v>
      </c>
      <c r="F372" s="154">
        <f ca="1">'Kup Hrvatske 2020., ispravljeno'!V390</f>
        <v>397</v>
      </c>
      <c r="H372" s="308" t="str">
        <f t="shared" si="21"/>
        <v/>
      </c>
      <c r="I372" s="156" t="str">
        <f t="shared" ca="1" si="22"/>
        <v>RAZLIKA</v>
      </c>
      <c r="J372" s="311">
        <f t="shared" ca="1" si="23"/>
        <v>9.9999999999909051E-3</v>
      </c>
    </row>
    <row r="373" spans="2:10" x14ac:dyDescent="0.2">
      <c r="B373" t="str">
        <f>'Kup Hrvatske 2020., original'!B372</f>
        <v>Beata Adrianna Glinska</v>
      </c>
      <c r="C373" s="154">
        <f>IFERROR(ROUND('Kup Hrvatske 2020., original'!V372,2),'Kup Hrvatske 2020., original'!V372)</f>
        <v>394.09</v>
      </c>
      <c r="E373" t="str">
        <f>'Kup Hrvatske 2020., ispravljeno'!B391</f>
        <v>Beata Adrianna Glinska</v>
      </c>
      <c r="F373" s="154">
        <f ca="1">'Kup Hrvatske 2020., ispravljeno'!V391</f>
        <v>394.16999999999996</v>
      </c>
      <c r="H373" s="308" t="str">
        <f t="shared" si="21"/>
        <v/>
      </c>
      <c r="I373" s="156" t="str">
        <f t="shared" ca="1" si="22"/>
        <v>RAZLIKA</v>
      </c>
      <c r="J373" s="311">
        <f t="shared" ca="1" si="23"/>
        <v>7.9999999999984084E-2</v>
      </c>
    </row>
    <row r="374" spans="2:10" x14ac:dyDescent="0.2">
      <c r="B374" t="str">
        <f>'Kup Hrvatske 2020., original'!B373</f>
        <v>Marija Schubert</v>
      </c>
      <c r="C374" s="154">
        <f>IFERROR(ROUND('Kup Hrvatske 2020., original'!V373,2),'Kup Hrvatske 2020., original'!V373)</f>
        <v>386.78</v>
      </c>
      <c r="E374" t="str">
        <f>'Kup Hrvatske 2020., ispravljeno'!B392</f>
        <v>Marija Schubert</v>
      </c>
      <c r="F374" s="154">
        <f ca="1">'Kup Hrvatske 2020., ispravljeno'!V392</f>
        <v>386.78000000000003</v>
      </c>
      <c r="H374" s="308" t="str">
        <f t="shared" si="21"/>
        <v/>
      </c>
      <c r="I374" s="156" t="str">
        <f t="shared" ca="1" si="22"/>
        <v/>
      </c>
      <c r="J374" s="311" t="str">
        <f t="shared" ca="1" si="23"/>
        <v/>
      </c>
    </row>
    <row r="375" spans="2:10" x14ac:dyDescent="0.2">
      <c r="B375" t="str">
        <f>'Kup Hrvatske 2020., original'!B374</f>
        <v>Ivana Kuzmanić</v>
      </c>
      <c r="C375" s="154">
        <f>IFERROR(ROUND('Kup Hrvatske 2020., original'!V374,2),'Kup Hrvatske 2020., original'!V374)</f>
        <v>359.29</v>
      </c>
      <c r="E375" t="str">
        <f>'Kup Hrvatske 2020., ispravljeno'!B393</f>
        <v>Ivana Kuzmanić</v>
      </c>
      <c r="F375" s="154">
        <f ca="1">'Kup Hrvatske 2020., ispravljeno'!V393</f>
        <v>359.3</v>
      </c>
      <c r="H375" s="308" t="str">
        <f t="shared" si="21"/>
        <v/>
      </c>
      <c r="I375" s="156" t="str">
        <f t="shared" ca="1" si="22"/>
        <v>RAZLIKA</v>
      </c>
      <c r="J375" s="311">
        <f t="shared" ca="1" si="23"/>
        <v>9.9999999999909051E-3</v>
      </c>
    </row>
    <row r="376" spans="2:10" x14ac:dyDescent="0.2">
      <c r="B376" t="str">
        <f>'Kup Hrvatske 2020., original'!B375</f>
        <v>Mirjana Horvat</v>
      </c>
      <c r="C376" s="154">
        <f>IFERROR(ROUND('Kup Hrvatske 2020., original'!V375,2),'Kup Hrvatske 2020., original'!V375)</f>
        <v>327.51</v>
      </c>
      <c r="E376" t="str">
        <f>'Kup Hrvatske 2020., ispravljeno'!B394</f>
        <v>Mirjana Horvat</v>
      </c>
      <c r="F376" s="154">
        <f ca="1">'Kup Hrvatske 2020., ispravljeno'!V394</f>
        <v>326.74</v>
      </c>
      <c r="H376" s="308" t="str">
        <f t="shared" si="21"/>
        <v/>
      </c>
      <c r="I376" s="156" t="str">
        <f t="shared" ca="1" si="22"/>
        <v>RAZLIKA</v>
      </c>
      <c r="J376" s="311">
        <f t="shared" ca="1" si="23"/>
        <v>0.76999999999998181</v>
      </c>
    </row>
    <row r="377" spans="2:10" x14ac:dyDescent="0.2">
      <c r="B377" t="str">
        <f>'Kup Hrvatske 2020., original'!B376</f>
        <v>Željka Miljković</v>
      </c>
      <c r="C377" s="154">
        <f>IFERROR(ROUND('Kup Hrvatske 2020., original'!V376,2),'Kup Hrvatske 2020., original'!V376)</f>
        <v>324.22000000000003</v>
      </c>
      <c r="E377" t="str">
        <f>'Kup Hrvatske 2020., ispravljeno'!B395</f>
        <v>Željka Miljković</v>
      </c>
      <c r="F377" s="154">
        <f ca="1">'Kup Hrvatske 2020., ispravljeno'!V395</f>
        <v>324.20999999999998</v>
      </c>
      <c r="H377" s="308" t="str">
        <f t="shared" si="21"/>
        <v/>
      </c>
      <c r="I377" s="156" t="str">
        <f t="shared" ca="1" si="22"/>
        <v>RAZLIKA</v>
      </c>
      <c r="J377" s="311">
        <f t="shared" ca="1" si="23"/>
        <v>1.0000000000047748E-2</v>
      </c>
    </row>
    <row r="378" spans="2:10" x14ac:dyDescent="0.2">
      <c r="B378" t="str">
        <f>'Kup Hrvatske 2020., original'!B377</f>
        <v>Evelyn Kraintz</v>
      </c>
      <c r="C378" s="154">
        <f>IFERROR(ROUND('Kup Hrvatske 2020., original'!V377,2),'Kup Hrvatske 2020., original'!V377)</f>
        <v>314.43</v>
      </c>
      <c r="E378" t="str">
        <f>'Kup Hrvatske 2020., ispravljeno'!B396</f>
        <v>Evelyn Kraintz</v>
      </c>
      <c r="F378" s="154">
        <f ca="1">'Kup Hrvatske 2020., ispravljeno'!V396</f>
        <v>314.42999999999995</v>
      </c>
      <c r="H378" s="308" t="str">
        <f t="shared" si="21"/>
        <v/>
      </c>
      <c r="I378" s="156" t="str">
        <f t="shared" ca="1" si="22"/>
        <v/>
      </c>
      <c r="J378" s="311" t="str">
        <f t="shared" ca="1" si="23"/>
        <v/>
      </c>
    </row>
    <row r="379" spans="2:10" x14ac:dyDescent="0.2">
      <c r="B379" t="str">
        <f>'Kup Hrvatske 2020., original'!B378</f>
        <v>Ana-Marija Pavić</v>
      </c>
      <c r="C379" s="154">
        <f>IFERROR(ROUND('Kup Hrvatske 2020., original'!V378,2),'Kup Hrvatske 2020., original'!V378)</f>
        <v>301.39999999999998</v>
      </c>
      <c r="E379" t="str">
        <f>'Kup Hrvatske 2020., ispravljeno'!B397</f>
        <v>Ana-Marija Pavić</v>
      </c>
      <c r="F379" s="154">
        <f ca="1">'Kup Hrvatske 2020., ispravljeno'!V397</f>
        <v>301.41000000000003</v>
      </c>
      <c r="H379" s="308" t="str">
        <f t="shared" si="21"/>
        <v/>
      </c>
      <c r="I379" s="156" t="str">
        <f t="shared" ca="1" si="22"/>
        <v>RAZLIKA</v>
      </c>
      <c r="J379" s="311">
        <f t="shared" ca="1" si="23"/>
        <v>1.0000000000047748E-2</v>
      </c>
    </row>
    <row r="380" spans="2:10" x14ac:dyDescent="0.2">
      <c r="B380" t="str">
        <f>'Kup Hrvatske 2020., original'!B379</f>
        <v>Zvjezdana Govedarica</v>
      </c>
      <c r="C380" s="154">
        <f>IFERROR(ROUND('Kup Hrvatske 2020., original'!V379,2),'Kup Hrvatske 2020., original'!V379)</f>
        <v>277.48</v>
      </c>
      <c r="E380" t="str">
        <f>'Kup Hrvatske 2020., ispravljeno'!B398</f>
        <v>Zvjezdana Govedarica</v>
      </c>
      <c r="F380" s="154">
        <f ca="1">'Kup Hrvatske 2020., ispravljeno'!V398</f>
        <v>277.48</v>
      </c>
      <c r="H380" s="308" t="str">
        <f t="shared" si="21"/>
        <v/>
      </c>
      <c r="I380" s="156" t="str">
        <f t="shared" ca="1" si="22"/>
        <v/>
      </c>
      <c r="J380" s="311" t="str">
        <f t="shared" ca="1" si="23"/>
        <v/>
      </c>
    </row>
    <row r="381" spans="2:10" x14ac:dyDescent="0.2">
      <c r="B381" t="str">
        <f>'Kup Hrvatske 2020., original'!B380</f>
        <v>Daliborka Pavlin</v>
      </c>
      <c r="C381" s="154">
        <f>IFERROR(ROUND('Kup Hrvatske 2020., original'!V380,2),'Kup Hrvatske 2020., original'!V380)</f>
        <v>269.95999999999998</v>
      </c>
      <c r="E381" t="str">
        <f>'Kup Hrvatske 2020., ispravljeno'!B399</f>
        <v>Daliborka Pavlin</v>
      </c>
      <c r="F381" s="154">
        <f ca="1">'Kup Hrvatske 2020., ispravljeno'!V399</f>
        <v>269.95999999999998</v>
      </c>
      <c r="H381" s="308" t="str">
        <f t="shared" si="21"/>
        <v/>
      </c>
      <c r="I381" s="156" t="str">
        <f t="shared" ca="1" si="22"/>
        <v/>
      </c>
      <c r="J381" s="311" t="str">
        <f t="shared" ca="1" si="23"/>
        <v/>
      </c>
    </row>
    <row r="382" spans="2:10" x14ac:dyDescent="0.2">
      <c r="B382" t="str">
        <f>'Kup Hrvatske 2020., original'!B381</f>
        <v>Sanja Penc</v>
      </c>
      <c r="C382" s="154">
        <f>IFERROR(ROUND('Kup Hrvatske 2020., original'!V381,2),'Kup Hrvatske 2020., original'!V381)</f>
        <v>245.45</v>
      </c>
      <c r="E382" t="str">
        <f>'Kup Hrvatske 2020., ispravljeno'!B400</f>
        <v>Sanja Penc</v>
      </c>
      <c r="F382" s="154">
        <f ca="1">'Kup Hrvatske 2020., ispravljeno'!V400</f>
        <v>245.46</v>
      </c>
      <c r="H382" s="308" t="str">
        <f t="shared" si="21"/>
        <v/>
      </c>
      <c r="I382" s="156" t="str">
        <f t="shared" ca="1" si="22"/>
        <v>RAZLIKA</v>
      </c>
      <c r="J382" s="311">
        <f t="shared" ca="1" si="23"/>
        <v>1.0000000000019327E-2</v>
      </c>
    </row>
    <row r="383" spans="2:10" x14ac:dyDescent="0.2">
      <c r="B383" t="str">
        <f>'Kup Hrvatske 2020., original'!B382</f>
        <v>Marija Gradečak Galović</v>
      </c>
      <c r="C383" s="154">
        <f>IFERROR(ROUND('Kup Hrvatske 2020., original'!V382,2),'Kup Hrvatske 2020., original'!V382)</f>
        <v>218.28</v>
      </c>
      <c r="E383" t="str">
        <f>'Kup Hrvatske 2020., ispravljeno'!B401</f>
        <v>Marija Gradečak Galović</v>
      </c>
      <c r="F383" s="154">
        <f ca="1">'Kup Hrvatske 2020., ispravljeno'!V401</f>
        <v>218.28</v>
      </c>
      <c r="H383" s="308" t="str">
        <f t="shared" si="21"/>
        <v/>
      </c>
      <c r="I383" s="156" t="str">
        <f t="shared" ca="1" si="22"/>
        <v/>
      </c>
      <c r="J383" s="311" t="str">
        <f t="shared" ca="1" si="23"/>
        <v/>
      </c>
    </row>
    <row r="384" spans="2:10" x14ac:dyDescent="0.2">
      <c r="B384" t="str">
        <f>'Kup Hrvatske 2020., original'!B383</f>
        <v>Darinka Lovrec</v>
      </c>
      <c r="C384" s="154">
        <f>IFERROR(ROUND('Kup Hrvatske 2020., original'!V383,2),'Kup Hrvatske 2020., original'!V383)</f>
        <v>97.15</v>
      </c>
      <c r="E384" t="str">
        <f>'Kup Hrvatske 2020., ispravljeno'!B402</f>
        <v>Darinka Lovrec</v>
      </c>
      <c r="F384" s="154">
        <f ca="1">'Kup Hrvatske 2020., ispravljeno'!V402</f>
        <v>97.15</v>
      </c>
      <c r="H384" s="308" t="str">
        <f t="shared" si="21"/>
        <v/>
      </c>
      <c r="I384" s="156" t="str">
        <f t="shared" ca="1" si="22"/>
        <v/>
      </c>
      <c r="J384" s="311" t="str">
        <f t="shared" ca="1" si="23"/>
        <v/>
      </c>
    </row>
    <row r="385" spans="2:10" x14ac:dyDescent="0.2">
      <c r="B385" t="str">
        <f>'Kup Hrvatske 2020., original'!B384</f>
        <v>Anita Radoš</v>
      </c>
      <c r="C385" s="154">
        <f>IFERROR(ROUND('Kup Hrvatske 2020., original'!V384,2),'Kup Hrvatske 2020., original'!V384)</f>
        <v>65.650000000000006</v>
      </c>
      <c r="E385" t="str">
        <f>'Kup Hrvatske 2020., ispravljeno'!B403</f>
        <v>Anita Radoš</v>
      </c>
      <c r="F385" s="154">
        <f ca="1">'Kup Hrvatske 2020., ispravljeno'!V403</f>
        <v>65.650000000000006</v>
      </c>
      <c r="H385" s="308" t="str">
        <f t="shared" si="21"/>
        <v/>
      </c>
      <c r="I385" s="156" t="str">
        <f t="shared" ca="1" si="22"/>
        <v/>
      </c>
      <c r="J385" s="311" t="str">
        <f t="shared" ca="1" si="23"/>
        <v/>
      </c>
    </row>
    <row r="386" spans="2:10" x14ac:dyDescent="0.2">
      <c r="B386" t="str">
        <f>'Kup Hrvatske 2020., original'!B385</f>
        <v>Mirta Boban</v>
      </c>
      <c r="C386" s="154">
        <f>IFERROR(ROUND('Kup Hrvatske 2020., original'!V385,2),'Kup Hrvatske 2020., original'!V385)</f>
        <v>45.85</v>
      </c>
      <c r="E386" t="str">
        <f>'Kup Hrvatske 2020., ispravljeno'!B404</f>
        <v>Mirta Boban</v>
      </c>
      <c r="F386" s="154">
        <f ca="1">'Kup Hrvatske 2020., ispravljeno'!V404</f>
        <v>45.85</v>
      </c>
      <c r="H386" s="308" t="str">
        <f t="shared" si="21"/>
        <v/>
      </c>
      <c r="I386" s="156" t="str">
        <f t="shared" ca="1" si="22"/>
        <v/>
      </c>
      <c r="J386" s="311" t="str">
        <f t="shared" ca="1" si="23"/>
        <v/>
      </c>
    </row>
    <row r="387" spans="2:10" x14ac:dyDescent="0.2">
      <c r="B387">
        <f>'Kup Hrvatske 2020., original'!B386</f>
        <v>0</v>
      </c>
      <c r="C387" s="154">
        <f>IFERROR(ROUND('Kup Hrvatske 2020., original'!V386,2),'Kup Hrvatske 2020., original'!V386)</f>
        <v>0</v>
      </c>
      <c r="E387">
        <f>'Kup Hrvatske 2020., ispravljeno'!B405</f>
        <v>0</v>
      </c>
      <c r="F387" s="154">
        <f>'Kup Hrvatske 2020., ispravljeno'!V405</f>
        <v>0</v>
      </c>
      <c r="H387" s="308" t="str">
        <f t="shared" si="21"/>
        <v/>
      </c>
      <c r="I387" s="156" t="str">
        <f t="shared" si="22"/>
        <v/>
      </c>
      <c r="J387" s="311" t="str">
        <f t="shared" si="23"/>
        <v/>
      </c>
    </row>
    <row r="388" spans="2:10" x14ac:dyDescent="0.2">
      <c r="B388" t="str">
        <f>'Kup Hrvatske 2020., original'!B387</f>
        <v>Ž55</v>
      </c>
      <c r="C388" s="154" t="str">
        <f>IFERROR(ROUND('Kup Hrvatske 2020., original'!V387,2),'Kup Hrvatske 2020., original'!V387)</f>
        <v>UKUPNO</v>
      </c>
      <c r="E388" t="str">
        <f>'Kup Hrvatske 2020., ispravljeno'!B406</f>
        <v>Ž55</v>
      </c>
      <c r="F388" s="154" t="str">
        <f>'Kup Hrvatske 2020., ispravljeno'!V406</f>
        <v>UKUPNO</v>
      </c>
      <c r="H388" s="308" t="str">
        <f t="shared" si="21"/>
        <v/>
      </c>
      <c r="I388" s="156" t="str">
        <f t="shared" si="22"/>
        <v/>
      </c>
      <c r="J388" s="311" t="str">
        <f t="shared" si="23"/>
        <v/>
      </c>
    </row>
    <row r="389" spans="2:10" x14ac:dyDescent="0.2">
      <c r="B389">
        <f>'Kup Hrvatske 2020., original'!B388</f>
        <v>0</v>
      </c>
      <c r="C389" s="154">
        <f>IFERROR(ROUND('Kup Hrvatske 2020., original'!V388,2),'Kup Hrvatske 2020., original'!V388)</f>
        <v>0</v>
      </c>
      <c r="E389">
        <f>'Kup Hrvatske 2020., ispravljeno'!B407</f>
        <v>0</v>
      </c>
      <c r="F389" s="154">
        <f>'Kup Hrvatske 2020., ispravljeno'!V407</f>
        <v>0</v>
      </c>
      <c r="H389" s="308" t="str">
        <f t="shared" si="21"/>
        <v/>
      </c>
      <c r="I389" s="156" t="str">
        <f t="shared" si="22"/>
        <v/>
      </c>
      <c r="J389" s="311" t="str">
        <f t="shared" si="23"/>
        <v/>
      </c>
    </row>
    <row r="390" spans="2:10" x14ac:dyDescent="0.2">
      <c r="B390">
        <f>'Kup Hrvatske 2020., original'!B389</f>
        <v>0</v>
      </c>
      <c r="C390" s="154">
        <f>IFERROR(ROUND('Kup Hrvatske 2020., original'!V389,2),'Kup Hrvatske 2020., original'!V389)</f>
        <v>0</v>
      </c>
      <c r="E390">
        <f>'Kup Hrvatske 2020., ispravljeno'!B408</f>
        <v>0</v>
      </c>
      <c r="F390" s="154">
        <f>'Kup Hrvatske 2020., ispravljeno'!V408</f>
        <v>0</v>
      </c>
      <c r="H390" s="308" t="str">
        <f t="shared" si="21"/>
        <v/>
      </c>
      <c r="I390" s="156" t="str">
        <f t="shared" si="22"/>
        <v/>
      </c>
      <c r="J390" s="311" t="str">
        <f t="shared" si="23"/>
        <v/>
      </c>
    </row>
    <row r="391" spans="2:10" x14ac:dyDescent="0.2">
      <c r="B391" t="str">
        <f>'Kup Hrvatske 2020., original'!B390</f>
        <v>Maja Cvitković</v>
      </c>
      <c r="C391" s="154">
        <f>IFERROR(ROUND('Kup Hrvatske 2020., original'!V390,2),'Kup Hrvatske 2020., original'!V390)</f>
        <v>500</v>
      </c>
      <c r="E391" t="str">
        <f>'Kup Hrvatske 2020., ispravljeno'!B410</f>
        <v>Maja Cvitković</v>
      </c>
      <c r="F391" s="154">
        <f ca="1">'Kup Hrvatske 2020., ispravljeno'!V410</f>
        <v>500</v>
      </c>
      <c r="H391" s="308" t="str">
        <f t="shared" si="21"/>
        <v/>
      </c>
      <c r="I391" s="156" t="str">
        <f t="shared" ca="1" si="22"/>
        <v/>
      </c>
      <c r="J391" s="311" t="str">
        <f t="shared" ca="1" si="23"/>
        <v/>
      </c>
    </row>
    <row r="392" spans="2:10" x14ac:dyDescent="0.2">
      <c r="B392" t="str">
        <f>'Kup Hrvatske 2020., original'!B391</f>
        <v>Branka Fabek</v>
      </c>
      <c r="C392" s="154">
        <f>IFERROR(ROUND('Kup Hrvatske 2020., original'!V391,2),'Kup Hrvatske 2020., original'!V391)</f>
        <v>481.22</v>
      </c>
      <c r="E392" t="str">
        <f>'Kup Hrvatske 2020., ispravljeno'!B411</f>
        <v>Branka Fabek</v>
      </c>
      <c r="F392" s="154">
        <f ca="1">'Kup Hrvatske 2020., ispravljeno'!V411</f>
        <v>481.22</v>
      </c>
      <c r="H392" s="308" t="str">
        <f t="shared" si="21"/>
        <v/>
      </c>
      <c r="I392" s="156" t="str">
        <f t="shared" ca="1" si="22"/>
        <v/>
      </c>
      <c r="J392" s="311" t="str">
        <f t="shared" ca="1" si="23"/>
        <v/>
      </c>
    </row>
    <row r="393" spans="2:10" x14ac:dyDescent="0.2">
      <c r="B393" t="str">
        <f>'Kup Hrvatske 2020., original'!B392</f>
        <v>Emilija Ebenspanger</v>
      </c>
      <c r="C393" s="154">
        <f>IFERROR(ROUND('Kup Hrvatske 2020., original'!V392,2),'Kup Hrvatske 2020., original'!V392)</f>
        <v>463.74</v>
      </c>
      <c r="E393" t="str">
        <f>'Kup Hrvatske 2020., ispravljeno'!B412</f>
        <v>Emilija Ebenspanger</v>
      </c>
      <c r="F393" s="154">
        <f ca="1">'Kup Hrvatske 2020., ispravljeno'!V412</f>
        <v>463.74</v>
      </c>
      <c r="H393" s="308" t="str">
        <f t="shared" si="21"/>
        <v/>
      </c>
      <c r="I393" s="156" t="str">
        <f t="shared" ca="1" si="22"/>
        <v/>
      </c>
      <c r="J393" s="311" t="str">
        <f t="shared" ca="1" si="23"/>
        <v/>
      </c>
    </row>
    <row r="394" spans="2:10" x14ac:dyDescent="0.2">
      <c r="B394" t="str">
        <f>'Kup Hrvatske 2020., original'!B393</f>
        <v>Mladenka Čuljak Gross</v>
      </c>
      <c r="C394" s="154">
        <f>IFERROR(ROUND('Kup Hrvatske 2020., original'!V393,2),'Kup Hrvatske 2020., original'!V393)</f>
        <v>407.63</v>
      </c>
      <c r="E394" t="str">
        <f>'Kup Hrvatske 2020., ispravljeno'!B413</f>
        <v>Mladenka Čuljak Gross</v>
      </c>
      <c r="F394" s="154">
        <f ca="1">'Kup Hrvatske 2020., ispravljeno'!V413</f>
        <v>410.54999999999995</v>
      </c>
      <c r="H394" s="308" t="str">
        <f t="shared" si="21"/>
        <v/>
      </c>
      <c r="I394" s="156" t="str">
        <f t="shared" ca="1" si="22"/>
        <v>RAZLIKA</v>
      </c>
      <c r="J394" s="311">
        <f t="shared" ca="1" si="23"/>
        <v>2.9199999999999591</v>
      </c>
    </row>
    <row r="395" spans="2:10" x14ac:dyDescent="0.2">
      <c r="B395" t="str">
        <f>'Kup Hrvatske 2020., original'!B394</f>
        <v>Teodora Kučinac</v>
      </c>
      <c r="C395" s="154">
        <f>IFERROR(ROUND('Kup Hrvatske 2020., original'!V394,2),'Kup Hrvatske 2020., original'!V394)</f>
        <v>193.07</v>
      </c>
      <c r="E395" t="str">
        <f>'Kup Hrvatske 2020., ispravljeno'!B414</f>
        <v>Teodora Kučinac</v>
      </c>
      <c r="F395" s="154">
        <f ca="1">'Kup Hrvatske 2020., ispravljeno'!V414</f>
        <v>193.07000000000002</v>
      </c>
      <c r="H395" s="308" t="str">
        <f t="shared" si="21"/>
        <v/>
      </c>
      <c r="I395" s="156" t="str">
        <f t="shared" ca="1" si="22"/>
        <v/>
      </c>
      <c r="J395" s="311" t="str">
        <f t="shared" ca="1" si="23"/>
        <v/>
      </c>
    </row>
    <row r="396" spans="2:10" x14ac:dyDescent="0.2">
      <c r="B396" t="str">
        <f>'Kup Hrvatske 2020., original'!B395</f>
        <v>Alida Sokolović</v>
      </c>
      <c r="C396" s="154">
        <f>IFERROR(ROUND('Kup Hrvatske 2020., original'!V395,2),'Kup Hrvatske 2020., original'!V395)</f>
        <v>108.02</v>
      </c>
      <c r="E396" t="str">
        <f>'Kup Hrvatske 2020., ispravljeno'!B415</f>
        <v>Alida Sokolović</v>
      </c>
      <c r="F396" s="154">
        <f ca="1">'Kup Hrvatske 2020., ispravljeno'!V415</f>
        <v>108.02</v>
      </c>
      <c r="H396" s="308" t="str">
        <f t="shared" si="21"/>
        <v/>
      </c>
      <c r="I396" s="156" t="str">
        <f t="shared" ca="1" si="22"/>
        <v/>
      </c>
      <c r="J396" s="311" t="str">
        <f t="shared" ca="1" si="23"/>
        <v/>
      </c>
    </row>
    <row r="397" spans="2:10" x14ac:dyDescent="0.2">
      <c r="B397">
        <f>'Kup Hrvatske 2020., original'!B396</f>
        <v>0</v>
      </c>
      <c r="C397" s="154">
        <f>IFERROR(ROUND('Kup Hrvatske 2020., original'!V396,2),'Kup Hrvatske 2020., original'!V396)</f>
        <v>0</v>
      </c>
      <c r="E397">
        <f>'Kup Hrvatske 2020., ispravljeno'!B416</f>
        <v>0</v>
      </c>
      <c r="F397" s="154">
        <f>'Kup Hrvatske 2020., ispravljeno'!V416</f>
        <v>0</v>
      </c>
      <c r="H397" s="308" t="str">
        <f t="shared" si="21"/>
        <v/>
      </c>
      <c r="I397" s="156" t="str">
        <f t="shared" si="22"/>
        <v/>
      </c>
      <c r="J397" s="311" t="str">
        <f t="shared" si="23"/>
        <v/>
      </c>
    </row>
    <row r="398" spans="2:10" x14ac:dyDescent="0.2">
      <c r="B398" t="str">
        <f>'Kup Hrvatske 2020., original'!B397</f>
        <v>Ž65</v>
      </c>
      <c r="C398" s="154" t="str">
        <f>IFERROR(ROUND('Kup Hrvatske 2020., original'!V397,2),'Kup Hrvatske 2020., original'!V397)</f>
        <v>UKUPNO</v>
      </c>
      <c r="E398" t="str">
        <f>'Kup Hrvatske 2020., ispravljeno'!B417</f>
        <v>Ž65</v>
      </c>
      <c r="F398" s="154" t="str">
        <f>'Kup Hrvatske 2020., ispravljeno'!V417</f>
        <v>UKUPNO</v>
      </c>
      <c r="H398" s="308" t="str">
        <f t="shared" si="21"/>
        <v/>
      </c>
      <c r="I398" s="156" t="str">
        <f t="shared" si="22"/>
        <v/>
      </c>
      <c r="J398" s="311" t="str">
        <f t="shared" si="23"/>
        <v/>
      </c>
    </row>
    <row r="399" spans="2:10" x14ac:dyDescent="0.2">
      <c r="B399">
        <f>'Kup Hrvatske 2020., original'!B398</f>
        <v>0</v>
      </c>
      <c r="C399" s="154">
        <f>IFERROR(ROUND('Kup Hrvatske 2020., original'!V398,2),'Kup Hrvatske 2020., original'!V398)</f>
        <v>0</v>
      </c>
      <c r="E399">
        <f>'Kup Hrvatske 2020., ispravljeno'!B418</f>
        <v>0</v>
      </c>
      <c r="F399" s="154">
        <f>'Kup Hrvatske 2020., ispravljeno'!V418</f>
        <v>0</v>
      </c>
      <c r="H399" s="308" t="str">
        <f t="shared" si="21"/>
        <v/>
      </c>
      <c r="I399" s="156" t="str">
        <f t="shared" si="22"/>
        <v/>
      </c>
      <c r="J399" s="311" t="str">
        <f t="shared" si="23"/>
        <v/>
      </c>
    </row>
    <row r="400" spans="2:10" x14ac:dyDescent="0.2">
      <c r="B400">
        <f>'Kup Hrvatske 2020., original'!B399</f>
        <v>0</v>
      </c>
      <c r="C400" s="154">
        <f>IFERROR(ROUND('Kup Hrvatske 2020., original'!V399,2),'Kup Hrvatske 2020., original'!V399)</f>
        <v>0</v>
      </c>
      <c r="E400">
        <f>'Kup Hrvatske 2020., ispravljeno'!B419</f>
        <v>0</v>
      </c>
      <c r="F400" s="154">
        <f>'Kup Hrvatske 2020., ispravljeno'!V419</f>
        <v>0</v>
      </c>
      <c r="H400" s="308" t="str">
        <f t="shared" si="21"/>
        <v/>
      </c>
      <c r="I400" s="156" t="str">
        <f t="shared" si="22"/>
        <v/>
      </c>
      <c r="J400" s="311" t="str">
        <f t="shared" si="23"/>
        <v/>
      </c>
    </row>
    <row r="401" spans="2:10" x14ac:dyDescent="0.2">
      <c r="B401" t="str">
        <f>'Kup Hrvatske 2020., original'!B400</f>
        <v>Željka Vendler Čepelak</v>
      </c>
      <c r="C401" s="154">
        <f>IFERROR(ROUND('Kup Hrvatske 2020., original'!V400,2),'Kup Hrvatske 2020., original'!V400)</f>
        <v>500</v>
      </c>
      <c r="E401" t="str">
        <f>'Kup Hrvatske 2020., ispravljeno'!B421</f>
        <v>Željka Vendler Čepelak</v>
      </c>
      <c r="F401" s="154">
        <f ca="1">'Kup Hrvatske 2020., ispravljeno'!V421</f>
        <v>500</v>
      </c>
      <c r="H401" s="308" t="str">
        <f t="shared" si="21"/>
        <v/>
      </c>
      <c r="I401" s="156" t="str">
        <f t="shared" ca="1" si="22"/>
        <v/>
      </c>
      <c r="J401" s="311" t="str">
        <f t="shared" ca="1" si="23"/>
        <v/>
      </c>
    </row>
    <row r="402" spans="2:10" x14ac:dyDescent="0.2">
      <c r="B402" t="str">
        <f>'Kup Hrvatske 2020., original'!B401</f>
        <v>Biserka Horvat-Nikšić</v>
      </c>
      <c r="C402" s="154">
        <f>IFERROR(ROUND('Kup Hrvatske 2020., original'!V401,2),'Kup Hrvatske 2020., original'!V401)</f>
        <v>481.1</v>
      </c>
      <c r="E402" t="str">
        <f>'Kup Hrvatske 2020., ispravljeno'!B422</f>
        <v>Biserka Horvat-Nikšić</v>
      </c>
      <c r="F402" s="154">
        <f ca="1">'Kup Hrvatske 2020., ispravljeno'!V422</f>
        <v>481.09999999999997</v>
      </c>
      <c r="H402" s="308" t="str">
        <f t="shared" si="21"/>
        <v/>
      </c>
      <c r="I402" s="156" t="str">
        <f t="shared" ca="1" si="22"/>
        <v/>
      </c>
      <c r="J402" s="311" t="str">
        <f t="shared" ca="1" si="23"/>
        <v/>
      </c>
    </row>
    <row r="403" spans="2:10" x14ac:dyDescent="0.2">
      <c r="B403" t="str">
        <f>'Kup Hrvatske 2020., original'!B402</f>
        <v>Vera Franc</v>
      </c>
      <c r="C403" s="154">
        <f>IFERROR(ROUND('Kup Hrvatske 2020., original'!V402,2),'Kup Hrvatske 2020., original'!V402)</f>
        <v>447.07</v>
      </c>
      <c r="E403" t="str">
        <f>'Kup Hrvatske 2020., ispravljeno'!B423</f>
        <v>Vera Franc</v>
      </c>
      <c r="F403" s="154">
        <f ca="1">'Kup Hrvatske 2020., ispravljeno'!V423</f>
        <v>447.39</v>
      </c>
      <c r="H403" s="308" t="str">
        <f t="shared" ref="H403" si="24">IF(B403=E403,"","RAZLIKA")</f>
        <v/>
      </c>
      <c r="I403" s="156" t="str">
        <f t="shared" ref="I403" ca="1" si="25">IF(C403=F403,"","RAZLIKA")</f>
        <v>RAZLIKA</v>
      </c>
      <c r="J403" s="311">
        <f t="shared" ref="J403" ca="1" si="26">IF(I403="","",ABS(F403-C403))</f>
        <v>0.31999999999999318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4</vt:i4>
      </vt:variant>
      <vt:variant>
        <vt:lpstr>Imenovani rasponi</vt:lpstr>
      </vt:variant>
      <vt:variant>
        <vt:i4>3</vt:i4>
      </vt:variant>
    </vt:vector>
  </HeadingPairs>
  <TitlesOfParts>
    <vt:vector size="7" baseType="lpstr">
      <vt:lpstr>Kup Hrvatske 2020., službeno</vt:lpstr>
      <vt:lpstr>Kup Hrvatske 2020., ispravljeno</vt:lpstr>
      <vt:lpstr>Kup Hrvatske 2020., original</vt:lpstr>
      <vt:lpstr>razlike</vt:lpstr>
      <vt:lpstr>'Kup Hrvatske 2020., ispravljeno'!Podrucje_ispisa</vt:lpstr>
      <vt:lpstr>'Kup Hrvatske 2020., original'!Podrucje_ispisa</vt:lpstr>
      <vt:lpstr>'Kup Hrvatske 2020., službeno'!Podrucje_ispisa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Kup Hrvatske 2020</dc:title>
  <dc:creator>Karlo Gobec</dc:creator>
  <cp:lastModifiedBy>Ivo Tisljar</cp:lastModifiedBy>
  <cp:lastPrinted>2020-11-26T20:44:58Z</cp:lastPrinted>
  <dcterms:created xsi:type="dcterms:W3CDTF">2007-06-28T06:28:15Z</dcterms:created>
  <dcterms:modified xsi:type="dcterms:W3CDTF">2020-11-26T20:45:42Z</dcterms:modified>
</cp:coreProperties>
</file>