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0\"/>
    </mc:Choice>
  </mc:AlternateContent>
  <xr:revisionPtr revIDLastSave="0" documentId="13_ncr:1_{C49B69C3-A159-4C03-817F-96A32561FD7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print kup HR 2020., službeno" sheetId="5" r:id="rId1"/>
    <sheet name="Sprint kup HR 2020., ispravak" sheetId="3" r:id="rId2"/>
    <sheet name="Sprint kup HR 2020., original" sheetId="2" r:id="rId3"/>
    <sheet name="razlike" sheetId="4" r:id="rId4"/>
  </sheets>
  <definedNames>
    <definedName name="_xlnm.Print_Area" localSheetId="1">'Sprint kup HR 2020., ispravak'!$A$1:$J$256</definedName>
    <definedName name="_xlnm.Print_Area" localSheetId="2">'Sprint kup HR 2020., original'!$A$1:$J$242</definedName>
    <definedName name="_xlnm.Print_Area" localSheetId="0">'Sprint kup HR 2020., službeno'!$A$1:$J$256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68" i="5" l="1"/>
  <c r="R168" i="5" s="1"/>
  <c r="G168" i="5"/>
  <c r="Q168" i="5" s="1"/>
  <c r="E168" i="5"/>
  <c r="P168" i="5" s="1"/>
  <c r="N168" i="5" s="1"/>
  <c r="I167" i="5"/>
  <c r="R167" i="5" s="1"/>
  <c r="G167" i="5"/>
  <c r="Q167" i="5" s="1"/>
  <c r="E167" i="5"/>
  <c r="P167" i="5" s="1"/>
  <c r="I166" i="5"/>
  <c r="R166" i="5" s="1"/>
  <c r="E166" i="5"/>
  <c r="P166" i="5" s="1"/>
  <c r="I165" i="5"/>
  <c r="R165" i="5" s="1"/>
  <c r="E165" i="5"/>
  <c r="P165" i="5" s="1"/>
  <c r="I164" i="5"/>
  <c r="R164" i="5" s="1"/>
  <c r="E164" i="5"/>
  <c r="P164" i="5" s="1"/>
  <c r="I163" i="5"/>
  <c r="R163" i="5" s="1"/>
  <c r="E163" i="5"/>
  <c r="P163" i="5" s="1"/>
  <c r="I162" i="5"/>
  <c r="R162" i="5" s="1"/>
  <c r="E162" i="5"/>
  <c r="P162" i="5" s="1"/>
  <c r="I161" i="5"/>
  <c r="R161" i="5" s="1"/>
  <c r="E161" i="5"/>
  <c r="P161" i="5" s="1"/>
  <c r="I160" i="5"/>
  <c r="R160" i="5" s="1"/>
  <c r="G160" i="5"/>
  <c r="Q160" i="5" s="1"/>
  <c r="C159" i="5" a="1"/>
  <c r="C159" i="5" s="1"/>
  <c r="B159" i="5"/>
  <c r="I190" i="5"/>
  <c r="R190" i="5" s="1"/>
  <c r="E190" i="5"/>
  <c r="P190" i="5" s="1"/>
  <c r="I189" i="5"/>
  <c r="R189" i="5" s="1"/>
  <c r="E189" i="5"/>
  <c r="P189" i="5" s="1"/>
  <c r="I188" i="5"/>
  <c r="R188" i="5" s="1"/>
  <c r="E188" i="5"/>
  <c r="P188" i="5" s="1"/>
  <c r="I187" i="5"/>
  <c r="R187" i="5" s="1"/>
  <c r="E187" i="5"/>
  <c r="P187" i="5" s="1"/>
  <c r="G186" i="5"/>
  <c r="Q186" i="5" s="1"/>
  <c r="E186" i="5"/>
  <c r="P186" i="5" s="1"/>
  <c r="I185" i="5"/>
  <c r="R185" i="5" s="1"/>
  <c r="E185" i="5"/>
  <c r="P185" i="5" s="1"/>
  <c r="I184" i="5"/>
  <c r="R184" i="5" s="1"/>
  <c r="E184" i="5"/>
  <c r="P184" i="5" s="1"/>
  <c r="I183" i="5"/>
  <c r="R183" i="5" s="1"/>
  <c r="E183" i="5"/>
  <c r="P183" i="5" s="1"/>
  <c r="I182" i="5"/>
  <c r="R182" i="5" s="1"/>
  <c r="E182" i="5"/>
  <c r="P182" i="5" s="1"/>
  <c r="G181" i="5"/>
  <c r="Q181" i="5" s="1"/>
  <c r="E180" i="5"/>
  <c r="P180" i="5" s="1"/>
  <c r="I179" i="5"/>
  <c r="R179" i="5" s="1"/>
  <c r="I178" i="5"/>
  <c r="R178" i="5" s="1"/>
  <c r="E177" i="5"/>
  <c r="P177" i="5" s="1"/>
  <c r="E176" i="5"/>
  <c r="P176" i="5" s="1"/>
  <c r="G175" i="5"/>
  <c r="Q175" i="5" s="1"/>
  <c r="E174" i="5"/>
  <c r="P174" i="5" s="1"/>
  <c r="C173" i="5" a="1"/>
  <c r="C173" i="5" s="1"/>
  <c r="B173" i="5"/>
  <c r="I212" i="5"/>
  <c r="R212" i="5" s="1"/>
  <c r="G212" i="5"/>
  <c r="Q212" i="5" s="1"/>
  <c r="E212" i="5"/>
  <c r="P212" i="5" s="1"/>
  <c r="I211" i="5"/>
  <c r="R211" i="5" s="1"/>
  <c r="G211" i="5"/>
  <c r="Q211" i="5" s="1"/>
  <c r="E211" i="5"/>
  <c r="P211" i="5" s="1"/>
  <c r="I210" i="5"/>
  <c r="R210" i="5" s="1"/>
  <c r="G210" i="5"/>
  <c r="Q210" i="5" s="1"/>
  <c r="I209" i="5"/>
  <c r="R209" i="5" s="1"/>
  <c r="E209" i="5"/>
  <c r="P209" i="5" s="1"/>
  <c r="I208" i="5"/>
  <c r="R208" i="5" s="1"/>
  <c r="E208" i="5"/>
  <c r="P208" i="5" s="1"/>
  <c r="I207" i="5"/>
  <c r="R207" i="5" s="1"/>
  <c r="E207" i="5"/>
  <c r="P207" i="5" s="1"/>
  <c r="I206" i="5"/>
  <c r="R206" i="5" s="1"/>
  <c r="G206" i="5"/>
  <c r="Q206" i="5" s="1"/>
  <c r="I205" i="5"/>
  <c r="R205" i="5" s="1"/>
  <c r="E205" i="5"/>
  <c r="P205" i="5" s="1"/>
  <c r="E204" i="5"/>
  <c r="P204" i="5" s="1"/>
  <c r="E202" i="5"/>
  <c r="P202" i="5" s="1"/>
  <c r="E201" i="5"/>
  <c r="P201" i="5" s="1"/>
  <c r="E200" i="5"/>
  <c r="P200" i="5" s="1"/>
  <c r="I199" i="5"/>
  <c r="R199" i="5" s="1"/>
  <c r="E198" i="5"/>
  <c r="P198" i="5" s="1"/>
  <c r="G197" i="5"/>
  <c r="Q197" i="5" s="1"/>
  <c r="I196" i="5"/>
  <c r="R196" i="5" s="1"/>
  <c r="C195" i="5" a="1"/>
  <c r="C195" i="5" s="1"/>
  <c r="B195" i="5"/>
  <c r="I220" i="5"/>
  <c r="R220" i="5" s="1"/>
  <c r="E220" i="5"/>
  <c r="P220" i="5" s="1"/>
  <c r="I219" i="5"/>
  <c r="R219" i="5" s="1"/>
  <c r="E219" i="5"/>
  <c r="P219" i="5" s="1"/>
  <c r="I218" i="5"/>
  <c r="R218" i="5" s="1"/>
  <c r="G218" i="5"/>
  <c r="Q218" i="5" s="1"/>
  <c r="C217" i="5" a="1"/>
  <c r="C217" i="5" s="1"/>
  <c r="B217" i="5"/>
  <c r="I239" i="5"/>
  <c r="R239" i="5" s="1"/>
  <c r="E239" i="5"/>
  <c r="P239" i="5" s="1"/>
  <c r="I238" i="5"/>
  <c r="R238" i="5" s="1"/>
  <c r="E238" i="5"/>
  <c r="P238" i="5" s="1"/>
  <c r="G237" i="5"/>
  <c r="Q237" i="5" s="1"/>
  <c r="E237" i="5"/>
  <c r="P237" i="5" s="1"/>
  <c r="G236" i="5"/>
  <c r="Q236" i="5" s="1"/>
  <c r="E236" i="5"/>
  <c r="P236" i="5" s="1"/>
  <c r="I235" i="5"/>
  <c r="R235" i="5" s="1"/>
  <c r="E235" i="5"/>
  <c r="P235" i="5" s="1"/>
  <c r="I234" i="5"/>
  <c r="R234" i="5" s="1"/>
  <c r="E234" i="5"/>
  <c r="P234" i="5" s="1"/>
  <c r="I233" i="5"/>
  <c r="R233" i="5" s="1"/>
  <c r="E233" i="5"/>
  <c r="P233" i="5" s="1"/>
  <c r="I232" i="5"/>
  <c r="R232" i="5" s="1"/>
  <c r="E232" i="5"/>
  <c r="P232" i="5" s="1"/>
  <c r="I231" i="5"/>
  <c r="R231" i="5" s="1"/>
  <c r="E231" i="5"/>
  <c r="P231" i="5" s="1"/>
  <c r="E230" i="5"/>
  <c r="P230" i="5" s="1"/>
  <c r="E228" i="5"/>
  <c r="P228" i="5" s="1"/>
  <c r="E227" i="5"/>
  <c r="P227" i="5" s="1"/>
  <c r="C225" i="5" a="1"/>
  <c r="C225" i="5" s="1"/>
  <c r="B225" i="5"/>
  <c r="I256" i="5"/>
  <c r="R256" i="5" s="1"/>
  <c r="E256" i="5"/>
  <c r="P256" i="5" s="1"/>
  <c r="I255" i="5"/>
  <c r="R255" i="5" s="1"/>
  <c r="E255" i="5"/>
  <c r="P255" i="5" s="1"/>
  <c r="I254" i="5"/>
  <c r="R254" i="5" s="1"/>
  <c r="E254" i="5"/>
  <c r="P254" i="5" s="1"/>
  <c r="G253" i="5"/>
  <c r="Q253" i="5" s="1"/>
  <c r="E253" i="5"/>
  <c r="P253" i="5" s="1"/>
  <c r="G252" i="5"/>
  <c r="Q252" i="5" s="1"/>
  <c r="E252" i="5"/>
  <c r="P252" i="5" s="1"/>
  <c r="G251" i="5"/>
  <c r="Q251" i="5" s="1"/>
  <c r="G250" i="5"/>
  <c r="Q250" i="5" s="1"/>
  <c r="G249" i="5"/>
  <c r="Q249" i="5" s="1"/>
  <c r="G248" i="5"/>
  <c r="Q248" i="5" s="1"/>
  <c r="E247" i="5"/>
  <c r="P247" i="5" s="1"/>
  <c r="C244" i="5" a="1"/>
  <c r="C244" i="5" s="1"/>
  <c r="B244" i="5"/>
  <c r="G68" i="5"/>
  <c r="Q68" i="5" s="1"/>
  <c r="E68" i="5"/>
  <c r="P68" i="5" s="1"/>
  <c r="I67" i="5"/>
  <c r="R67" i="5" s="1"/>
  <c r="E67" i="5"/>
  <c r="P67" i="5" s="1"/>
  <c r="I66" i="5"/>
  <c r="R66" i="5" s="1"/>
  <c r="G66" i="5"/>
  <c r="Q66" i="5" s="1"/>
  <c r="I65" i="5"/>
  <c r="R65" i="5" s="1"/>
  <c r="E65" i="5"/>
  <c r="P65" i="5" s="1"/>
  <c r="I64" i="5"/>
  <c r="R64" i="5" s="1"/>
  <c r="G64" i="5"/>
  <c r="Q64" i="5" s="1"/>
  <c r="I63" i="5"/>
  <c r="R63" i="5" s="1"/>
  <c r="E62" i="5"/>
  <c r="P62" i="5" s="1"/>
  <c r="G61" i="5"/>
  <c r="Q61" i="5" s="1"/>
  <c r="E60" i="5"/>
  <c r="P60" i="5" s="1"/>
  <c r="C59" i="5" a="1"/>
  <c r="C59" i="5" s="1"/>
  <c r="B59" i="5"/>
  <c r="I90" i="5"/>
  <c r="R90" i="5" s="1"/>
  <c r="E90" i="5"/>
  <c r="P90" i="5" s="1"/>
  <c r="I89" i="5"/>
  <c r="R89" i="5" s="1"/>
  <c r="E89" i="5"/>
  <c r="P89" i="5" s="1"/>
  <c r="I88" i="5"/>
  <c r="R88" i="5" s="1"/>
  <c r="E88" i="5"/>
  <c r="P88" i="5" s="1"/>
  <c r="G87" i="5"/>
  <c r="Q87" i="5" s="1"/>
  <c r="E87" i="5"/>
  <c r="P87" i="5" s="1"/>
  <c r="G86" i="5"/>
  <c r="Q86" i="5" s="1"/>
  <c r="E86" i="5"/>
  <c r="P86" i="5" s="1"/>
  <c r="I85" i="5"/>
  <c r="R85" i="5" s="1"/>
  <c r="E85" i="5"/>
  <c r="P85" i="5" s="1"/>
  <c r="G84" i="5"/>
  <c r="Q84" i="5" s="1"/>
  <c r="E84" i="5"/>
  <c r="P84" i="5" s="1"/>
  <c r="I83" i="5"/>
  <c r="R83" i="5" s="1"/>
  <c r="G83" i="5"/>
  <c r="Q83" i="5" s="1"/>
  <c r="E82" i="5"/>
  <c r="P82" i="5" s="1"/>
  <c r="I81" i="5"/>
  <c r="R81" i="5" s="1"/>
  <c r="E81" i="5"/>
  <c r="P81" i="5" s="1"/>
  <c r="G80" i="5"/>
  <c r="Q80" i="5" s="1"/>
  <c r="E79" i="5"/>
  <c r="P79" i="5" s="1"/>
  <c r="I78" i="5"/>
  <c r="R78" i="5" s="1"/>
  <c r="G77" i="5"/>
  <c r="Q77" i="5" s="1"/>
  <c r="E76" i="5"/>
  <c r="P76" i="5" s="1"/>
  <c r="E75" i="5"/>
  <c r="P75" i="5" s="1"/>
  <c r="C73" i="5" a="1"/>
  <c r="C73" i="5" s="1"/>
  <c r="B73" i="5"/>
  <c r="I108" i="5"/>
  <c r="R108" i="5" s="1"/>
  <c r="G108" i="5"/>
  <c r="Q108" i="5" s="1"/>
  <c r="I107" i="5"/>
  <c r="R107" i="5" s="1"/>
  <c r="G107" i="5"/>
  <c r="Q107" i="5" s="1"/>
  <c r="I106" i="5"/>
  <c r="R106" i="5" s="1"/>
  <c r="E106" i="5"/>
  <c r="P106" i="5" s="1"/>
  <c r="I105" i="5"/>
  <c r="R105" i="5" s="1"/>
  <c r="E105" i="5"/>
  <c r="P105" i="5" s="1"/>
  <c r="I104" i="5"/>
  <c r="R104" i="5" s="1"/>
  <c r="E104" i="5"/>
  <c r="P104" i="5" s="1"/>
  <c r="I103" i="5"/>
  <c r="R103" i="5" s="1"/>
  <c r="G103" i="5"/>
  <c r="Q103" i="5" s="1"/>
  <c r="I102" i="5"/>
  <c r="R102" i="5" s="1"/>
  <c r="E102" i="5"/>
  <c r="P102" i="5" s="1"/>
  <c r="I101" i="5"/>
  <c r="R101" i="5" s="1"/>
  <c r="G101" i="5"/>
  <c r="Q101" i="5" s="1"/>
  <c r="I100" i="5"/>
  <c r="R100" i="5" s="1"/>
  <c r="E98" i="5"/>
  <c r="P98" i="5" s="1"/>
  <c r="E97" i="5"/>
  <c r="P97" i="5" s="1"/>
  <c r="I96" i="5"/>
  <c r="R96" i="5" s="1"/>
  <c r="C95" i="5" a="1"/>
  <c r="C95" i="5" s="1"/>
  <c r="B95" i="5"/>
  <c r="I118" i="5"/>
  <c r="R118" i="5" s="1"/>
  <c r="E118" i="5"/>
  <c r="P118" i="5" s="1"/>
  <c r="I117" i="5"/>
  <c r="R117" i="5" s="1"/>
  <c r="I116" i="5"/>
  <c r="R116" i="5" s="1"/>
  <c r="G115" i="5"/>
  <c r="Q115" i="5" s="1"/>
  <c r="I114" i="5"/>
  <c r="R114" i="5" s="1"/>
  <c r="C113" i="5" a="1"/>
  <c r="C113" i="5" s="1"/>
  <c r="B113" i="5"/>
  <c r="I138" i="5"/>
  <c r="R138" i="5" s="1"/>
  <c r="G138" i="5"/>
  <c r="Q138" i="5" s="1"/>
  <c r="E138" i="5"/>
  <c r="P138" i="5" s="1"/>
  <c r="I137" i="5"/>
  <c r="R137" i="5" s="1"/>
  <c r="G137" i="5"/>
  <c r="Q137" i="5" s="1"/>
  <c r="E137" i="5"/>
  <c r="P137" i="5" s="1"/>
  <c r="I136" i="5"/>
  <c r="R136" i="5" s="1"/>
  <c r="E136" i="5"/>
  <c r="P136" i="5" s="1"/>
  <c r="G135" i="5"/>
  <c r="Q135" i="5" s="1"/>
  <c r="E135" i="5"/>
  <c r="P135" i="5" s="1"/>
  <c r="I134" i="5"/>
  <c r="R134" i="5" s="1"/>
  <c r="E134" i="5"/>
  <c r="P134" i="5" s="1"/>
  <c r="I133" i="5"/>
  <c r="R133" i="5" s="1"/>
  <c r="E133" i="5"/>
  <c r="P133" i="5" s="1"/>
  <c r="I132" i="5"/>
  <c r="R132" i="5" s="1"/>
  <c r="E132" i="5"/>
  <c r="P132" i="5" s="1"/>
  <c r="I131" i="5"/>
  <c r="R131" i="5" s="1"/>
  <c r="E131" i="5"/>
  <c r="P131" i="5" s="1"/>
  <c r="G130" i="5"/>
  <c r="Q130" i="5" s="1"/>
  <c r="E130" i="5"/>
  <c r="P130" i="5" s="1"/>
  <c r="I129" i="5"/>
  <c r="R129" i="5" s="1"/>
  <c r="E129" i="5"/>
  <c r="P129" i="5" s="1"/>
  <c r="I128" i="5"/>
  <c r="R128" i="5" s="1"/>
  <c r="E128" i="5"/>
  <c r="P128" i="5" s="1"/>
  <c r="E126" i="5"/>
  <c r="P126" i="5" s="1"/>
  <c r="I125" i="5"/>
  <c r="R125" i="5" s="1"/>
  <c r="C123" i="5" a="1"/>
  <c r="C123" i="5" s="1"/>
  <c r="B123" i="5"/>
  <c r="I154" i="5"/>
  <c r="R154" i="5" s="1"/>
  <c r="G154" i="5"/>
  <c r="Q154" i="5" s="1"/>
  <c r="I153" i="5"/>
  <c r="R153" i="5" s="1"/>
  <c r="E153" i="5"/>
  <c r="P153" i="5" s="1"/>
  <c r="I152" i="5"/>
  <c r="R152" i="5" s="1"/>
  <c r="E152" i="5"/>
  <c r="P152" i="5" s="1"/>
  <c r="I151" i="5"/>
  <c r="R151" i="5" s="1"/>
  <c r="G151" i="5"/>
  <c r="Q151" i="5" s="1"/>
  <c r="I150" i="5"/>
  <c r="R150" i="5" s="1"/>
  <c r="E150" i="5"/>
  <c r="P150" i="5" s="1"/>
  <c r="I149" i="5"/>
  <c r="R149" i="5" s="1"/>
  <c r="G149" i="5"/>
  <c r="Q149" i="5" s="1"/>
  <c r="I148" i="5"/>
  <c r="R148" i="5" s="1"/>
  <c r="G148" i="5"/>
  <c r="Q148" i="5" s="1"/>
  <c r="G147" i="5"/>
  <c r="Q147" i="5" s="1"/>
  <c r="E147" i="5"/>
  <c r="P147" i="5" s="1"/>
  <c r="I146" i="5"/>
  <c r="R146" i="5" s="1"/>
  <c r="G146" i="5"/>
  <c r="Q146" i="5" s="1"/>
  <c r="I145" i="5"/>
  <c r="R145" i="5" s="1"/>
  <c r="I144" i="5"/>
  <c r="R144" i="5" s="1"/>
  <c r="C143" i="5" a="1"/>
  <c r="C143" i="5" s="1"/>
  <c r="B143" i="5"/>
  <c r="I54" i="5"/>
  <c r="R54" i="5" s="1"/>
  <c r="G54" i="5"/>
  <c r="Q54" i="5" s="1"/>
  <c r="E54" i="5"/>
  <c r="P54" i="5" s="1"/>
  <c r="I53" i="5"/>
  <c r="R53" i="5" s="1"/>
  <c r="G53" i="5"/>
  <c r="Q53" i="5" s="1"/>
  <c r="E53" i="5"/>
  <c r="P53" i="5" s="1"/>
  <c r="I52" i="5"/>
  <c r="R52" i="5" s="1"/>
  <c r="E52" i="5"/>
  <c r="P52" i="5" s="1"/>
  <c r="G51" i="5"/>
  <c r="Q51" i="5" s="1"/>
  <c r="E51" i="5"/>
  <c r="P51" i="5" s="1"/>
  <c r="I50" i="5"/>
  <c r="R50" i="5" s="1"/>
  <c r="E50" i="5"/>
  <c r="P50" i="5" s="1"/>
  <c r="I49" i="5"/>
  <c r="R49" i="5" s="1"/>
  <c r="E49" i="5"/>
  <c r="P49" i="5" s="1"/>
  <c r="Q48" i="5"/>
  <c r="G48" i="5"/>
  <c r="E48" i="5"/>
  <c r="P48" i="5" s="1"/>
  <c r="I47" i="5"/>
  <c r="R47" i="5" s="1"/>
  <c r="E47" i="5"/>
  <c r="P47" i="5" s="1"/>
  <c r="E46" i="5"/>
  <c r="P46" i="5" s="1"/>
  <c r="G45" i="5"/>
  <c r="Q45" i="5" s="1"/>
  <c r="C44" i="5" a="1"/>
  <c r="C44" i="5" s="1"/>
  <c r="B44" i="5"/>
  <c r="I39" i="5"/>
  <c r="R39" i="5" s="1"/>
  <c r="G39" i="5"/>
  <c r="Q39" i="5" s="1"/>
  <c r="E39" i="5"/>
  <c r="P39" i="5" s="1"/>
  <c r="I38" i="5"/>
  <c r="R38" i="5" s="1"/>
  <c r="G38" i="5"/>
  <c r="Q38" i="5" s="1"/>
  <c r="E38" i="5"/>
  <c r="P38" i="5" s="1"/>
  <c r="I37" i="5"/>
  <c r="R37" i="5" s="1"/>
  <c r="G37" i="5"/>
  <c r="Q37" i="5" s="1"/>
  <c r="I36" i="5"/>
  <c r="R36" i="5" s="1"/>
  <c r="E36" i="5"/>
  <c r="P36" i="5" s="1"/>
  <c r="I35" i="5"/>
  <c r="R35" i="5" s="1"/>
  <c r="E35" i="5"/>
  <c r="P35" i="5" s="1"/>
  <c r="I34" i="5"/>
  <c r="R34" i="5" s="1"/>
  <c r="E34" i="5"/>
  <c r="P34" i="5" s="1"/>
  <c r="I33" i="5"/>
  <c r="R33" i="5" s="1"/>
  <c r="E33" i="5"/>
  <c r="P33" i="5" s="1"/>
  <c r="G32" i="5"/>
  <c r="Q32" i="5" s="1"/>
  <c r="E32" i="5"/>
  <c r="P32" i="5" s="1"/>
  <c r="I31" i="5"/>
  <c r="R31" i="5" s="1"/>
  <c r="E31" i="5"/>
  <c r="P31" i="5" s="1"/>
  <c r="G29" i="5"/>
  <c r="Q29" i="5" s="1"/>
  <c r="I28" i="5"/>
  <c r="R28" i="5" s="1"/>
  <c r="C27" i="5" a="1"/>
  <c r="C27" i="5" s="1"/>
  <c r="B27" i="5"/>
  <c r="F143" i="5"/>
  <c r="F217" i="5"/>
  <c r="F173" i="5"/>
  <c r="H173" i="5"/>
  <c r="H217" i="5"/>
  <c r="D73" i="5"/>
  <c r="H225" i="5"/>
  <c r="M53" i="5" l="1"/>
  <c r="G21" i="5"/>
  <c r="G143" i="5"/>
  <c r="G173" i="5"/>
  <c r="I225" i="5"/>
  <c r="E73" i="5"/>
  <c r="I217" i="5"/>
  <c r="I173" i="5"/>
  <c r="G217" i="5"/>
  <c r="M39" i="5"/>
  <c r="N39" i="5"/>
  <c r="G16" i="5"/>
  <c r="N54" i="5"/>
  <c r="M54" i="5"/>
  <c r="N138" i="5"/>
  <c r="M138" i="5"/>
  <c r="G14" i="5"/>
  <c r="G11" i="5"/>
  <c r="G12" i="5"/>
  <c r="G13" i="5"/>
  <c r="G15" i="5"/>
  <c r="N38" i="5"/>
  <c r="M38" i="5"/>
  <c r="N53" i="5"/>
  <c r="N167" i="5"/>
  <c r="M167" i="5"/>
  <c r="N137" i="5"/>
  <c r="M137" i="5"/>
  <c r="G17" i="5"/>
  <c r="N211" i="5"/>
  <c r="M212" i="5"/>
  <c r="N212" i="5"/>
  <c r="G18" i="5"/>
  <c r="G19" i="5"/>
  <c r="G20" i="5"/>
  <c r="M211" i="5"/>
  <c r="M168" i="5"/>
  <c r="J168" i="5" s="1"/>
  <c r="H159" i="5"/>
  <c r="H95" i="5"/>
  <c r="D59" i="5"/>
  <c r="D113" i="5"/>
  <c r="H143" i="5"/>
  <c r="H244" i="5"/>
  <c r="D225" i="5"/>
  <c r="H27" i="5"/>
  <c r="D173" i="5"/>
  <c r="F123" i="5"/>
  <c r="D195" i="5"/>
  <c r="D159" i="5"/>
  <c r="F95" i="5"/>
  <c r="F225" i="5"/>
  <c r="F195" i="5"/>
  <c r="H73" i="5"/>
  <c r="F27" i="5"/>
  <c r="H123" i="5"/>
  <c r="D217" i="5"/>
  <c r="H59" i="5"/>
  <c r="D143" i="5"/>
  <c r="D95" i="5"/>
  <c r="F73" i="5"/>
  <c r="F113" i="5"/>
  <c r="D27" i="5"/>
  <c r="D244" i="5"/>
  <c r="F59" i="5"/>
  <c r="F159" i="5"/>
  <c r="D44" i="5"/>
  <c r="H44" i="5"/>
  <c r="H113" i="5"/>
  <c r="F44" i="5"/>
  <c r="F244" i="5"/>
  <c r="H195" i="5"/>
  <c r="D123" i="5"/>
  <c r="J53" i="5" l="1"/>
  <c r="J167" i="5"/>
  <c r="J212" i="5"/>
  <c r="J39" i="5"/>
  <c r="E44" i="5"/>
  <c r="E45" i="5" s="1"/>
  <c r="G73" i="5"/>
  <c r="I195" i="5"/>
  <c r="G44" i="5"/>
  <c r="E217" i="5"/>
  <c r="E218" i="5" s="1"/>
  <c r="P218" i="5" s="1"/>
  <c r="I73" i="5"/>
  <c r="I143" i="5"/>
  <c r="I147" i="5" s="1"/>
  <c r="R147" i="5" s="1"/>
  <c r="I44" i="5"/>
  <c r="G123" i="5"/>
  <c r="E195" i="5"/>
  <c r="G225" i="5"/>
  <c r="I123" i="5"/>
  <c r="E244" i="5"/>
  <c r="E59" i="5"/>
  <c r="E123" i="5"/>
  <c r="G244" i="5"/>
  <c r="G59" i="5"/>
  <c r="I244" i="5"/>
  <c r="I59" i="5"/>
  <c r="E143" i="5"/>
  <c r="G95" i="5"/>
  <c r="I27" i="5"/>
  <c r="E159" i="5"/>
  <c r="E160" i="5" s="1"/>
  <c r="P160" i="5" s="1"/>
  <c r="I95" i="5"/>
  <c r="E113" i="5"/>
  <c r="E225" i="5"/>
  <c r="E173" i="5"/>
  <c r="G159" i="5"/>
  <c r="G113" i="5"/>
  <c r="I159" i="5"/>
  <c r="E95" i="5"/>
  <c r="I113" i="5"/>
  <c r="I115" i="5" s="1"/>
  <c r="R115" i="5" s="1"/>
  <c r="E27" i="5"/>
  <c r="G195" i="5"/>
  <c r="G27" i="5"/>
  <c r="J54" i="5"/>
  <c r="J137" i="5"/>
  <c r="J38" i="5"/>
  <c r="G220" i="5"/>
  <c r="Q220" i="5" s="1"/>
  <c r="G219" i="5"/>
  <c r="Q219" i="5" s="1"/>
  <c r="J138" i="5"/>
  <c r="I174" i="5"/>
  <c r="R174" i="5" s="1"/>
  <c r="I181" i="5"/>
  <c r="R181" i="5" s="1"/>
  <c r="I186" i="5"/>
  <c r="R186" i="5" s="1"/>
  <c r="I177" i="5"/>
  <c r="R177" i="5" s="1"/>
  <c r="I175" i="5"/>
  <c r="R175" i="5" s="1"/>
  <c r="I180" i="5"/>
  <c r="R180" i="5" s="1"/>
  <c r="I176" i="5"/>
  <c r="R176" i="5" s="1"/>
  <c r="E74" i="5"/>
  <c r="P74" i="5" s="1"/>
  <c r="E77" i="5"/>
  <c r="P77" i="5" s="1"/>
  <c r="E80" i="5"/>
  <c r="P80" i="5" s="1"/>
  <c r="E83" i="5"/>
  <c r="P83" i="5" s="1"/>
  <c r="E78" i="5"/>
  <c r="P78" i="5" s="1"/>
  <c r="J211" i="5"/>
  <c r="I229" i="5"/>
  <c r="R229" i="5" s="1"/>
  <c r="I236" i="5"/>
  <c r="R236" i="5" s="1"/>
  <c r="I227" i="5"/>
  <c r="R227" i="5" s="1"/>
  <c r="I230" i="5"/>
  <c r="R230" i="5" s="1"/>
  <c r="I237" i="5"/>
  <c r="R237" i="5" s="1"/>
  <c r="I228" i="5"/>
  <c r="R228" i="5" s="1"/>
  <c r="I226" i="5"/>
  <c r="R226" i="5" s="1"/>
  <c r="G22" i="5"/>
  <c r="G183" i="5"/>
  <c r="Q183" i="5" s="1"/>
  <c r="G190" i="5"/>
  <c r="Q190" i="5" s="1"/>
  <c r="G174" i="5"/>
  <c r="Q174" i="5" s="1"/>
  <c r="G188" i="5"/>
  <c r="Q188" i="5" s="1"/>
  <c r="G179" i="5"/>
  <c r="Q179" i="5" s="1"/>
  <c r="G177" i="5"/>
  <c r="Q177" i="5" s="1"/>
  <c r="G184" i="5"/>
  <c r="Q184" i="5" s="1"/>
  <c r="G182" i="5"/>
  <c r="Q182" i="5" s="1"/>
  <c r="G189" i="5"/>
  <c r="Q189" i="5" s="1"/>
  <c r="G180" i="5"/>
  <c r="Q180" i="5" s="1"/>
  <c r="G187" i="5"/>
  <c r="Q187" i="5" s="1"/>
  <c r="G178" i="5"/>
  <c r="Q178" i="5" s="1"/>
  <c r="G185" i="5"/>
  <c r="Q185" i="5" s="1"/>
  <c r="G176" i="5"/>
  <c r="Q176" i="5" s="1"/>
  <c r="G152" i="5"/>
  <c r="Q152" i="5" s="1"/>
  <c r="G150" i="5"/>
  <c r="Q150" i="5" s="1"/>
  <c r="G153" i="5"/>
  <c r="Q153" i="5" s="1"/>
  <c r="G144" i="5"/>
  <c r="Q144" i="5" s="1"/>
  <c r="G145" i="5"/>
  <c r="Q145" i="5" s="1"/>
  <c r="N190" i="5" l="1"/>
  <c r="M190" i="5"/>
  <c r="G256" i="5"/>
  <c r="Q256" i="5" s="1"/>
  <c r="G247" i="5"/>
  <c r="Q247" i="5" s="1"/>
  <c r="G254" i="5"/>
  <c r="Q254" i="5" s="1"/>
  <c r="G245" i="5"/>
  <c r="Q245" i="5" s="1"/>
  <c r="G255" i="5"/>
  <c r="Q255" i="5" s="1"/>
  <c r="G246" i="5"/>
  <c r="Q246" i="5" s="1"/>
  <c r="N153" i="5"/>
  <c r="M153" i="5"/>
  <c r="N183" i="5"/>
  <c r="M183" i="5"/>
  <c r="E101" i="5"/>
  <c r="P101" i="5" s="1"/>
  <c r="E108" i="5"/>
  <c r="P108" i="5" s="1"/>
  <c r="E99" i="5"/>
  <c r="P99" i="5" s="1"/>
  <c r="E100" i="5"/>
  <c r="P100" i="5" s="1"/>
  <c r="E107" i="5"/>
  <c r="P107" i="5" s="1"/>
  <c r="E96" i="5"/>
  <c r="P96" i="5" s="1"/>
  <c r="E103" i="5"/>
  <c r="P103" i="5" s="1"/>
  <c r="E127" i="5"/>
  <c r="P127" i="5" s="1"/>
  <c r="E124" i="5"/>
  <c r="P124" i="5" s="1"/>
  <c r="E125" i="5"/>
  <c r="P125" i="5" s="1"/>
  <c r="E63" i="5"/>
  <c r="P63" i="5" s="1"/>
  <c r="E61" i="5"/>
  <c r="P61" i="5" s="1"/>
  <c r="E66" i="5"/>
  <c r="P66" i="5" s="1"/>
  <c r="E64" i="5"/>
  <c r="P64" i="5" s="1"/>
  <c r="N152" i="5"/>
  <c r="M152" i="5"/>
  <c r="G116" i="5"/>
  <c r="Q116" i="5" s="1"/>
  <c r="G114" i="5"/>
  <c r="Q114" i="5" s="1"/>
  <c r="G117" i="5"/>
  <c r="Q117" i="5" s="1"/>
  <c r="G118" i="5"/>
  <c r="Q118" i="5" s="1"/>
  <c r="E249" i="5"/>
  <c r="P249" i="5" s="1"/>
  <c r="E245" i="5"/>
  <c r="P245" i="5" s="1"/>
  <c r="E250" i="5"/>
  <c r="P250" i="5" s="1"/>
  <c r="E248" i="5"/>
  <c r="P248" i="5" s="1"/>
  <c r="E246" i="5"/>
  <c r="P246" i="5" s="1"/>
  <c r="E251" i="5"/>
  <c r="P251" i="5" s="1"/>
  <c r="N150" i="5"/>
  <c r="M150" i="5"/>
  <c r="N176" i="5"/>
  <c r="M176" i="5"/>
  <c r="N186" i="5"/>
  <c r="M186" i="5"/>
  <c r="G165" i="5"/>
  <c r="Q165" i="5" s="1"/>
  <c r="G163" i="5"/>
  <c r="Q163" i="5" s="1"/>
  <c r="G161" i="5"/>
  <c r="Q161" i="5" s="1"/>
  <c r="G166" i="5"/>
  <c r="Q166" i="5" s="1"/>
  <c r="G164" i="5"/>
  <c r="Q164" i="5" s="1"/>
  <c r="G162" i="5"/>
  <c r="Q162" i="5" s="1"/>
  <c r="I126" i="5"/>
  <c r="R126" i="5" s="1"/>
  <c r="I127" i="5"/>
  <c r="R127" i="5" s="1"/>
  <c r="I135" i="5"/>
  <c r="R135" i="5" s="1"/>
  <c r="I124" i="5"/>
  <c r="R124" i="5" s="1"/>
  <c r="I130" i="5"/>
  <c r="R130" i="5" s="1"/>
  <c r="N185" i="5"/>
  <c r="M185" i="5"/>
  <c r="N237" i="5"/>
  <c r="M237" i="5"/>
  <c r="E181" i="5"/>
  <c r="P181" i="5" s="1"/>
  <c r="E179" i="5"/>
  <c r="P179" i="5" s="1"/>
  <c r="E175" i="5"/>
  <c r="P175" i="5" s="1"/>
  <c r="E178" i="5"/>
  <c r="P178" i="5" s="1"/>
  <c r="G231" i="5"/>
  <c r="Q231" i="5" s="1"/>
  <c r="G238" i="5"/>
  <c r="Q238" i="5" s="1"/>
  <c r="G229" i="5"/>
  <c r="Q229" i="5" s="1"/>
  <c r="G227" i="5"/>
  <c r="Q227" i="5" s="1"/>
  <c r="G234" i="5"/>
  <c r="Q234" i="5" s="1"/>
  <c r="G232" i="5"/>
  <c r="Q232" i="5" s="1"/>
  <c r="G239" i="5"/>
  <c r="Q239" i="5" s="1"/>
  <c r="G230" i="5"/>
  <c r="Q230" i="5" s="1"/>
  <c r="G228" i="5"/>
  <c r="Q228" i="5" s="1"/>
  <c r="G235" i="5"/>
  <c r="Q235" i="5" s="1"/>
  <c r="G226" i="5"/>
  <c r="Q226" i="5" s="1"/>
  <c r="G233" i="5"/>
  <c r="Q233" i="5" s="1"/>
  <c r="E229" i="5"/>
  <c r="P229" i="5" s="1"/>
  <c r="E226" i="5"/>
  <c r="P226" i="5" s="1"/>
  <c r="E196" i="5"/>
  <c r="P196" i="5" s="1"/>
  <c r="E203" i="5"/>
  <c r="P203" i="5" s="1"/>
  <c r="E210" i="5"/>
  <c r="P210" i="5" s="1"/>
  <c r="E199" i="5"/>
  <c r="P199" i="5" s="1"/>
  <c r="E206" i="5"/>
  <c r="P206" i="5" s="1"/>
  <c r="E197" i="5"/>
  <c r="P197" i="5" s="1"/>
  <c r="N187" i="5"/>
  <c r="M187" i="5"/>
  <c r="E116" i="5"/>
  <c r="P116" i="5" s="1"/>
  <c r="E114" i="5"/>
  <c r="P114" i="5" s="1"/>
  <c r="E117" i="5"/>
  <c r="P117" i="5" s="1"/>
  <c r="E115" i="5"/>
  <c r="P115" i="5" s="1"/>
  <c r="G124" i="5"/>
  <c r="Q124" i="5" s="1"/>
  <c r="G136" i="5"/>
  <c r="Q136" i="5" s="1"/>
  <c r="G127" i="5"/>
  <c r="Q127" i="5" s="1"/>
  <c r="G134" i="5"/>
  <c r="Q134" i="5" s="1"/>
  <c r="G125" i="5"/>
  <c r="Q125" i="5" s="1"/>
  <c r="G132" i="5"/>
  <c r="Q132" i="5" s="1"/>
  <c r="G128" i="5"/>
  <c r="Q128" i="5" s="1"/>
  <c r="G133" i="5"/>
  <c r="Q133" i="5" s="1"/>
  <c r="G126" i="5"/>
  <c r="Q126" i="5" s="1"/>
  <c r="G129" i="5"/>
  <c r="Q129" i="5" s="1"/>
  <c r="G131" i="5"/>
  <c r="Q131" i="5" s="1"/>
  <c r="I99" i="5"/>
  <c r="R99" i="5" s="1"/>
  <c r="I97" i="5"/>
  <c r="R97" i="5" s="1"/>
  <c r="I98" i="5"/>
  <c r="R98" i="5" s="1"/>
  <c r="I45" i="5"/>
  <c r="I51" i="5"/>
  <c r="R51" i="5" s="1"/>
  <c r="I46" i="5"/>
  <c r="R46" i="5" s="1"/>
  <c r="I48" i="5"/>
  <c r="R48" i="5" s="1"/>
  <c r="N219" i="5"/>
  <c r="M219" i="5"/>
  <c r="M189" i="5"/>
  <c r="N189" i="5"/>
  <c r="N220" i="5"/>
  <c r="M220" i="5"/>
  <c r="N160" i="5"/>
  <c r="M160" i="5"/>
  <c r="N147" i="5"/>
  <c r="M147" i="5"/>
  <c r="N236" i="5"/>
  <c r="M236" i="5"/>
  <c r="J236" i="5" s="1"/>
  <c r="M182" i="5"/>
  <c r="N182" i="5"/>
  <c r="I29" i="5"/>
  <c r="R29" i="5" s="1"/>
  <c r="I32" i="5"/>
  <c r="R32" i="5" s="1"/>
  <c r="I30" i="5"/>
  <c r="R30" i="5" s="1"/>
  <c r="I79" i="5"/>
  <c r="R79" i="5" s="1"/>
  <c r="I86" i="5"/>
  <c r="R86" i="5" s="1"/>
  <c r="I77" i="5"/>
  <c r="R77" i="5" s="1"/>
  <c r="N77" i="5" s="1"/>
  <c r="I84" i="5"/>
  <c r="R84" i="5" s="1"/>
  <c r="I75" i="5"/>
  <c r="R75" i="5" s="1"/>
  <c r="I80" i="5"/>
  <c r="R80" i="5" s="1"/>
  <c r="N80" i="5" s="1"/>
  <c r="I87" i="5"/>
  <c r="R87" i="5" s="1"/>
  <c r="I74" i="5"/>
  <c r="R74" i="5" s="1"/>
  <c r="I82" i="5"/>
  <c r="R82" i="5" s="1"/>
  <c r="I76" i="5"/>
  <c r="R76" i="5" s="1"/>
  <c r="M180" i="5"/>
  <c r="N180" i="5"/>
  <c r="M184" i="5"/>
  <c r="N184" i="5"/>
  <c r="G99" i="5"/>
  <c r="Q99" i="5" s="1"/>
  <c r="G106" i="5"/>
  <c r="Q106" i="5" s="1"/>
  <c r="G97" i="5"/>
  <c r="Q97" i="5" s="1"/>
  <c r="G104" i="5"/>
  <c r="Q104" i="5" s="1"/>
  <c r="G102" i="5"/>
  <c r="Q102" i="5" s="1"/>
  <c r="G100" i="5"/>
  <c r="Q100" i="5" s="1"/>
  <c r="G98" i="5"/>
  <c r="Q98" i="5" s="1"/>
  <c r="G96" i="5"/>
  <c r="Q96" i="5" s="1"/>
  <c r="G105" i="5"/>
  <c r="Q105" i="5" s="1"/>
  <c r="N218" i="5"/>
  <c r="M218" i="5"/>
  <c r="N177" i="5"/>
  <c r="M177" i="5"/>
  <c r="J177" i="5" s="1"/>
  <c r="N83" i="5"/>
  <c r="M83" i="5"/>
  <c r="E144" i="5"/>
  <c r="P144" i="5" s="1"/>
  <c r="E149" i="5"/>
  <c r="P149" i="5" s="1"/>
  <c r="E145" i="5"/>
  <c r="P145" i="5" s="1"/>
  <c r="E146" i="5"/>
  <c r="P146" i="5" s="1"/>
  <c r="E154" i="5"/>
  <c r="P154" i="5" s="1"/>
  <c r="E151" i="5"/>
  <c r="P151" i="5" s="1"/>
  <c r="E148" i="5"/>
  <c r="P148" i="5" s="1"/>
  <c r="G46" i="5"/>
  <c r="G49" i="5"/>
  <c r="Q49" i="5" s="1"/>
  <c r="G47" i="5"/>
  <c r="Q47" i="5" s="1"/>
  <c r="G50" i="5"/>
  <c r="Q50" i="5" s="1"/>
  <c r="G52" i="5"/>
  <c r="Q52" i="5" s="1"/>
  <c r="G33" i="5"/>
  <c r="Q33" i="5" s="1"/>
  <c r="G28" i="5"/>
  <c r="Q28" i="5" s="1"/>
  <c r="G36" i="5"/>
  <c r="Q36" i="5" s="1"/>
  <c r="G34" i="5"/>
  <c r="Q34" i="5" s="1"/>
  <c r="G30" i="5"/>
  <c r="Q30" i="5" s="1"/>
  <c r="G31" i="5"/>
  <c r="Q31" i="5" s="1"/>
  <c r="G35" i="5"/>
  <c r="Q35" i="5" s="1"/>
  <c r="I61" i="5"/>
  <c r="R61" i="5" s="1"/>
  <c r="I68" i="5"/>
  <c r="R68" i="5" s="1"/>
  <c r="I62" i="5"/>
  <c r="R62" i="5" s="1"/>
  <c r="I60" i="5"/>
  <c r="R60" i="5" s="1"/>
  <c r="I198" i="5"/>
  <c r="R198" i="5" s="1"/>
  <c r="I203" i="5"/>
  <c r="R203" i="5" s="1"/>
  <c r="I201" i="5"/>
  <c r="R201" i="5" s="1"/>
  <c r="I197" i="5"/>
  <c r="R197" i="5" s="1"/>
  <c r="I204" i="5"/>
  <c r="R204" i="5" s="1"/>
  <c r="I202" i="5"/>
  <c r="R202" i="5" s="1"/>
  <c r="I200" i="5"/>
  <c r="R200" i="5" s="1"/>
  <c r="M188" i="5"/>
  <c r="N188" i="5"/>
  <c r="G207" i="5"/>
  <c r="Q207" i="5" s="1"/>
  <c r="G198" i="5"/>
  <c r="Q198" i="5" s="1"/>
  <c r="G205" i="5"/>
  <c r="Q205" i="5" s="1"/>
  <c r="G196" i="5"/>
  <c r="Q196" i="5" s="1"/>
  <c r="G203" i="5"/>
  <c r="Q203" i="5" s="1"/>
  <c r="G201" i="5"/>
  <c r="Q201" i="5" s="1"/>
  <c r="G208" i="5"/>
  <c r="Q208" i="5" s="1"/>
  <c r="G199" i="5"/>
  <c r="Q199" i="5" s="1"/>
  <c r="G204" i="5"/>
  <c r="Q204" i="5" s="1"/>
  <c r="G202" i="5"/>
  <c r="Q202" i="5" s="1"/>
  <c r="G209" i="5"/>
  <c r="Q209" i="5" s="1"/>
  <c r="G200" i="5"/>
  <c r="Q200" i="5" s="1"/>
  <c r="I247" i="5"/>
  <c r="R247" i="5" s="1"/>
  <c r="I245" i="5"/>
  <c r="R245" i="5" s="1"/>
  <c r="I252" i="5"/>
  <c r="R252" i="5" s="1"/>
  <c r="I250" i="5"/>
  <c r="R250" i="5" s="1"/>
  <c r="I248" i="5"/>
  <c r="R248" i="5" s="1"/>
  <c r="I246" i="5"/>
  <c r="R246" i="5" s="1"/>
  <c r="I253" i="5"/>
  <c r="R253" i="5" s="1"/>
  <c r="I251" i="5"/>
  <c r="R251" i="5" s="1"/>
  <c r="I249" i="5"/>
  <c r="R249" i="5" s="1"/>
  <c r="G81" i="5"/>
  <c r="Q81" i="5" s="1"/>
  <c r="G88" i="5"/>
  <c r="Q88" i="5" s="1"/>
  <c r="G79" i="5"/>
  <c r="Q79" i="5" s="1"/>
  <c r="G82" i="5"/>
  <c r="Q82" i="5" s="1"/>
  <c r="G89" i="5"/>
  <c r="Q89" i="5" s="1"/>
  <c r="G78" i="5"/>
  <c r="Q78" i="5" s="1"/>
  <c r="N78" i="5" s="1"/>
  <c r="G76" i="5"/>
  <c r="Q76" i="5" s="1"/>
  <c r="G90" i="5"/>
  <c r="Q90" i="5" s="1"/>
  <c r="G74" i="5"/>
  <c r="Q74" i="5" s="1"/>
  <c r="G85" i="5"/>
  <c r="Q85" i="5" s="1"/>
  <c r="G75" i="5"/>
  <c r="Q75" i="5" s="1"/>
  <c r="N174" i="5"/>
  <c r="M174" i="5"/>
  <c r="E37" i="5"/>
  <c r="P37" i="5" s="1"/>
  <c r="E28" i="5"/>
  <c r="P28" i="5" s="1"/>
  <c r="E30" i="5"/>
  <c r="P30" i="5" s="1"/>
  <c r="E29" i="5"/>
  <c r="P29" i="5" s="1"/>
  <c r="G65" i="5"/>
  <c r="Q65" i="5" s="1"/>
  <c r="G63" i="5"/>
  <c r="Q63" i="5" s="1"/>
  <c r="G62" i="5"/>
  <c r="Q62" i="5" s="1"/>
  <c r="G60" i="5"/>
  <c r="Q60" i="5" s="1"/>
  <c r="G67" i="5"/>
  <c r="Q67" i="5" s="1"/>
  <c r="P45" i="5"/>
  <c r="N74" i="5" l="1"/>
  <c r="J186" i="5"/>
  <c r="J152" i="5"/>
  <c r="J174" i="5"/>
  <c r="J218" i="5"/>
  <c r="J185" i="5"/>
  <c r="J183" i="5"/>
  <c r="J219" i="5"/>
  <c r="J180" i="5"/>
  <c r="M77" i="5"/>
  <c r="J77" i="5" s="1"/>
  <c r="J176" i="5"/>
  <c r="J153" i="5"/>
  <c r="M74" i="5"/>
  <c r="J190" i="5"/>
  <c r="J220" i="5"/>
  <c r="N207" i="5"/>
  <c r="M207" i="5"/>
  <c r="M35" i="5"/>
  <c r="N35" i="5"/>
  <c r="N154" i="5"/>
  <c r="M154" i="5"/>
  <c r="M104" i="5"/>
  <c r="N104" i="5"/>
  <c r="M84" i="5"/>
  <c r="N84" i="5"/>
  <c r="M128" i="5"/>
  <c r="N128" i="5"/>
  <c r="N210" i="5"/>
  <c r="M210" i="5"/>
  <c r="N231" i="5"/>
  <c r="M231" i="5"/>
  <c r="M166" i="5"/>
  <c r="N166" i="5"/>
  <c r="M118" i="5"/>
  <c r="N118" i="5"/>
  <c r="N100" i="5"/>
  <c r="M100" i="5"/>
  <c r="N209" i="5"/>
  <c r="M209" i="5"/>
  <c r="N31" i="5"/>
  <c r="M31" i="5"/>
  <c r="N146" i="5"/>
  <c r="M146" i="5"/>
  <c r="N97" i="5"/>
  <c r="M97" i="5"/>
  <c r="N132" i="5"/>
  <c r="M132" i="5"/>
  <c r="N203" i="5"/>
  <c r="M203" i="5"/>
  <c r="N178" i="5"/>
  <c r="M178" i="5"/>
  <c r="N161" i="5"/>
  <c r="M161" i="5"/>
  <c r="N99" i="5"/>
  <c r="M99" i="5"/>
  <c r="M33" i="5"/>
  <c r="N33" i="5"/>
  <c r="I5" i="5"/>
  <c r="N85" i="5"/>
  <c r="M85" i="5"/>
  <c r="N252" i="5"/>
  <c r="M252" i="5"/>
  <c r="M145" i="5"/>
  <c r="N145" i="5"/>
  <c r="M106" i="5"/>
  <c r="N106" i="5"/>
  <c r="M86" i="5"/>
  <c r="N86" i="5"/>
  <c r="J189" i="5"/>
  <c r="M196" i="5"/>
  <c r="N196" i="5"/>
  <c r="N175" i="5"/>
  <c r="M175" i="5"/>
  <c r="N163" i="5"/>
  <c r="M163" i="5"/>
  <c r="N108" i="5"/>
  <c r="M108" i="5"/>
  <c r="N34" i="5"/>
  <c r="M34" i="5"/>
  <c r="N149" i="5"/>
  <c r="M149" i="5"/>
  <c r="M134" i="5"/>
  <c r="N134" i="5"/>
  <c r="N226" i="5"/>
  <c r="M226" i="5"/>
  <c r="N179" i="5"/>
  <c r="M179" i="5"/>
  <c r="N165" i="5"/>
  <c r="M165" i="5"/>
  <c r="M101" i="5"/>
  <c r="N101" i="5"/>
  <c r="N67" i="5"/>
  <c r="M67" i="5"/>
  <c r="M90" i="5"/>
  <c r="N90" i="5"/>
  <c r="J188" i="5"/>
  <c r="N36" i="5"/>
  <c r="M36" i="5"/>
  <c r="M144" i="5"/>
  <c r="N144" i="5"/>
  <c r="M78" i="5"/>
  <c r="J78" i="5" s="1"/>
  <c r="M229" i="5"/>
  <c r="N229" i="5"/>
  <c r="N181" i="5"/>
  <c r="M181" i="5"/>
  <c r="N75" i="5"/>
  <c r="M75" i="5"/>
  <c r="N60" i="5"/>
  <c r="M60" i="5"/>
  <c r="N76" i="5"/>
  <c r="M76" i="5"/>
  <c r="N200" i="5"/>
  <c r="M200" i="5"/>
  <c r="J83" i="5"/>
  <c r="N32" i="5"/>
  <c r="M32" i="5"/>
  <c r="N48" i="5"/>
  <c r="M48" i="5"/>
  <c r="N136" i="5"/>
  <c r="M136" i="5"/>
  <c r="N233" i="5"/>
  <c r="M233" i="5"/>
  <c r="J237" i="5"/>
  <c r="N89" i="5"/>
  <c r="M89" i="5"/>
  <c r="M202" i="5"/>
  <c r="N202" i="5"/>
  <c r="M80" i="5"/>
  <c r="J80" i="5" s="1"/>
  <c r="J184" i="5"/>
  <c r="N51" i="5"/>
  <c r="M51" i="5"/>
  <c r="M115" i="5"/>
  <c r="N115" i="5"/>
  <c r="N235" i="5"/>
  <c r="M235" i="5"/>
  <c r="N66" i="5"/>
  <c r="M66" i="5"/>
  <c r="N65" i="5"/>
  <c r="M65" i="5"/>
  <c r="N82" i="5"/>
  <c r="M82" i="5"/>
  <c r="M204" i="5"/>
  <c r="N204" i="5"/>
  <c r="J182" i="5"/>
  <c r="I7" i="5"/>
  <c r="R45" i="5"/>
  <c r="N45" i="5" s="1"/>
  <c r="N117" i="5"/>
  <c r="M117" i="5"/>
  <c r="N228" i="5"/>
  <c r="M228" i="5"/>
  <c r="J150" i="5"/>
  <c r="N61" i="5"/>
  <c r="M61" i="5"/>
  <c r="N64" i="5"/>
  <c r="M64" i="5"/>
  <c r="N29" i="5"/>
  <c r="M29" i="5"/>
  <c r="N79" i="5"/>
  <c r="M79" i="5"/>
  <c r="M52" i="5"/>
  <c r="N52" i="5"/>
  <c r="M114" i="5"/>
  <c r="N114" i="5"/>
  <c r="N230" i="5"/>
  <c r="M230" i="5"/>
  <c r="N130" i="5"/>
  <c r="M130" i="5"/>
  <c r="N63" i="5"/>
  <c r="M63" i="5"/>
  <c r="M255" i="5"/>
  <c r="N255" i="5"/>
  <c r="N30" i="5"/>
  <c r="M30" i="5"/>
  <c r="N208" i="5"/>
  <c r="M208" i="5"/>
  <c r="N50" i="5"/>
  <c r="M50" i="5"/>
  <c r="N116" i="5"/>
  <c r="M116" i="5"/>
  <c r="M239" i="5"/>
  <c r="N239" i="5"/>
  <c r="N251" i="5"/>
  <c r="M251" i="5"/>
  <c r="M125" i="5"/>
  <c r="N125" i="5"/>
  <c r="N62" i="5"/>
  <c r="M62" i="5"/>
  <c r="N88" i="5"/>
  <c r="M88" i="5"/>
  <c r="N28" i="5"/>
  <c r="M28" i="5"/>
  <c r="N81" i="5"/>
  <c r="M81" i="5"/>
  <c r="N201" i="5"/>
  <c r="M201" i="5"/>
  <c r="N47" i="5"/>
  <c r="M47" i="5"/>
  <c r="N105" i="5"/>
  <c r="M105" i="5"/>
  <c r="J147" i="5"/>
  <c r="J187" i="5"/>
  <c r="N232" i="5"/>
  <c r="M232" i="5"/>
  <c r="M135" i="5"/>
  <c r="N135" i="5"/>
  <c r="N246" i="5"/>
  <c r="M246" i="5"/>
  <c r="M124" i="5"/>
  <c r="N124" i="5"/>
  <c r="N254" i="5"/>
  <c r="M254" i="5"/>
  <c r="N37" i="5"/>
  <c r="M37" i="5"/>
  <c r="M131" i="5"/>
  <c r="N131" i="5"/>
  <c r="N234" i="5"/>
  <c r="M234" i="5"/>
  <c r="N248" i="5"/>
  <c r="M248" i="5"/>
  <c r="M127" i="5"/>
  <c r="N127" i="5"/>
  <c r="N247" i="5"/>
  <c r="M247" i="5"/>
  <c r="M49" i="5"/>
  <c r="N49" i="5"/>
  <c r="Q46" i="5"/>
  <c r="I6" i="5"/>
  <c r="N98" i="5"/>
  <c r="M98" i="5"/>
  <c r="M87" i="5"/>
  <c r="N87" i="5"/>
  <c r="J160" i="5"/>
  <c r="M129" i="5"/>
  <c r="N129" i="5"/>
  <c r="N197" i="5"/>
  <c r="M197" i="5"/>
  <c r="N227" i="5"/>
  <c r="M227" i="5"/>
  <c r="N250" i="5"/>
  <c r="M250" i="5"/>
  <c r="N103" i="5"/>
  <c r="M103" i="5"/>
  <c r="N256" i="5"/>
  <c r="M256" i="5"/>
  <c r="N253" i="5"/>
  <c r="M253" i="5"/>
  <c r="M205" i="5"/>
  <c r="N205" i="5"/>
  <c r="M68" i="5"/>
  <c r="N68" i="5"/>
  <c r="N148" i="5"/>
  <c r="M148" i="5"/>
  <c r="N126" i="5"/>
  <c r="M126" i="5"/>
  <c r="N206" i="5"/>
  <c r="M206" i="5"/>
  <c r="N162" i="5"/>
  <c r="M162" i="5"/>
  <c r="M245" i="5"/>
  <c r="N245" i="5"/>
  <c r="N96" i="5"/>
  <c r="M96" i="5"/>
  <c r="N198" i="5"/>
  <c r="M198" i="5"/>
  <c r="M151" i="5"/>
  <c r="N151" i="5"/>
  <c r="M102" i="5"/>
  <c r="N102" i="5"/>
  <c r="N133" i="5"/>
  <c r="M133" i="5"/>
  <c r="N199" i="5"/>
  <c r="M199" i="5"/>
  <c r="M238" i="5"/>
  <c r="N238" i="5"/>
  <c r="M164" i="5"/>
  <c r="N164" i="5"/>
  <c r="N249" i="5"/>
  <c r="M249" i="5"/>
  <c r="M107" i="5"/>
  <c r="N107" i="5"/>
  <c r="J74" i="5" l="1"/>
  <c r="J108" i="5"/>
  <c r="J87" i="5"/>
  <c r="J131" i="5"/>
  <c r="J229" i="5"/>
  <c r="J238" i="5"/>
  <c r="J81" i="5"/>
  <c r="J50" i="5"/>
  <c r="J97" i="5"/>
  <c r="J161" i="5"/>
  <c r="J117" i="5"/>
  <c r="J32" i="5"/>
  <c r="J118" i="5"/>
  <c r="J35" i="5"/>
  <c r="J196" i="5"/>
  <c r="J247" i="5"/>
  <c r="J246" i="5"/>
  <c r="J28" i="5"/>
  <c r="J208" i="5"/>
  <c r="J79" i="5"/>
  <c r="J76" i="5"/>
  <c r="J34" i="5"/>
  <c r="J148" i="5"/>
  <c r="J197" i="5"/>
  <c r="J85" i="5"/>
  <c r="J209" i="5"/>
  <c r="J249" i="5"/>
  <c r="J96" i="5"/>
  <c r="J253" i="5"/>
  <c r="J228" i="5"/>
  <c r="J48" i="5"/>
  <c r="J256" i="5"/>
  <c r="J254" i="5"/>
  <c r="J201" i="5"/>
  <c r="J116" i="5"/>
  <c r="J51" i="5"/>
  <c r="J178" i="5"/>
  <c r="J200" i="5"/>
  <c r="J149" i="5"/>
  <c r="J106" i="5"/>
  <c r="J203" i="5"/>
  <c r="J252" i="5"/>
  <c r="J210" i="5"/>
  <c r="J248" i="5"/>
  <c r="J232" i="5"/>
  <c r="J62" i="5"/>
  <c r="J64" i="5"/>
  <c r="J65" i="5"/>
  <c r="J75" i="5"/>
  <c r="J151" i="5"/>
  <c r="J68" i="5"/>
  <c r="J129" i="5"/>
  <c r="J198" i="5"/>
  <c r="J136" i="5"/>
  <c r="J125" i="5"/>
  <c r="J33" i="5"/>
  <c r="J239" i="5"/>
  <c r="J115" i="5"/>
  <c r="J86" i="5"/>
  <c r="J207" i="5"/>
  <c r="J133" i="5"/>
  <c r="J126" i="5"/>
  <c r="J227" i="5"/>
  <c r="J231" i="5"/>
  <c r="J127" i="5"/>
  <c r="J135" i="5"/>
  <c r="M45" i="5"/>
  <c r="J45" i="5" s="1"/>
  <c r="J102" i="5"/>
  <c r="J255" i="5"/>
  <c r="J233" i="5"/>
  <c r="J101" i="5"/>
  <c r="J234" i="5"/>
  <c r="J63" i="5"/>
  <c r="J61" i="5"/>
  <c r="J66" i="5"/>
  <c r="J181" i="5"/>
  <c r="J165" i="5"/>
  <c r="J163" i="5"/>
  <c r="J146" i="5"/>
  <c r="J107" i="5"/>
  <c r="J205" i="5"/>
  <c r="J105" i="5"/>
  <c r="J251" i="5"/>
  <c r="J130" i="5"/>
  <c r="J235" i="5"/>
  <c r="J179" i="5"/>
  <c r="J175" i="5"/>
  <c r="J31" i="5"/>
  <c r="J128" i="5"/>
  <c r="J98" i="5"/>
  <c r="J37" i="5"/>
  <c r="J47" i="5"/>
  <c r="J230" i="5"/>
  <c r="J226" i="5"/>
  <c r="J99" i="5"/>
  <c r="J84" i="5"/>
  <c r="J164" i="5"/>
  <c r="J245" i="5"/>
  <c r="J144" i="5"/>
  <c r="J104" i="5"/>
  <c r="J162" i="5"/>
  <c r="J103" i="5"/>
  <c r="M46" i="5"/>
  <c r="N46" i="5"/>
  <c r="J114" i="5"/>
  <c r="J36" i="5"/>
  <c r="J134" i="5"/>
  <c r="J100" i="5"/>
  <c r="J154" i="5"/>
  <c r="J199" i="5"/>
  <c r="J206" i="5"/>
  <c r="J250" i="5"/>
  <c r="J49" i="5"/>
  <c r="J124" i="5"/>
  <c r="J52" i="5"/>
  <c r="J204" i="5"/>
  <c r="J202" i="5"/>
  <c r="J90" i="5"/>
  <c r="J88" i="5"/>
  <c r="J30" i="5"/>
  <c r="J29" i="5"/>
  <c r="J82" i="5"/>
  <c r="J89" i="5"/>
  <c r="J60" i="5"/>
  <c r="J67" i="5"/>
  <c r="J145" i="5"/>
  <c r="J132" i="5"/>
  <c r="J166" i="5"/>
  <c r="J46" i="5" l="1"/>
  <c r="I256" i="3" l="1"/>
  <c r="R256" i="3" s="1"/>
  <c r="I255" i="3"/>
  <c r="I254" i="3"/>
  <c r="I253" i="3"/>
  <c r="R253" i="3" s="1"/>
  <c r="I252" i="3"/>
  <c r="R252" i="3" s="1"/>
  <c r="I251" i="3"/>
  <c r="I250" i="3"/>
  <c r="I249" i="3"/>
  <c r="R249" i="3" s="1"/>
  <c r="I248" i="3"/>
  <c r="G256" i="3"/>
  <c r="G255" i="3"/>
  <c r="G248" i="3"/>
  <c r="E256" i="3"/>
  <c r="E255" i="3"/>
  <c r="E254" i="3"/>
  <c r="E253" i="3"/>
  <c r="E252" i="3"/>
  <c r="E251" i="3"/>
  <c r="E250" i="3"/>
  <c r="E249" i="3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H237" i="4" s="1"/>
  <c r="C236" i="4"/>
  <c r="B236" i="4"/>
  <c r="C235" i="4"/>
  <c r="B235" i="4"/>
  <c r="C234" i="4"/>
  <c r="B234" i="4"/>
  <c r="C233" i="4"/>
  <c r="B233" i="4"/>
  <c r="C232" i="4"/>
  <c r="B232" i="4"/>
  <c r="C231" i="4"/>
  <c r="B231" i="4"/>
  <c r="C230" i="4"/>
  <c r="B230" i="4"/>
  <c r="C229" i="4"/>
  <c r="B229" i="4"/>
  <c r="C228" i="4"/>
  <c r="B228" i="4"/>
  <c r="C227" i="4"/>
  <c r="B227" i="4"/>
  <c r="C226" i="4"/>
  <c r="B226" i="4"/>
  <c r="C225" i="4"/>
  <c r="B225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H213" i="4" s="1"/>
  <c r="C212" i="4"/>
  <c r="B212" i="4"/>
  <c r="H212" i="4" s="1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H196" i="4" s="1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H189" i="4" s="1"/>
  <c r="C188" i="4"/>
  <c r="B188" i="4"/>
  <c r="H188" i="4" s="1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C174" i="4"/>
  <c r="B174" i="4"/>
  <c r="C173" i="4"/>
  <c r="B173" i="4"/>
  <c r="H173" i="4" s="1"/>
  <c r="C172" i="4"/>
  <c r="B172" i="4"/>
  <c r="C171" i="4"/>
  <c r="B171" i="4"/>
  <c r="C170" i="4"/>
  <c r="B170" i="4"/>
  <c r="C169" i="4"/>
  <c r="B169" i="4"/>
  <c r="C168" i="4"/>
  <c r="B168" i="4"/>
  <c r="C167" i="4"/>
  <c r="B167" i="4"/>
  <c r="C166" i="4"/>
  <c r="B166" i="4"/>
  <c r="C165" i="4"/>
  <c r="B165" i="4"/>
  <c r="H165" i="4" s="1"/>
  <c r="C164" i="4"/>
  <c r="B164" i="4"/>
  <c r="H164" i="4" s="1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H149" i="4" s="1"/>
  <c r="C148" i="4"/>
  <c r="B148" i="4"/>
  <c r="H148" i="4" s="1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C118" i="4"/>
  <c r="B118" i="4"/>
  <c r="C117" i="4"/>
  <c r="B117" i="4"/>
  <c r="H117" i="4" s="1"/>
  <c r="C116" i="4"/>
  <c r="B116" i="4"/>
  <c r="H116" i="4" s="1"/>
  <c r="C115" i="4"/>
  <c r="B115" i="4"/>
  <c r="C114" i="4"/>
  <c r="B114" i="4"/>
  <c r="C113" i="4"/>
  <c r="B113" i="4"/>
  <c r="C112" i="4"/>
  <c r="B112" i="4"/>
  <c r="C111" i="4"/>
  <c r="B111" i="4"/>
  <c r="C110" i="4"/>
  <c r="B110" i="4"/>
  <c r="C109" i="4"/>
  <c r="B109" i="4"/>
  <c r="C108" i="4"/>
  <c r="B108" i="4"/>
  <c r="C107" i="4"/>
  <c r="B107" i="4"/>
  <c r="C106" i="4"/>
  <c r="B106" i="4"/>
  <c r="C105" i="4"/>
  <c r="B105" i="4"/>
  <c r="C104" i="4"/>
  <c r="B104" i="4"/>
  <c r="C103" i="4"/>
  <c r="B103" i="4"/>
  <c r="C102" i="4"/>
  <c r="B102" i="4"/>
  <c r="C101" i="4"/>
  <c r="B101" i="4"/>
  <c r="C100" i="4"/>
  <c r="B100" i="4"/>
  <c r="H100" i="4" s="1"/>
  <c r="C99" i="4"/>
  <c r="B99" i="4"/>
  <c r="C98" i="4"/>
  <c r="B98" i="4"/>
  <c r="C97" i="4"/>
  <c r="B97" i="4"/>
  <c r="C96" i="4"/>
  <c r="B96" i="4"/>
  <c r="C95" i="4"/>
  <c r="B95" i="4"/>
  <c r="C94" i="4"/>
  <c r="B94" i="4"/>
  <c r="C93" i="4"/>
  <c r="B93" i="4"/>
  <c r="C92" i="4"/>
  <c r="B92" i="4"/>
  <c r="C91" i="4"/>
  <c r="B91" i="4"/>
  <c r="C90" i="4"/>
  <c r="B90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H68" i="4" s="1"/>
  <c r="C67" i="4"/>
  <c r="B67" i="4"/>
  <c r="C66" i="4"/>
  <c r="B66" i="4"/>
  <c r="C65" i="4"/>
  <c r="B65" i="4"/>
  <c r="C64" i="4"/>
  <c r="B64" i="4"/>
  <c r="C63" i="4"/>
  <c r="B63" i="4"/>
  <c r="C62" i="4"/>
  <c r="B62" i="4"/>
  <c r="C61" i="4"/>
  <c r="B61" i="4"/>
  <c r="C60" i="4"/>
  <c r="B60" i="4"/>
  <c r="H60" i="4" s="1"/>
  <c r="C59" i="4"/>
  <c r="B59" i="4"/>
  <c r="C58" i="4"/>
  <c r="B58" i="4"/>
  <c r="C57" i="4"/>
  <c r="B57" i="4"/>
  <c r="C56" i="4"/>
  <c r="I56" i="4" s="1"/>
  <c r="J56" i="4" s="1"/>
  <c r="B56" i="4"/>
  <c r="C55" i="4"/>
  <c r="B55" i="4"/>
  <c r="C54" i="4"/>
  <c r="B54" i="4"/>
  <c r="C53" i="4"/>
  <c r="B53" i="4"/>
  <c r="H53" i="4" s="1"/>
  <c r="C52" i="4"/>
  <c r="B52" i="4"/>
  <c r="H52" i="4" s="1"/>
  <c r="C51" i="4"/>
  <c r="B51" i="4"/>
  <c r="C50" i="4"/>
  <c r="B50" i="4"/>
  <c r="C49" i="4"/>
  <c r="B49" i="4"/>
  <c r="C48" i="4"/>
  <c r="B48" i="4"/>
  <c r="C47" i="4"/>
  <c r="B47" i="4"/>
  <c r="C46" i="4"/>
  <c r="B46" i="4"/>
  <c r="C45" i="4"/>
  <c r="B45" i="4"/>
  <c r="C44" i="4"/>
  <c r="B44" i="4"/>
  <c r="C43" i="4"/>
  <c r="B43" i="4"/>
  <c r="C42" i="4"/>
  <c r="B42" i="4"/>
  <c r="C41" i="4"/>
  <c r="B41" i="4"/>
  <c r="C40" i="4"/>
  <c r="B40" i="4"/>
  <c r="C39" i="4"/>
  <c r="B39" i="4"/>
  <c r="C38" i="4"/>
  <c r="B38" i="4"/>
  <c r="C37" i="4"/>
  <c r="B37" i="4"/>
  <c r="C36" i="4"/>
  <c r="B36" i="4"/>
  <c r="C35" i="4"/>
  <c r="B35" i="4"/>
  <c r="C34" i="4"/>
  <c r="B34" i="4"/>
  <c r="C33" i="4"/>
  <c r="B33" i="4"/>
  <c r="C32" i="4"/>
  <c r="B32" i="4"/>
  <c r="C31" i="4"/>
  <c r="B31" i="4"/>
  <c r="C30" i="4"/>
  <c r="B30" i="4"/>
  <c r="C29" i="4"/>
  <c r="B29" i="4"/>
  <c r="C28" i="4"/>
  <c r="B28" i="4"/>
  <c r="C27" i="4"/>
  <c r="B27" i="4"/>
  <c r="C26" i="4"/>
  <c r="B26" i="4"/>
  <c r="C25" i="4"/>
  <c r="B25" i="4"/>
  <c r="C24" i="4"/>
  <c r="B24" i="4"/>
  <c r="C23" i="4"/>
  <c r="B23" i="4"/>
  <c r="C22" i="4"/>
  <c r="B22" i="4"/>
  <c r="C21" i="4"/>
  <c r="B21" i="4"/>
  <c r="H21" i="4" s="1"/>
  <c r="C20" i="4"/>
  <c r="B20" i="4"/>
  <c r="H20" i="4" s="1"/>
  <c r="C19" i="4"/>
  <c r="B19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C2" i="4"/>
  <c r="J27" i="2"/>
  <c r="J28" i="2"/>
  <c r="I25" i="4"/>
  <c r="J25" i="4" s="1"/>
  <c r="I24" i="4"/>
  <c r="J24" i="4" s="1"/>
  <c r="H24" i="4"/>
  <c r="H243" i="4"/>
  <c r="H242" i="4"/>
  <c r="H240" i="4"/>
  <c r="H236" i="4"/>
  <c r="H234" i="4"/>
  <c r="H233" i="4"/>
  <c r="H232" i="4"/>
  <c r="H231" i="4"/>
  <c r="H225" i="4"/>
  <c r="H218" i="4"/>
  <c r="H217" i="4"/>
  <c r="H216" i="4"/>
  <c r="H211" i="4"/>
  <c r="H210" i="4"/>
  <c r="H209" i="4"/>
  <c r="H208" i="4"/>
  <c r="H201" i="4"/>
  <c r="H200" i="4"/>
  <c r="H198" i="4"/>
  <c r="H193" i="4"/>
  <c r="I192" i="4"/>
  <c r="J192" i="4" s="1"/>
  <c r="H192" i="4"/>
  <c r="H191" i="4"/>
  <c r="H190" i="4"/>
  <c r="H185" i="4"/>
  <c r="H184" i="4"/>
  <c r="H183" i="4"/>
  <c r="H182" i="4"/>
  <c r="H178" i="4"/>
  <c r="H177" i="4"/>
  <c r="H174" i="4"/>
  <c r="H168" i="4"/>
  <c r="H167" i="4"/>
  <c r="H166" i="4"/>
  <c r="H161" i="4"/>
  <c r="H160" i="4"/>
  <c r="H159" i="4"/>
  <c r="H152" i="4"/>
  <c r="H151" i="4"/>
  <c r="H150" i="4"/>
  <c r="H146" i="4"/>
  <c r="H145" i="4"/>
  <c r="H138" i="4"/>
  <c r="H137" i="4"/>
  <c r="H136" i="4"/>
  <c r="H135" i="4"/>
  <c r="H130" i="4"/>
  <c r="H129" i="4"/>
  <c r="H123" i="4"/>
  <c r="H122" i="4"/>
  <c r="H119" i="4"/>
  <c r="H115" i="4"/>
  <c r="H114" i="4"/>
  <c r="H111" i="4"/>
  <c r="H110" i="4"/>
  <c r="H105" i="4"/>
  <c r="H102" i="4"/>
  <c r="H99" i="4"/>
  <c r="H98" i="4"/>
  <c r="H97" i="4"/>
  <c r="H95" i="4"/>
  <c r="H94" i="4"/>
  <c r="I91" i="4"/>
  <c r="J91" i="4" s="1"/>
  <c r="H91" i="4"/>
  <c r="I90" i="4"/>
  <c r="J90" i="4" s="1"/>
  <c r="H90" i="4"/>
  <c r="H89" i="4"/>
  <c r="H88" i="4"/>
  <c r="H87" i="4"/>
  <c r="H86" i="4"/>
  <c r="H83" i="4"/>
  <c r="H82" i="4"/>
  <c r="H74" i="4"/>
  <c r="H73" i="4"/>
  <c r="I72" i="4"/>
  <c r="J72" i="4" s="1"/>
  <c r="H72" i="4"/>
  <c r="H71" i="4"/>
  <c r="H70" i="4"/>
  <c r="H69" i="4"/>
  <c r="I57" i="4"/>
  <c r="J57" i="4" s="1"/>
  <c r="H57" i="4"/>
  <c r="H56" i="4"/>
  <c r="I55" i="4"/>
  <c r="J55" i="4" s="1"/>
  <c r="H55" i="4"/>
  <c r="I54" i="4"/>
  <c r="J54" i="4" s="1"/>
  <c r="H54" i="4"/>
  <c r="H50" i="4"/>
  <c r="H48" i="4"/>
  <c r="I43" i="4"/>
  <c r="J43" i="4" s="1"/>
  <c r="H43" i="4"/>
  <c r="I42" i="4"/>
  <c r="J42" i="4" s="1"/>
  <c r="H42" i="4"/>
  <c r="I41" i="4"/>
  <c r="J41" i="4" s="1"/>
  <c r="H41" i="4"/>
  <c r="J40" i="4"/>
  <c r="I40" i="4"/>
  <c r="H40" i="4"/>
  <c r="H39" i="4"/>
  <c r="H38" i="4"/>
  <c r="I27" i="4"/>
  <c r="J27" i="4" s="1"/>
  <c r="H27" i="4"/>
  <c r="I26" i="4"/>
  <c r="J26" i="4" s="1"/>
  <c r="H26" i="4"/>
  <c r="H25" i="4"/>
  <c r="J23" i="4"/>
  <c r="I23" i="4"/>
  <c r="H23" i="4"/>
  <c r="I22" i="4"/>
  <c r="J22" i="4" s="1"/>
  <c r="H22" i="4"/>
  <c r="I21" i="4"/>
  <c r="J21" i="4" s="1"/>
  <c r="I20" i="4"/>
  <c r="J20" i="4" s="1"/>
  <c r="I19" i="4"/>
  <c r="J19" i="4" s="1"/>
  <c r="H19" i="4"/>
  <c r="E243" i="4"/>
  <c r="E242" i="4"/>
  <c r="E241" i="4"/>
  <c r="H241" i="4" s="1"/>
  <c r="E240" i="4"/>
  <c r="E239" i="4"/>
  <c r="H239" i="4" s="1"/>
  <c r="E238" i="4"/>
  <c r="H238" i="4" s="1"/>
  <c r="E237" i="4"/>
  <c r="E236" i="4"/>
  <c r="E235" i="4"/>
  <c r="H235" i="4" s="1"/>
  <c r="F234" i="4"/>
  <c r="E234" i="4"/>
  <c r="F233" i="4"/>
  <c r="E233" i="4"/>
  <c r="F232" i="4"/>
  <c r="E232" i="4"/>
  <c r="F231" i="4"/>
  <c r="E231" i="4"/>
  <c r="E230" i="4"/>
  <c r="H230" i="4" s="1"/>
  <c r="E229" i="4"/>
  <c r="E228" i="4"/>
  <c r="E227" i="4"/>
  <c r="H227" i="4" s="1"/>
  <c r="E226" i="4"/>
  <c r="H226" i="4" s="1"/>
  <c r="E225" i="4"/>
  <c r="E224" i="4"/>
  <c r="H224" i="4" s="1"/>
  <c r="E223" i="4"/>
  <c r="H223" i="4" s="1"/>
  <c r="E222" i="4"/>
  <c r="H222" i="4" s="1"/>
  <c r="E221" i="4"/>
  <c r="E220" i="4"/>
  <c r="H220" i="4" s="1"/>
  <c r="E219" i="4"/>
  <c r="H219" i="4" s="1"/>
  <c r="E218" i="4"/>
  <c r="E217" i="4"/>
  <c r="E216" i="4"/>
  <c r="E215" i="4"/>
  <c r="H215" i="4" s="1"/>
  <c r="E214" i="4"/>
  <c r="H214" i="4" s="1"/>
  <c r="F213" i="4"/>
  <c r="E213" i="4"/>
  <c r="F212" i="4"/>
  <c r="E212" i="4"/>
  <c r="F211" i="4"/>
  <c r="E211" i="4"/>
  <c r="F210" i="4"/>
  <c r="E210" i="4"/>
  <c r="E209" i="4"/>
  <c r="E208" i="4"/>
  <c r="E207" i="4"/>
  <c r="H207" i="4" s="1"/>
  <c r="E206" i="4"/>
  <c r="H206" i="4" s="1"/>
  <c r="E205" i="4"/>
  <c r="E204" i="4"/>
  <c r="H204" i="4" s="1"/>
  <c r="E203" i="4"/>
  <c r="H203" i="4" s="1"/>
  <c r="E202" i="4"/>
  <c r="H202" i="4" s="1"/>
  <c r="E201" i="4"/>
  <c r="E200" i="4"/>
  <c r="E199" i="4"/>
  <c r="H199" i="4" s="1"/>
  <c r="E198" i="4"/>
  <c r="E197" i="4"/>
  <c r="E196" i="4"/>
  <c r="E195" i="4"/>
  <c r="H195" i="4" s="1"/>
  <c r="E194" i="4"/>
  <c r="H194" i="4" s="1"/>
  <c r="E193" i="4"/>
  <c r="F192" i="4"/>
  <c r="E192" i="4"/>
  <c r="F191" i="4"/>
  <c r="E191" i="4"/>
  <c r="F190" i="4"/>
  <c r="E190" i="4"/>
  <c r="F189" i="4"/>
  <c r="E189" i="4"/>
  <c r="E188" i="4"/>
  <c r="E187" i="4"/>
  <c r="H187" i="4" s="1"/>
  <c r="E186" i="4"/>
  <c r="H186" i="4" s="1"/>
  <c r="F185" i="4"/>
  <c r="E185" i="4"/>
  <c r="F184" i="4"/>
  <c r="E184" i="4"/>
  <c r="F183" i="4"/>
  <c r="E183" i="4"/>
  <c r="F182" i="4"/>
  <c r="E182" i="4"/>
  <c r="E181" i="4"/>
  <c r="E180" i="4"/>
  <c r="E179" i="4"/>
  <c r="H179" i="4" s="1"/>
  <c r="E178" i="4"/>
  <c r="E177" i="4"/>
  <c r="E176" i="4"/>
  <c r="H176" i="4" s="1"/>
  <c r="E175" i="4"/>
  <c r="H175" i="4" s="1"/>
  <c r="E174" i="4"/>
  <c r="E173" i="4"/>
  <c r="E172" i="4"/>
  <c r="E171" i="4"/>
  <c r="H171" i="4" s="1"/>
  <c r="E170" i="4"/>
  <c r="H170" i="4" s="1"/>
  <c r="E169" i="4"/>
  <c r="H169" i="4" s="1"/>
  <c r="E168" i="4"/>
  <c r="F167" i="4"/>
  <c r="E167" i="4"/>
  <c r="F166" i="4"/>
  <c r="E166" i="4"/>
  <c r="F165" i="4"/>
  <c r="E165" i="4"/>
  <c r="F164" i="4"/>
  <c r="E164" i="4"/>
  <c r="E163" i="4"/>
  <c r="H163" i="4" s="1"/>
  <c r="E162" i="4"/>
  <c r="H162" i="4" s="1"/>
  <c r="E161" i="4"/>
  <c r="E160" i="4"/>
  <c r="E159" i="4"/>
  <c r="E158" i="4"/>
  <c r="H158" i="4" s="1"/>
  <c r="E157" i="4"/>
  <c r="E156" i="4"/>
  <c r="E155" i="4"/>
  <c r="H155" i="4" s="1"/>
  <c r="E154" i="4"/>
  <c r="H154" i="4" s="1"/>
  <c r="E153" i="4"/>
  <c r="H153" i="4" s="1"/>
  <c r="E152" i="4"/>
  <c r="F151" i="4"/>
  <c r="E151" i="4"/>
  <c r="F150" i="4"/>
  <c r="E150" i="4"/>
  <c r="F149" i="4"/>
  <c r="E149" i="4"/>
  <c r="F148" i="4"/>
  <c r="E148" i="4"/>
  <c r="E147" i="4"/>
  <c r="H147" i="4" s="1"/>
  <c r="E146" i="4"/>
  <c r="E145" i="4"/>
  <c r="E144" i="4"/>
  <c r="H144" i="4" s="1"/>
  <c r="E143" i="4"/>
  <c r="H143" i="4" s="1"/>
  <c r="E142" i="4"/>
  <c r="H142" i="4" s="1"/>
  <c r="E141" i="4"/>
  <c r="E140" i="4"/>
  <c r="E139" i="4"/>
  <c r="H139" i="4" s="1"/>
  <c r="F138" i="4"/>
  <c r="E138" i="4"/>
  <c r="F137" i="4"/>
  <c r="E137" i="4"/>
  <c r="F136" i="4"/>
  <c r="E136" i="4"/>
  <c r="F135" i="4"/>
  <c r="E135" i="4"/>
  <c r="E134" i="4"/>
  <c r="H134" i="4" s="1"/>
  <c r="E133" i="4"/>
  <c r="E132" i="4"/>
  <c r="E131" i="4"/>
  <c r="H131" i="4" s="1"/>
  <c r="E130" i="4"/>
  <c r="E129" i="4"/>
  <c r="E128" i="4"/>
  <c r="H128" i="4" s="1"/>
  <c r="E127" i="4"/>
  <c r="H127" i="4" s="1"/>
  <c r="E126" i="4"/>
  <c r="H126" i="4" s="1"/>
  <c r="E125" i="4"/>
  <c r="E124" i="4"/>
  <c r="E123" i="4"/>
  <c r="E122" i="4"/>
  <c r="E121" i="4"/>
  <c r="H121" i="4" s="1"/>
  <c r="E120" i="4"/>
  <c r="H120" i="4" s="1"/>
  <c r="E119" i="4"/>
  <c r="E118" i="4"/>
  <c r="H118" i="4" s="1"/>
  <c r="F117" i="4"/>
  <c r="E117" i="4"/>
  <c r="F116" i="4"/>
  <c r="E116" i="4"/>
  <c r="F115" i="4"/>
  <c r="E115" i="4"/>
  <c r="F114" i="4"/>
  <c r="E114" i="4"/>
  <c r="E113" i="4"/>
  <c r="H113" i="4" s="1"/>
  <c r="E112" i="4"/>
  <c r="H112" i="4" s="1"/>
  <c r="E111" i="4"/>
  <c r="E110" i="4"/>
  <c r="E109" i="4"/>
  <c r="E108" i="4"/>
  <c r="E107" i="4"/>
  <c r="H107" i="4" s="1"/>
  <c r="E106" i="4"/>
  <c r="H106" i="4" s="1"/>
  <c r="E105" i="4"/>
  <c r="E104" i="4"/>
  <c r="H104" i="4" s="1"/>
  <c r="E103" i="4"/>
  <c r="H103" i="4" s="1"/>
  <c r="E102" i="4"/>
  <c r="E101" i="4"/>
  <c r="F100" i="4"/>
  <c r="E100" i="4"/>
  <c r="F99" i="4"/>
  <c r="E99" i="4"/>
  <c r="F98" i="4"/>
  <c r="E98" i="4"/>
  <c r="F97" i="4"/>
  <c r="E97" i="4"/>
  <c r="E96" i="4"/>
  <c r="H96" i="4" s="1"/>
  <c r="E95" i="4"/>
  <c r="E94" i="4"/>
  <c r="E93" i="4"/>
  <c r="E92" i="4"/>
  <c r="F91" i="4"/>
  <c r="E91" i="4"/>
  <c r="F90" i="4"/>
  <c r="E90" i="4"/>
  <c r="F89" i="4"/>
  <c r="E89" i="4"/>
  <c r="F88" i="4"/>
  <c r="E88" i="4"/>
  <c r="E87" i="4"/>
  <c r="E86" i="4"/>
  <c r="E85" i="4"/>
  <c r="E84" i="4"/>
  <c r="E83" i="4"/>
  <c r="E82" i="4"/>
  <c r="E81" i="4"/>
  <c r="H81" i="4" s="1"/>
  <c r="E80" i="4"/>
  <c r="H80" i="4" s="1"/>
  <c r="E79" i="4"/>
  <c r="H79" i="4" s="1"/>
  <c r="E78" i="4"/>
  <c r="H78" i="4" s="1"/>
  <c r="E77" i="4"/>
  <c r="E76" i="4"/>
  <c r="E75" i="4"/>
  <c r="H75" i="4" s="1"/>
  <c r="E74" i="4"/>
  <c r="E73" i="4"/>
  <c r="F72" i="4"/>
  <c r="E72" i="4"/>
  <c r="F71" i="4"/>
  <c r="E71" i="4"/>
  <c r="F70" i="4"/>
  <c r="E70" i="4"/>
  <c r="F69" i="4"/>
  <c r="E69" i="4"/>
  <c r="E68" i="4"/>
  <c r="E67" i="4"/>
  <c r="H67" i="4" s="1"/>
  <c r="E66" i="4"/>
  <c r="H66" i="4" s="1"/>
  <c r="E65" i="4"/>
  <c r="H65" i="4" s="1"/>
  <c r="E64" i="4"/>
  <c r="H64" i="4" s="1"/>
  <c r="E63" i="4"/>
  <c r="H63" i="4" s="1"/>
  <c r="E62" i="4"/>
  <c r="H62" i="4" s="1"/>
  <c r="E61" i="4"/>
  <c r="E60" i="4"/>
  <c r="E59" i="4"/>
  <c r="H59" i="4" s="1"/>
  <c r="E58" i="4"/>
  <c r="H58" i="4" s="1"/>
  <c r="F57" i="4"/>
  <c r="E57" i="4"/>
  <c r="F56" i="4"/>
  <c r="E56" i="4"/>
  <c r="F55" i="4"/>
  <c r="E55" i="4"/>
  <c r="F54" i="4"/>
  <c r="E54" i="4"/>
  <c r="E53" i="4"/>
  <c r="E52" i="4"/>
  <c r="E51" i="4"/>
  <c r="H51" i="4" s="1"/>
  <c r="E50" i="4"/>
  <c r="E49" i="4"/>
  <c r="H49" i="4" s="1"/>
  <c r="E48" i="4"/>
  <c r="E47" i="4"/>
  <c r="H47" i="4" s="1"/>
  <c r="E46" i="4"/>
  <c r="H46" i="4" s="1"/>
  <c r="E45" i="4"/>
  <c r="E44" i="4"/>
  <c r="F43" i="4"/>
  <c r="E43" i="4"/>
  <c r="F42" i="4"/>
  <c r="E42" i="4"/>
  <c r="F41" i="4"/>
  <c r="E41" i="4"/>
  <c r="F40" i="4"/>
  <c r="E40" i="4"/>
  <c r="E39" i="4"/>
  <c r="E38" i="4"/>
  <c r="E37" i="4"/>
  <c r="E36" i="4"/>
  <c r="E35" i="4"/>
  <c r="H35" i="4" s="1"/>
  <c r="E34" i="4"/>
  <c r="H34" i="4" s="1"/>
  <c r="E33" i="4"/>
  <c r="H33" i="4" s="1"/>
  <c r="E32" i="4"/>
  <c r="H32" i="4" s="1"/>
  <c r="E31" i="4"/>
  <c r="H31" i="4" s="1"/>
  <c r="E30" i="4"/>
  <c r="H30" i="4" s="1"/>
  <c r="E29" i="4"/>
  <c r="E28" i="4"/>
  <c r="F27" i="4"/>
  <c r="E27" i="4"/>
  <c r="F26" i="4"/>
  <c r="E26" i="4"/>
  <c r="F25" i="4"/>
  <c r="E25" i="4"/>
  <c r="F24" i="4"/>
  <c r="E24" i="4"/>
  <c r="F23" i="4"/>
  <c r="E23" i="4"/>
  <c r="F22" i="4"/>
  <c r="E22" i="4"/>
  <c r="F21" i="4"/>
  <c r="E21" i="4"/>
  <c r="F20" i="4"/>
  <c r="E20" i="4"/>
  <c r="F19" i="4"/>
  <c r="E19" i="4"/>
  <c r="F18" i="4"/>
  <c r="E18" i="4"/>
  <c r="F17" i="4"/>
  <c r="E17" i="4"/>
  <c r="F16" i="4"/>
  <c r="E16" i="4"/>
  <c r="F15" i="4"/>
  <c r="E15" i="4"/>
  <c r="F14" i="4"/>
  <c r="E14" i="4"/>
  <c r="F13" i="4"/>
  <c r="E13" i="4"/>
  <c r="F12" i="4"/>
  <c r="E12" i="4"/>
  <c r="F11" i="4"/>
  <c r="E11" i="4"/>
  <c r="F10" i="4"/>
  <c r="E10" i="4"/>
  <c r="F9" i="4"/>
  <c r="E9" i="4"/>
  <c r="F8" i="4"/>
  <c r="E8" i="4"/>
  <c r="F7" i="4"/>
  <c r="E7" i="4"/>
  <c r="F6" i="4"/>
  <c r="E6" i="4"/>
  <c r="F5" i="4"/>
  <c r="E5" i="4"/>
  <c r="F4" i="4"/>
  <c r="E4" i="4"/>
  <c r="F3" i="4"/>
  <c r="E3" i="4"/>
  <c r="F2" i="4"/>
  <c r="E2" i="4"/>
  <c r="I16" i="4"/>
  <c r="I15" i="4"/>
  <c r="I13" i="4"/>
  <c r="I11" i="4"/>
  <c r="I10" i="4"/>
  <c r="I8" i="4"/>
  <c r="I6" i="4"/>
  <c r="I5" i="4"/>
  <c r="I3" i="4"/>
  <c r="I2" i="4"/>
  <c r="B2" i="4"/>
  <c r="R255" i="3"/>
  <c r="R254" i="3"/>
  <c r="P252" i="3"/>
  <c r="P251" i="3"/>
  <c r="C247" i="3" a="1"/>
  <c r="C247" i="3" s="1"/>
  <c r="B247" i="3"/>
  <c r="I242" i="3"/>
  <c r="R242" i="3" s="1"/>
  <c r="I241" i="3"/>
  <c r="R241" i="3" s="1"/>
  <c r="I240" i="3"/>
  <c r="R240" i="3" s="1"/>
  <c r="I239" i="3"/>
  <c r="R239" i="3" s="1"/>
  <c r="I237" i="3"/>
  <c r="R237" i="3" s="1"/>
  <c r="I236" i="3"/>
  <c r="R236" i="3" s="1"/>
  <c r="I235" i="3"/>
  <c r="R235" i="3" s="1"/>
  <c r="I234" i="3"/>
  <c r="R234" i="3" s="1"/>
  <c r="I231" i="3"/>
  <c r="R231" i="3" s="1"/>
  <c r="I230" i="3"/>
  <c r="R230" i="3" s="1"/>
  <c r="G238" i="3"/>
  <c r="Q238" i="3" s="1"/>
  <c r="G233" i="3"/>
  <c r="G227" i="3"/>
  <c r="Q227" i="3" s="1"/>
  <c r="E242" i="3"/>
  <c r="P242" i="3" s="1"/>
  <c r="E241" i="3"/>
  <c r="P241" i="3" s="1"/>
  <c r="E240" i="3"/>
  <c r="P240" i="3" s="1"/>
  <c r="E239" i="3"/>
  <c r="P239" i="3" s="1"/>
  <c r="E238" i="3"/>
  <c r="P238" i="3" s="1"/>
  <c r="E237" i="3"/>
  <c r="P237" i="3" s="1"/>
  <c r="E236" i="3"/>
  <c r="P236" i="3" s="1"/>
  <c r="E235" i="3"/>
  <c r="P235" i="3" s="1"/>
  <c r="E234" i="3"/>
  <c r="P234" i="3" s="1"/>
  <c r="E232" i="3"/>
  <c r="P232" i="3" s="1"/>
  <c r="E229" i="3"/>
  <c r="P229" i="3" s="1"/>
  <c r="E228" i="3"/>
  <c r="P228" i="3" s="1"/>
  <c r="E226" i="3"/>
  <c r="P226" i="3" s="1"/>
  <c r="I220" i="3"/>
  <c r="R220" i="3" s="1"/>
  <c r="I219" i="3"/>
  <c r="R219" i="3" s="1"/>
  <c r="I218" i="3"/>
  <c r="R218" i="3" s="1"/>
  <c r="I217" i="3"/>
  <c r="R217" i="3" s="1"/>
  <c r="I216" i="3"/>
  <c r="R216" i="3" s="1"/>
  <c r="I215" i="3"/>
  <c r="R215" i="3" s="1"/>
  <c r="I214" i="3"/>
  <c r="R214" i="3" s="1"/>
  <c r="I213" i="3"/>
  <c r="R213" i="3" s="1"/>
  <c r="I207" i="3"/>
  <c r="R207" i="3" s="1"/>
  <c r="I204" i="3"/>
  <c r="R204" i="3" s="1"/>
  <c r="G220" i="3"/>
  <c r="G219" i="3"/>
  <c r="G218" i="3"/>
  <c r="G214" i="3"/>
  <c r="G205" i="3"/>
  <c r="Q205" i="3" s="1"/>
  <c r="E220" i="3"/>
  <c r="E219" i="3"/>
  <c r="P219" i="3" s="1"/>
  <c r="E217" i="3"/>
  <c r="P217" i="3" s="1"/>
  <c r="E216" i="3"/>
  <c r="P216" i="3" s="1"/>
  <c r="E215" i="3"/>
  <c r="P215" i="3" s="1"/>
  <c r="E213" i="3"/>
  <c r="P213" i="3" s="1"/>
  <c r="E212" i="3"/>
  <c r="P212" i="3" s="1"/>
  <c r="E210" i="3"/>
  <c r="P210" i="3" s="1"/>
  <c r="E209" i="3"/>
  <c r="P209" i="3" s="1"/>
  <c r="E208" i="3"/>
  <c r="P208" i="3" s="1"/>
  <c r="E206" i="3"/>
  <c r="P206" i="3" s="1"/>
  <c r="Q219" i="3"/>
  <c r="Q218" i="3"/>
  <c r="I198" i="3"/>
  <c r="R198" i="3" s="1"/>
  <c r="I197" i="3"/>
  <c r="R197" i="3" s="1"/>
  <c r="I196" i="3"/>
  <c r="R196" i="3" s="1"/>
  <c r="G196" i="3"/>
  <c r="Q196" i="3" s="1"/>
  <c r="E198" i="3"/>
  <c r="P198" i="3" s="1"/>
  <c r="E197" i="3"/>
  <c r="P197" i="3" s="1"/>
  <c r="I190" i="3"/>
  <c r="R190" i="3" s="1"/>
  <c r="I189" i="3"/>
  <c r="R189" i="3" s="1"/>
  <c r="I186" i="3"/>
  <c r="R186" i="3" s="1"/>
  <c r="I185" i="3"/>
  <c r="R185" i="3" s="1"/>
  <c r="I184" i="3"/>
  <c r="R184" i="3" s="1"/>
  <c r="I183" i="3"/>
  <c r="I182" i="3"/>
  <c r="R182" i="3" s="1"/>
  <c r="G188" i="3"/>
  <c r="Q188" i="3" s="1"/>
  <c r="G187" i="3"/>
  <c r="Q187" i="3" s="1"/>
  <c r="E190" i="3"/>
  <c r="P190" i="3" s="1"/>
  <c r="E189" i="3"/>
  <c r="E188" i="3"/>
  <c r="E187" i="3"/>
  <c r="P187" i="3" s="1"/>
  <c r="E186" i="3"/>
  <c r="P186" i="3" s="1"/>
  <c r="E185" i="3"/>
  <c r="P185" i="3" s="1"/>
  <c r="E184" i="3"/>
  <c r="P184" i="3" s="1"/>
  <c r="E183" i="3"/>
  <c r="P183" i="3" s="1"/>
  <c r="E182" i="3"/>
  <c r="P182" i="3" s="1"/>
  <c r="E181" i="3"/>
  <c r="P181" i="3" s="1"/>
  <c r="E179" i="3"/>
  <c r="P179" i="3" s="1"/>
  <c r="E178" i="3"/>
  <c r="P178" i="3" s="1"/>
  <c r="I171" i="3"/>
  <c r="R171" i="3" s="1"/>
  <c r="I170" i="3"/>
  <c r="R170" i="3" s="1"/>
  <c r="I169" i="3"/>
  <c r="R169" i="3" s="1"/>
  <c r="G168" i="3"/>
  <c r="Q168" i="3" s="1"/>
  <c r="G167" i="3"/>
  <c r="G166" i="3"/>
  <c r="G165" i="3"/>
  <c r="G164" i="3"/>
  <c r="Q164" i="3" s="1"/>
  <c r="G163" i="3"/>
  <c r="Q163" i="3" s="1"/>
  <c r="E171" i="3"/>
  <c r="P171" i="3" s="1"/>
  <c r="E170" i="3"/>
  <c r="P170" i="3" s="1"/>
  <c r="E169" i="3"/>
  <c r="P169" i="3" s="1"/>
  <c r="E168" i="3"/>
  <c r="P168" i="3" s="1"/>
  <c r="E167" i="3"/>
  <c r="E162" i="3"/>
  <c r="I153" i="3"/>
  <c r="I152" i="3"/>
  <c r="R152" i="3" s="1"/>
  <c r="I151" i="3"/>
  <c r="R151" i="3" s="1"/>
  <c r="I150" i="3"/>
  <c r="I149" i="3"/>
  <c r="R149" i="3" s="1"/>
  <c r="G154" i="3"/>
  <c r="Q154" i="3" s="1"/>
  <c r="G152" i="3"/>
  <c r="Q152" i="3" s="1"/>
  <c r="G150" i="3"/>
  <c r="Q150" i="3" s="1"/>
  <c r="G147" i="3"/>
  <c r="E154" i="3"/>
  <c r="P154" i="3" s="1"/>
  <c r="E153" i="3"/>
  <c r="P153" i="3" s="1"/>
  <c r="E151" i="3"/>
  <c r="P151" i="3" s="1"/>
  <c r="E148" i="3"/>
  <c r="P148" i="3" s="1"/>
  <c r="E146" i="3"/>
  <c r="P146" i="3" s="1"/>
  <c r="I140" i="3"/>
  <c r="R140" i="3" s="1"/>
  <c r="I139" i="3"/>
  <c r="R139" i="3" s="1"/>
  <c r="I138" i="3"/>
  <c r="I135" i="3"/>
  <c r="R135" i="3" s="1"/>
  <c r="I133" i="3"/>
  <c r="R133" i="3" s="1"/>
  <c r="I131" i="3"/>
  <c r="R131" i="3" s="1"/>
  <c r="I128" i="3"/>
  <c r="G137" i="3"/>
  <c r="Q137" i="3" s="1"/>
  <c r="G136" i="3"/>
  <c r="Q136" i="3" s="1"/>
  <c r="G134" i="3"/>
  <c r="Q134" i="3" s="1"/>
  <c r="G133" i="3"/>
  <c r="G130" i="3"/>
  <c r="Q130" i="3" s="1"/>
  <c r="G127" i="3"/>
  <c r="Q127" i="3" s="1"/>
  <c r="E140" i="3"/>
  <c r="P140" i="3" s="1"/>
  <c r="E139" i="3"/>
  <c r="P139" i="3" s="1"/>
  <c r="E138" i="3"/>
  <c r="P138" i="3" s="1"/>
  <c r="E137" i="3"/>
  <c r="E136" i="3"/>
  <c r="P136" i="3" s="1"/>
  <c r="E135" i="3"/>
  <c r="P135" i="3" s="1"/>
  <c r="E134" i="3"/>
  <c r="P134" i="3" s="1"/>
  <c r="E132" i="3"/>
  <c r="P132" i="3" s="1"/>
  <c r="E131" i="3"/>
  <c r="E129" i="3"/>
  <c r="P129" i="3" s="1"/>
  <c r="E126" i="3"/>
  <c r="P126" i="3" s="1"/>
  <c r="E125" i="3"/>
  <c r="P125" i="3" s="1"/>
  <c r="I118" i="3"/>
  <c r="R118" i="3" s="1"/>
  <c r="I117" i="3"/>
  <c r="R117" i="3" s="1"/>
  <c r="I116" i="3"/>
  <c r="R116" i="3" s="1"/>
  <c r="I115" i="3"/>
  <c r="R115" i="3" s="1"/>
  <c r="I114" i="3"/>
  <c r="R114" i="3" s="1"/>
  <c r="I113" i="3"/>
  <c r="R113" i="3" s="1"/>
  <c r="I112" i="3"/>
  <c r="R112" i="3" s="1"/>
  <c r="I111" i="3"/>
  <c r="R111" i="3" s="1"/>
  <c r="I110" i="3"/>
  <c r="R110" i="3" s="1"/>
  <c r="I106" i="3"/>
  <c r="R106" i="3" s="1"/>
  <c r="G118" i="3"/>
  <c r="G117" i="3"/>
  <c r="Q117" i="3" s="1"/>
  <c r="G113" i="3"/>
  <c r="Q113" i="3" s="1"/>
  <c r="G111" i="3"/>
  <c r="Q111" i="3" s="1"/>
  <c r="E116" i="3"/>
  <c r="P116" i="3" s="1"/>
  <c r="E115" i="3"/>
  <c r="P115" i="3" s="1"/>
  <c r="E114" i="3"/>
  <c r="P114" i="3" s="1"/>
  <c r="E112" i="3"/>
  <c r="P112" i="3" s="1"/>
  <c r="E108" i="3"/>
  <c r="P108" i="3" s="1"/>
  <c r="E107" i="3"/>
  <c r="P107" i="3" s="1"/>
  <c r="I100" i="3"/>
  <c r="R100" i="3" s="1"/>
  <c r="I99" i="3"/>
  <c r="R99" i="3" s="1"/>
  <c r="I98" i="3"/>
  <c r="R98" i="3" s="1"/>
  <c r="I96" i="3"/>
  <c r="R96" i="3" s="1"/>
  <c r="G97" i="3"/>
  <c r="Q97" i="3" s="1"/>
  <c r="E100" i="3"/>
  <c r="P100" i="3" s="1"/>
  <c r="I90" i="3"/>
  <c r="R90" i="3" s="1"/>
  <c r="I89" i="3"/>
  <c r="R89" i="3" s="1"/>
  <c r="I88" i="3"/>
  <c r="R88" i="3" s="1"/>
  <c r="I86" i="3"/>
  <c r="R86" i="3" s="1"/>
  <c r="I85" i="3"/>
  <c r="R85" i="3" s="1"/>
  <c r="I84" i="3"/>
  <c r="R84" i="3" s="1"/>
  <c r="I83" i="3"/>
  <c r="I81" i="3"/>
  <c r="I80" i="3"/>
  <c r="R80" i="3" s="1"/>
  <c r="I77" i="3"/>
  <c r="R77" i="3" s="1"/>
  <c r="G90" i="3"/>
  <c r="Q90" i="3" s="1"/>
  <c r="G89" i="3"/>
  <c r="Q89" i="3" s="1"/>
  <c r="G87" i="3"/>
  <c r="Q87" i="3" s="1"/>
  <c r="G82" i="3"/>
  <c r="Q82" i="3" s="1"/>
  <c r="E90" i="3"/>
  <c r="P90" i="3" s="1"/>
  <c r="E89" i="3"/>
  <c r="E88" i="3"/>
  <c r="P88" i="3" s="1"/>
  <c r="E87" i="3"/>
  <c r="P87" i="3" s="1"/>
  <c r="E86" i="3"/>
  <c r="P86" i="3" s="1"/>
  <c r="E85" i="3"/>
  <c r="P85" i="3" s="1"/>
  <c r="E84" i="3"/>
  <c r="P84" i="3" s="1"/>
  <c r="E83" i="3"/>
  <c r="P83" i="3" s="1"/>
  <c r="E82" i="3"/>
  <c r="P82" i="3" s="1"/>
  <c r="E81" i="3"/>
  <c r="E80" i="3"/>
  <c r="P80" i="3" s="1"/>
  <c r="E78" i="3"/>
  <c r="P78" i="3" s="1"/>
  <c r="I70" i="3"/>
  <c r="R70" i="3" s="1"/>
  <c r="I69" i="3"/>
  <c r="R69" i="3" s="1"/>
  <c r="I68" i="3"/>
  <c r="R68" i="3" s="1"/>
  <c r="I67" i="3"/>
  <c r="R67" i="3" s="1"/>
  <c r="I66" i="3"/>
  <c r="R66" i="3" s="1"/>
  <c r="I65" i="3"/>
  <c r="R65" i="3" s="1"/>
  <c r="I64" i="3"/>
  <c r="R64" i="3" s="1"/>
  <c r="I62" i="3"/>
  <c r="R62" i="3" s="1"/>
  <c r="I61" i="3"/>
  <c r="I60" i="3"/>
  <c r="R60" i="3" s="1"/>
  <c r="G70" i="3"/>
  <c r="Q70" i="3" s="1"/>
  <c r="G67" i="3"/>
  <c r="Q67" i="3" s="1"/>
  <c r="G65" i="3"/>
  <c r="Q65" i="3" s="1"/>
  <c r="G64" i="3"/>
  <c r="Q64" i="3" s="1"/>
  <c r="G63" i="3"/>
  <c r="Q63" i="3" s="1"/>
  <c r="G62" i="3"/>
  <c r="Q62" i="3" s="1"/>
  <c r="E69" i="3"/>
  <c r="P69" i="3" s="1"/>
  <c r="E68" i="3"/>
  <c r="P68" i="3" s="1"/>
  <c r="E66" i="3"/>
  <c r="P66" i="3" s="1"/>
  <c r="E63" i="3"/>
  <c r="P63" i="3" s="1"/>
  <c r="Q256" i="3"/>
  <c r="P256" i="3"/>
  <c r="Q255" i="3"/>
  <c r="P255" i="3"/>
  <c r="P254" i="3"/>
  <c r="P253" i="3"/>
  <c r="R251" i="3"/>
  <c r="R250" i="3"/>
  <c r="P250" i="3"/>
  <c r="P249" i="3"/>
  <c r="R248" i="3"/>
  <c r="Q248" i="3"/>
  <c r="Q233" i="3"/>
  <c r="Q220" i="3"/>
  <c r="P220" i="3"/>
  <c r="Q214" i="3"/>
  <c r="P189" i="3"/>
  <c r="P188" i="3"/>
  <c r="R183" i="3"/>
  <c r="Q167" i="3"/>
  <c r="P167" i="3"/>
  <c r="Q166" i="3"/>
  <c r="Q165" i="3"/>
  <c r="P162" i="3"/>
  <c r="R153" i="3"/>
  <c r="R150" i="3"/>
  <c r="Q147" i="3"/>
  <c r="R138" i="3"/>
  <c r="P137" i="3"/>
  <c r="Q133" i="3"/>
  <c r="P131" i="3"/>
  <c r="R128" i="3"/>
  <c r="Q118" i="3"/>
  <c r="R83" i="3"/>
  <c r="R81" i="3"/>
  <c r="P81" i="3"/>
  <c r="R61" i="3"/>
  <c r="I54" i="3"/>
  <c r="R54" i="3" s="1"/>
  <c r="I53" i="3"/>
  <c r="R53" i="3" s="1"/>
  <c r="I52" i="3"/>
  <c r="R52" i="3" s="1"/>
  <c r="I50" i="3"/>
  <c r="R50" i="3" s="1"/>
  <c r="I49" i="3"/>
  <c r="R49" i="3" s="1"/>
  <c r="I47" i="3"/>
  <c r="R47" i="3" s="1"/>
  <c r="G54" i="3"/>
  <c r="Q54" i="3" s="1"/>
  <c r="G53" i="3"/>
  <c r="Q53" i="3" s="1"/>
  <c r="G51" i="3"/>
  <c r="Q51" i="3" s="1"/>
  <c r="G48" i="3"/>
  <c r="Q48" i="3" s="1"/>
  <c r="G45" i="3"/>
  <c r="Q45" i="3" s="1"/>
  <c r="E54" i="3"/>
  <c r="P54" i="3" s="1"/>
  <c r="E53" i="3"/>
  <c r="P53" i="3" s="1"/>
  <c r="E52" i="3"/>
  <c r="P52" i="3" s="1"/>
  <c r="E51" i="3"/>
  <c r="P51" i="3" s="1"/>
  <c r="E50" i="3"/>
  <c r="P50" i="3" s="1"/>
  <c r="E49" i="3"/>
  <c r="P49" i="3" s="1"/>
  <c r="E46" i="3"/>
  <c r="P46" i="3" s="1"/>
  <c r="E48" i="3"/>
  <c r="P48" i="3" s="1"/>
  <c r="E47" i="3"/>
  <c r="P47" i="3" s="1"/>
  <c r="I39" i="3"/>
  <c r="R39" i="3" s="1"/>
  <c r="I38" i="3"/>
  <c r="R38" i="3" s="1"/>
  <c r="I37" i="3"/>
  <c r="R37" i="3" s="1"/>
  <c r="I36" i="3"/>
  <c r="R36" i="3" s="1"/>
  <c r="I35" i="3"/>
  <c r="R35" i="3" s="1"/>
  <c r="I34" i="3"/>
  <c r="R34" i="3" s="1"/>
  <c r="I33" i="3"/>
  <c r="R33" i="3" s="1"/>
  <c r="I31" i="3"/>
  <c r="R31" i="3" s="1"/>
  <c r="I28" i="3"/>
  <c r="R28" i="3" s="1"/>
  <c r="G39" i="3"/>
  <c r="Q39" i="3" s="1"/>
  <c r="G38" i="3"/>
  <c r="Q38" i="3" s="1"/>
  <c r="G37" i="3"/>
  <c r="Q37" i="3" s="1"/>
  <c r="G32" i="3"/>
  <c r="Q32" i="3" s="1"/>
  <c r="G29" i="3"/>
  <c r="Q29" i="3" s="1"/>
  <c r="E39" i="3"/>
  <c r="P39" i="3" s="1"/>
  <c r="E38" i="3"/>
  <c r="E36" i="3"/>
  <c r="P36" i="3" s="1"/>
  <c r="E35" i="3"/>
  <c r="P35" i="3" s="1"/>
  <c r="E34" i="3"/>
  <c r="P34" i="3" s="1"/>
  <c r="E33" i="3"/>
  <c r="P33" i="3" s="1"/>
  <c r="E32" i="3"/>
  <c r="P32" i="3" s="1"/>
  <c r="E31" i="3"/>
  <c r="P31" i="3" s="1"/>
  <c r="C225" i="3" a="1"/>
  <c r="C225" i="3" s="1"/>
  <c r="B225" i="3"/>
  <c r="C203" i="3" a="1"/>
  <c r="C203" i="3" s="1"/>
  <c r="B203" i="3"/>
  <c r="C195" i="3" a="1"/>
  <c r="C195" i="3" s="1"/>
  <c r="B195" i="3"/>
  <c r="C176" i="3" a="1"/>
  <c r="C176" i="3" s="1"/>
  <c r="B176" i="3"/>
  <c r="C159" i="3" a="1"/>
  <c r="C159" i="3" s="1"/>
  <c r="B159" i="3"/>
  <c r="C145" i="3" a="1"/>
  <c r="C145" i="3" s="1"/>
  <c r="B145" i="3"/>
  <c r="C123" i="3" a="1"/>
  <c r="C123" i="3" s="1"/>
  <c r="B123" i="3"/>
  <c r="C105" i="3" a="1"/>
  <c r="C105" i="3" s="1"/>
  <c r="B105" i="3"/>
  <c r="C95" i="3" a="1"/>
  <c r="C95" i="3" s="1"/>
  <c r="B95" i="3"/>
  <c r="C75" i="3" a="1"/>
  <c r="C75" i="3" s="1"/>
  <c r="B75" i="3"/>
  <c r="C59" i="3" a="1"/>
  <c r="C59" i="3" s="1"/>
  <c r="B59" i="3"/>
  <c r="C44" i="3" a="1"/>
  <c r="C44" i="3" s="1"/>
  <c r="B44" i="3"/>
  <c r="C27" i="3" a="1"/>
  <c r="C27" i="3" s="1"/>
  <c r="B27" i="3"/>
  <c r="J85" i="2"/>
  <c r="F225" i="3"/>
  <c r="H247" i="3"/>
  <c r="F195" i="3"/>
  <c r="F145" i="3"/>
  <c r="D225" i="3"/>
  <c r="H105" i="3"/>
  <c r="F105" i="3"/>
  <c r="F247" i="3"/>
  <c r="H225" i="3"/>
  <c r="H145" i="3"/>
  <c r="H159" i="3"/>
  <c r="H228" i="4" l="1"/>
  <c r="H221" i="4"/>
  <c r="H229" i="4"/>
  <c r="H197" i="4"/>
  <c r="H205" i="4"/>
  <c r="H180" i="4"/>
  <c r="H181" i="4"/>
  <c r="H172" i="4"/>
  <c r="H156" i="4"/>
  <c r="H157" i="4"/>
  <c r="H140" i="4"/>
  <c r="H141" i="4"/>
  <c r="H124" i="4"/>
  <c r="H132" i="4"/>
  <c r="H125" i="4"/>
  <c r="H133" i="4"/>
  <c r="H108" i="4"/>
  <c r="H101" i="4"/>
  <c r="H109" i="4"/>
  <c r="H92" i="4"/>
  <c r="H93" i="4"/>
  <c r="H76" i="4"/>
  <c r="H84" i="4"/>
  <c r="H77" i="4"/>
  <c r="H85" i="4"/>
  <c r="H61" i="4"/>
  <c r="H44" i="4"/>
  <c r="H45" i="4"/>
  <c r="H28" i="4"/>
  <c r="H36" i="4"/>
  <c r="H29" i="4"/>
  <c r="H37" i="4"/>
  <c r="N39" i="3"/>
  <c r="H4" i="4"/>
  <c r="I4" i="4"/>
  <c r="I12" i="4"/>
  <c r="I14" i="4"/>
  <c r="I7" i="4"/>
  <c r="I9" i="4"/>
  <c r="H7" i="4"/>
  <c r="H15" i="4"/>
  <c r="I17" i="4"/>
  <c r="H10" i="4"/>
  <c r="H9" i="4"/>
  <c r="H17" i="4"/>
  <c r="H3" i="4"/>
  <c r="H11" i="4"/>
  <c r="H2" i="4"/>
  <c r="H18" i="4"/>
  <c r="H12" i="4"/>
  <c r="H5" i="4"/>
  <c r="H13" i="4"/>
  <c r="H6" i="4"/>
  <c r="H14" i="4"/>
  <c r="H8" i="4"/>
  <c r="H16" i="4"/>
  <c r="G247" i="3"/>
  <c r="I247" i="3"/>
  <c r="N219" i="3"/>
  <c r="N220" i="3"/>
  <c r="P89" i="3"/>
  <c r="M89" i="3" s="1"/>
  <c r="N90" i="3"/>
  <c r="N255" i="3"/>
  <c r="N256" i="3"/>
  <c r="M220" i="3"/>
  <c r="J220" i="3" s="1"/>
  <c r="F209" i="4" s="1"/>
  <c r="M39" i="3"/>
  <c r="J39" i="3" s="1"/>
  <c r="F39" i="4" s="1"/>
  <c r="I39" i="4" s="1"/>
  <c r="J39" i="4" s="1"/>
  <c r="M53" i="3"/>
  <c r="J53" i="3" s="1"/>
  <c r="F52" i="4" s="1"/>
  <c r="N54" i="3"/>
  <c r="N53" i="3"/>
  <c r="M54" i="3"/>
  <c r="J54" i="3" s="1"/>
  <c r="F53" i="4" s="1"/>
  <c r="M90" i="3"/>
  <c r="J90" i="3" s="1"/>
  <c r="F87" i="4" s="1"/>
  <c r="M219" i="3"/>
  <c r="J219" i="3" s="1"/>
  <c r="F208" i="4" s="1"/>
  <c r="M255" i="3"/>
  <c r="M256" i="3"/>
  <c r="P38" i="3"/>
  <c r="I225" i="3"/>
  <c r="E225" i="3"/>
  <c r="G225" i="3"/>
  <c r="G195" i="3"/>
  <c r="I159" i="3"/>
  <c r="G145" i="3"/>
  <c r="I145" i="3"/>
  <c r="G105" i="3"/>
  <c r="I105" i="3"/>
  <c r="G16" i="3"/>
  <c r="G20" i="3"/>
  <c r="G18" i="3"/>
  <c r="G11" i="3"/>
  <c r="G21" i="3"/>
  <c r="G19" i="3"/>
  <c r="G17" i="3"/>
  <c r="G15" i="3"/>
  <c r="G14" i="3"/>
  <c r="G13" i="3"/>
  <c r="G12" i="3"/>
  <c r="I177" i="2"/>
  <c r="J177" i="2" s="1"/>
  <c r="I194" i="2"/>
  <c r="G175" i="2"/>
  <c r="J175" i="2" s="1"/>
  <c r="G174" i="2"/>
  <c r="J174" i="2" s="1"/>
  <c r="G170" i="2"/>
  <c r="G171" i="2"/>
  <c r="G167" i="2"/>
  <c r="G169" i="2"/>
  <c r="G168" i="2"/>
  <c r="G74" i="2"/>
  <c r="G82" i="2"/>
  <c r="J82" i="2" s="1"/>
  <c r="G81" i="2"/>
  <c r="J81" i="2" s="1"/>
  <c r="G80" i="2"/>
  <c r="J80" i="2" s="1"/>
  <c r="G76" i="2"/>
  <c r="J76" i="2" s="1"/>
  <c r="G75" i="2"/>
  <c r="G72" i="2"/>
  <c r="G229" i="2"/>
  <c r="J229" i="2" s="1"/>
  <c r="J241" i="2"/>
  <c r="J242" i="2"/>
  <c r="G240" i="2"/>
  <c r="J240" i="2" s="1"/>
  <c r="G145" i="2"/>
  <c r="J145" i="2" s="1"/>
  <c r="G141" i="2"/>
  <c r="G50" i="2"/>
  <c r="J50" i="2" s="1"/>
  <c r="G46" i="2"/>
  <c r="G34" i="2"/>
  <c r="J34" i="2" s="1"/>
  <c r="G201" i="2"/>
  <c r="J201" i="2" s="1"/>
  <c r="E202" i="2"/>
  <c r="J202" i="2" s="1"/>
  <c r="I200" i="2"/>
  <c r="I197" i="2"/>
  <c r="I215" i="2"/>
  <c r="J208" i="2"/>
  <c r="J207" i="2"/>
  <c r="G238" i="2"/>
  <c r="J238" i="2" s="1"/>
  <c r="G235" i="2"/>
  <c r="J235" i="2" s="1"/>
  <c r="G239" i="2"/>
  <c r="J239" i="2" s="1"/>
  <c r="G224" i="2"/>
  <c r="J224" i="2" s="1"/>
  <c r="G222" i="2"/>
  <c r="J222" i="2" s="1"/>
  <c r="G228" i="2"/>
  <c r="J228" i="2" s="1"/>
  <c r="G200" i="2"/>
  <c r="G194" i="2"/>
  <c r="G197" i="2"/>
  <c r="G187" i="2"/>
  <c r="J187" i="2" s="1"/>
  <c r="G186" i="2"/>
  <c r="J186" i="2" s="1"/>
  <c r="G161" i="2"/>
  <c r="J161" i="2" s="1"/>
  <c r="G162" i="2"/>
  <c r="J162" i="2" s="1"/>
  <c r="G160" i="2"/>
  <c r="J160" i="2" s="1"/>
  <c r="G176" i="2"/>
  <c r="J176" i="2" s="1"/>
  <c r="I168" i="2"/>
  <c r="I169" i="2"/>
  <c r="I171" i="2"/>
  <c r="I178" i="2"/>
  <c r="J178" i="2" s="1"/>
  <c r="I159" i="2"/>
  <c r="J159" i="2" s="1"/>
  <c r="I157" i="2"/>
  <c r="I153" i="2"/>
  <c r="I151" i="2"/>
  <c r="I140" i="2"/>
  <c r="I125" i="2"/>
  <c r="I123" i="2"/>
  <c r="I122" i="2"/>
  <c r="I130" i="2"/>
  <c r="J130" i="2" s="1"/>
  <c r="I120" i="2"/>
  <c r="I102" i="2"/>
  <c r="I92" i="2"/>
  <c r="G84" i="2"/>
  <c r="J84" i="2" s="1"/>
  <c r="J86" i="2"/>
  <c r="I83" i="2"/>
  <c r="J83" i="2" s="1"/>
  <c r="I78" i="2"/>
  <c r="J78" i="2" s="1"/>
  <c r="I74" i="2"/>
  <c r="I72" i="2"/>
  <c r="E62" i="2"/>
  <c r="J62" i="2" s="1"/>
  <c r="E61" i="2"/>
  <c r="J61" i="2" s="1"/>
  <c r="I60" i="2"/>
  <c r="J60" i="2" s="1"/>
  <c r="J52" i="2"/>
  <c r="J51" i="2"/>
  <c r="I43" i="2"/>
  <c r="J38" i="2"/>
  <c r="J37" i="2"/>
  <c r="I28" i="2"/>
  <c r="E139" i="2"/>
  <c r="G140" i="2"/>
  <c r="G125" i="2"/>
  <c r="G132" i="2"/>
  <c r="J132" i="2" s="1"/>
  <c r="G124" i="2"/>
  <c r="J124" i="2" s="1"/>
  <c r="G108" i="2"/>
  <c r="J108" i="2" s="1"/>
  <c r="G102" i="2"/>
  <c r="G106" i="2"/>
  <c r="J106" i="2" s="1"/>
  <c r="G100" i="2"/>
  <c r="G95" i="2"/>
  <c r="J95" i="2" s="1"/>
  <c r="G65" i="2"/>
  <c r="J65" i="2" s="1"/>
  <c r="G66" i="2"/>
  <c r="J66" i="2" s="1"/>
  <c r="E67" i="2"/>
  <c r="J67" i="2" s="1"/>
  <c r="G63" i="2"/>
  <c r="J63" i="2" s="1"/>
  <c r="G48" i="2"/>
  <c r="J48" i="2" s="1"/>
  <c r="G32" i="2"/>
  <c r="J32" i="2" s="1"/>
  <c r="G27" i="2"/>
  <c r="E234" i="2"/>
  <c r="J234" i="2" s="1"/>
  <c r="E185" i="2"/>
  <c r="J185" i="2" s="1"/>
  <c r="E170" i="2"/>
  <c r="E157" i="2"/>
  <c r="E123" i="2"/>
  <c r="E112" i="2"/>
  <c r="J112" i="2" s="1"/>
  <c r="E103" i="2"/>
  <c r="E100" i="2"/>
  <c r="J100" i="2" s="1"/>
  <c r="E107" i="2"/>
  <c r="J107" i="2" s="1"/>
  <c r="E94" i="2"/>
  <c r="E72" i="2"/>
  <c r="E75" i="2"/>
  <c r="E43" i="2"/>
  <c r="E29" i="2"/>
  <c r="G29" i="2"/>
  <c r="I29" i="2"/>
  <c r="G30" i="2"/>
  <c r="J30" i="2" s="1"/>
  <c r="E27" i="2"/>
  <c r="G33" i="2"/>
  <c r="J33" i="2" s="1"/>
  <c r="E36" i="2"/>
  <c r="J36" i="2" s="1"/>
  <c r="E28" i="2"/>
  <c r="I31" i="2"/>
  <c r="G35" i="2"/>
  <c r="J35" i="2" s="1"/>
  <c r="G44" i="2"/>
  <c r="J44" i="2" s="1"/>
  <c r="G47" i="2"/>
  <c r="J47" i="2" s="1"/>
  <c r="I46" i="2"/>
  <c r="J46" i="2" s="1"/>
  <c r="I45" i="2"/>
  <c r="J45" i="2" s="1"/>
  <c r="I49" i="2"/>
  <c r="J49" i="2" s="1"/>
  <c r="E57" i="2"/>
  <c r="G57" i="2"/>
  <c r="E59" i="2"/>
  <c r="J59" i="2" s="1"/>
  <c r="E58" i="2"/>
  <c r="G58" i="2"/>
  <c r="E64" i="2"/>
  <c r="J64" i="2" s="1"/>
  <c r="E73" i="2"/>
  <c r="G73" i="2"/>
  <c r="G79" i="2"/>
  <c r="J79" i="2" s="1"/>
  <c r="G77" i="2"/>
  <c r="J77" i="2" s="1"/>
  <c r="I75" i="2"/>
  <c r="E93" i="2"/>
  <c r="G93" i="2"/>
  <c r="E92" i="2"/>
  <c r="E91" i="2"/>
  <c r="G91" i="2"/>
  <c r="G94" i="2"/>
  <c r="G101" i="2"/>
  <c r="I101" i="2"/>
  <c r="E105" i="2"/>
  <c r="J105" i="2" s="1"/>
  <c r="G110" i="2"/>
  <c r="E104" i="2"/>
  <c r="G104" i="2"/>
  <c r="G109" i="2"/>
  <c r="J109" i="2" s="1"/>
  <c r="G103" i="2"/>
  <c r="I103" i="2"/>
  <c r="E111" i="2"/>
  <c r="J111" i="2" s="1"/>
  <c r="G118" i="2"/>
  <c r="I118" i="2"/>
  <c r="G119" i="2"/>
  <c r="I119" i="2"/>
  <c r="E120" i="2"/>
  <c r="E117" i="2"/>
  <c r="G117" i="2"/>
  <c r="I117" i="2"/>
  <c r="I127" i="2"/>
  <c r="J127" i="2" s="1"/>
  <c r="G128" i="2"/>
  <c r="J128" i="2" s="1"/>
  <c r="E126" i="2"/>
  <c r="J126" i="2" s="1"/>
  <c r="G133" i="2"/>
  <c r="J133" i="2" s="1"/>
  <c r="E121" i="2"/>
  <c r="G121" i="2"/>
  <c r="G122" i="2"/>
  <c r="I129" i="2"/>
  <c r="G131" i="2"/>
  <c r="J131" i="2" s="1"/>
  <c r="I139" i="2"/>
  <c r="E142" i="2"/>
  <c r="J142" i="2" s="1"/>
  <c r="G138" i="2"/>
  <c r="I138" i="2"/>
  <c r="E144" i="2"/>
  <c r="J144" i="2" s="1"/>
  <c r="G143" i="2"/>
  <c r="J143" i="2" s="1"/>
  <c r="I146" i="2"/>
  <c r="J146" i="2" s="1"/>
  <c r="E141" i="2"/>
  <c r="J141" i="2" s="1"/>
  <c r="E151" i="2"/>
  <c r="G151" i="2"/>
  <c r="E156" i="2"/>
  <c r="I156" i="2"/>
  <c r="E152" i="2"/>
  <c r="G152" i="2"/>
  <c r="I152" i="2"/>
  <c r="G153" i="2"/>
  <c r="E154" i="2"/>
  <c r="I154" i="2"/>
  <c r="I158" i="2"/>
  <c r="J158" i="2" s="1"/>
  <c r="E155" i="2"/>
  <c r="I155" i="2"/>
  <c r="G180" i="2"/>
  <c r="J180" i="2" s="1"/>
  <c r="G172" i="2"/>
  <c r="J172" i="2" s="1"/>
  <c r="G173" i="2"/>
  <c r="J173" i="2" s="1"/>
  <c r="G179" i="2"/>
  <c r="J179" i="2" s="1"/>
  <c r="E167" i="2"/>
  <c r="I167" i="2"/>
  <c r="I170" i="2"/>
  <c r="G203" i="2"/>
  <c r="J203" i="2" s="1"/>
  <c r="E192" i="2"/>
  <c r="G192" i="2"/>
  <c r="E195" i="2"/>
  <c r="G195" i="2"/>
  <c r="G204" i="2"/>
  <c r="J204" i="2" s="1"/>
  <c r="E193" i="2"/>
  <c r="I193" i="2"/>
  <c r="E199" i="2"/>
  <c r="G199" i="2"/>
  <c r="I199" i="2"/>
  <c r="E206" i="2"/>
  <c r="J206" i="2" s="1"/>
  <c r="G196" i="2"/>
  <c r="I196" i="2"/>
  <c r="G198" i="2"/>
  <c r="I198" i="2"/>
  <c r="G205" i="2"/>
  <c r="J205" i="2" s="1"/>
  <c r="G213" i="2"/>
  <c r="I213" i="2"/>
  <c r="E214" i="2"/>
  <c r="I214" i="2"/>
  <c r="G215" i="2"/>
  <c r="G221" i="2"/>
  <c r="J221" i="2" s="1"/>
  <c r="G223" i="2"/>
  <c r="J223" i="2" s="1"/>
  <c r="G219" i="2"/>
  <c r="I219" i="2"/>
  <c r="E218" i="2"/>
  <c r="G218" i="2"/>
  <c r="G216" i="2"/>
  <c r="I216" i="2"/>
  <c r="E220" i="2"/>
  <c r="I220" i="2"/>
  <c r="I225" i="2"/>
  <c r="J225" i="2" s="1"/>
  <c r="G226" i="2"/>
  <c r="J226" i="2" s="1"/>
  <c r="G227" i="2"/>
  <c r="J227" i="2" s="1"/>
  <c r="E217" i="2"/>
  <c r="G217" i="2"/>
  <c r="G237" i="2"/>
  <c r="G236" i="2"/>
  <c r="J236" i="2" s="1"/>
  <c r="D145" i="3"/>
  <c r="F95" i="3"/>
  <c r="F159" i="3"/>
  <c r="F176" i="3"/>
  <c r="H75" i="3"/>
  <c r="D247" i="3"/>
  <c r="F27" i="3"/>
  <c r="D105" i="3"/>
  <c r="D75" i="3"/>
  <c r="H27" i="3"/>
  <c r="F44" i="3"/>
  <c r="F123" i="3"/>
  <c r="D44" i="3"/>
  <c r="H95" i="3"/>
  <c r="F59" i="3"/>
  <c r="H195" i="3"/>
  <c r="D203" i="3"/>
  <c r="D95" i="3"/>
  <c r="H203" i="3"/>
  <c r="D123" i="3"/>
  <c r="H123" i="3"/>
  <c r="D59" i="3"/>
  <c r="D176" i="3"/>
  <c r="H59" i="3"/>
  <c r="F75" i="3"/>
  <c r="F203" i="3"/>
  <c r="D27" i="3"/>
  <c r="D195" i="3"/>
  <c r="D159" i="3"/>
  <c r="H44" i="3"/>
  <c r="H176" i="3"/>
  <c r="J255" i="3" l="1"/>
  <c r="F242" i="4" s="1"/>
  <c r="G254" i="3"/>
  <c r="Q254" i="3" s="1"/>
  <c r="N254" i="3" s="1"/>
  <c r="G253" i="3"/>
  <c r="Q253" i="3" s="1"/>
  <c r="N253" i="3" s="1"/>
  <c r="G252" i="3"/>
  <c r="Q252" i="3" s="1"/>
  <c r="M252" i="3" s="1"/>
  <c r="G251" i="3"/>
  <c r="Q251" i="3" s="1"/>
  <c r="N251" i="3" s="1"/>
  <c r="G250" i="3"/>
  <c r="Q250" i="3" s="1"/>
  <c r="M250" i="3" s="1"/>
  <c r="G249" i="3"/>
  <c r="Q249" i="3" s="1"/>
  <c r="M249" i="3" s="1"/>
  <c r="J256" i="3"/>
  <c r="F243" i="4" s="1"/>
  <c r="N89" i="3"/>
  <c r="J89" i="3" s="1"/>
  <c r="F86" i="4" s="1"/>
  <c r="E247" i="3"/>
  <c r="I226" i="3"/>
  <c r="I238" i="3"/>
  <c r="I233" i="3"/>
  <c r="R233" i="3" s="1"/>
  <c r="I227" i="3"/>
  <c r="R227" i="3" s="1"/>
  <c r="I232" i="3"/>
  <c r="I229" i="3"/>
  <c r="I228" i="3"/>
  <c r="G242" i="3"/>
  <c r="G226" i="3"/>
  <c r="G241" i="3"/>
  <c r="G240" i="3"/>
  <c r="G239" i="3"/>
  <c r="G237" i="3"/>
  <c r="G236" i="3"/>
  <c r="G235" i="3"/>
  <c r="G234" i="3"/>
  <c r="G232" i="3"/>
  <c r="G231" i="3"/>
  <c r="Q231" i="3" s="1"/>
  <c r="G230" i="3"/>
  <c r="Q230" i="3" s="1"/>
  <c r="G228" i="3"/>
  <c r="G229" i="3"/>
  <c r="E233" i="3"/>
  <c r="E231" i="3"/>
  <c r="E230" i="3"/>
  <c r="E227" i="3"/>
  <c r="G198" i="3"/>
  <c r="G197" i="3"/>
  <c r="I168" i="3"/>
  <c r="I167" i="3"/>
  <c r="I166" i="3"/>
  <c r="R166" i="3" s="1"/>
  <c r="I165" i="3"/>
  <c r="R165" i="3" s="1"/>
  <c r="I164" i="3"/>
  <c r="R164" i="3" s="1"/>
  <c r="I163" i="3"/>
  <c r="R163" i="3" s="1"/>
  <c r="I162" i="3"/>
  <c r="R162" i="3" s="1"/>
  <c r="I161" i="3"/>
  <c r="R161" i="3" s="1"/>
  <c r="I160" i="3"/>
  <c r="R160" i="3" s="1"/>
  <c r="I154" i="3"/>
  <c r="I148" i="3"/>
  <c r="R148" i="3" s="1"/>
  <c r="I147" i="3"/>
  <c r="R147" i="3" s="1"/>
  <c r="I146" i="3"/>
  <c r="R146" i="3" s="1"/>
  <c r="G153" i="3"/>
  <c r="G151" i="3"/>
  <c r="G149" i="3"/>
  <c r="Q149" i="3" s="1"/>
  <c r="G148" i="3"/>
  <c r="G146" i="3"/>
  <c r="I109" i="3"/>
  <c r="I108" i="3"/>
  <c r="I107" i="3"/>
  <c r="G116" i="3"/>
  <c r="G115" i="3"/>
  <c r="G112" i="3"/>
  <c r="G114" i="3"/>
  <c r="G109" i="3"/>
  <c r="G110" i="3"/>
  <c r="Q110" i="3" s="1"/>
  <c r="G108" i="3"/>
  <c r="G107" i="3"/>
  <c r="G106" i="3"/>
  <c r="Q106" i="3" s="1"/>
  <c r="N38" i="3"/>
  <c r="M38" i="3"/>
  <c r="J38" i="3" s="1"/>
  <c r="F38" i="4" s="1"/>
  <c r="E203" i="3"/>
  <c r="G203" i="3"/>
  <c r="I203" i="3"/>
  <c r="E195" i="3"/>
  <c r="I195" i="3"/>
  <c r="E176" i="3"/>
  <c r="G176" i="3"/>
  <c r="I176" i="3"/>
  <c r="E159" i="3"/>
  <c r="G159" i="3"/>
  <c r="E145" i="3"/>
  <c r="G123" i="3"/>
  <c r="E123" i="3"/>
  <c r="I123" i="3"/>
  <c r="E105" i="3"/>
  <c r="E95" i="3"/>
  <c r="I95" i="3"/>
  <c r="I97" i="3" s="1"/>
  <c r="R97" i="3" s="1"/>
  <c r="G95" i="3"/>
  <c r="G75" i="3"/>
  <c r="E75" i="3"/>
  <c r="I75" i="3"/>
  <c r="E59" i="3"/>
  <c r="G59" i="3"/>
  <c r="I59" i="3"/>
  <c r="G44" i="3"/>
  <c r="I44" i="3"/>
  <c r="E44" i="3"/>
  <c r="G22" i="3"/>
  <c r="I27" i="3"/>
  <c r="G27" i="3"/>
  <c r="E27" i="3"/>
  <c r="J123" i="2"/>
  <c r="J171" i="2"/>
  <c r="J197" i="2"/>
  <c r="J194" i="2"/>
  <c r="J74" i="2"/>
  <c r="J169" i="2"/>
  <c r="J168" i="2"/>
  <c r="J220" i="2"/>
  <c r="J198" i="2"/>
  <c r="J92" i="2"/>
  <c r="J157" i="2"/>
  <c r="J199" i="2"/>
  <c r="J154" i="2"/>
  <c r="J155" i="2"/>
  <c r="J152" i="2"/>
  <c r="J156" i="2"/>
  <c r="J200" i="2"/>
  <c r="J196" i="2"/>
  <c r="J193" i="2"/>
  <c r="J216" i="2"/>
  <c r="J214" i="2"/>
  <c r="J219" i="2"/>
  <c r="J215" i="2"/>
  <c r="J213" i="2"/>
  <c r="J195" i="2"/>
  <c r="J192" i="2"/>
  <c r="J218" i="2"/>
  <c r="J217" i="2"/>
  <c r="J237" i="2"/>
  <c r="J153" i="2"/>
  <c r="J151" i="2"/>
  <c r="J138" i="2"/>
  <c r="J170" i="2"/>
  <c r="J167" i="2"/>
  <c r="J140" i="2"/>
  <c r="J139" i="2"/>
  <c r="J121" i="2"/>
  <c r="J119" i="2"/>
  <c r="J118" i="2"/>
  <c r="J122" i="2"/>
  <c r="J125" i="2"/>
  <c r="J129" i="2"/>
  <c r="J117" i="2"/>
  <c r="J120" i="2"/>
  <c r="J102" i="2"/>
  <c r="J103" i="2"/>
  <c r="J104" i="2"/>
  <c r="J101" i="2"/>
  <c r="J110" i="2"/>
  <c r="J94" i="2"/>
  <c r="J91" i="2"/>
  <c r="J73" i="2"/>
  <c r="J57" i="2"/>
  <c r="J43" i="2"/>
  <c r="J72" i="2"/>
  <c r="J93" i="2"/>
  <c r="J75" i="2"/>
  <c r="J58" i="2"/>
  <c r="J29" i="2"/>
  <c r="J31" i="2"/>
  <c r="M253" i="3" l="1"/>
  <c r="J253" i="3" s="1"/>
  <c r="F240" i="4" s="1"/>
  <c r="N252" i="3"/>
  <c r="J252" i="3" s="1"/>
  <c r="F239" i="4" s="1"/>
  <c r="N249" i="3"/>
  <c r="J249" i="3" s="1"/>
  <c r="F236" i="4" s="1"/>
  <c r="N250" i="3"/>
  <c r="J250" i="3" s="1"/>
  <c r="F237" i="4" s="1"/>
  <c r="M254" i="3"/>
  <c r="J254" i="3" s="1"/>
  <c r="F241" i="4" s="1"/>
  <c r="M251" i="3"/>
  <c r="J251" i="3" s="1"/>
  <c r="F238" i="4" s="1"/>
  <c r="R228" i="3"/>
  <c r="R229" i="3"/>
  <c r="R232" i="3"/>
  <c r="R226" i="3"/>
  <c r="R109" i="3"/>
  <c r="R107" i="3"/>
  <c r="R108" i="3"/>
  <c r="E248" i="3"/>
  <c r="R238" i="3"/>
  <c r="Q228" i="3"/>
  <c r="Q229" i="3"/>
  <c r="Q232" i="3"/>
  <c r="Q234" i="3"/>
  <c r="Q235" i="3"/>
  <c r="Q236" i="3"/>
  <c r="Q237" i="3"/>
  <c r="Q239" i="3"/>
  <c r="Q240" i="3"/>
  <c r="Q226" i="3"/>
  <c r="Q242" i="3"/>
  <c r="Q241" i="3"/>
  <c r="P227" i="3"/>
  <c r="P230" i="3"/>
  <c r="P231" i="3"/>
  <c r="P233" i="3"/>
  <c r="I212" i="3"/>
  <c r="R212" i="3" s="1"/>
  <c r="I211" i="3"/>
  <c r="R211" i="3" s="1"/>
  <c r="I210" i="3"/>
  <c r="R210" i="3" s="1"/>
  <c r="I209" i="3"/>
  <c r="R209" i="3" s="1"/>
  <c r="I208" i="3"/>
  <c r="R208" i="3" s="1"/>
  <c r="I206" i="3"/>
  <c r="R206" i="3" s="1"/>
  <c r="I205" i="3"/>
  <c r="R205" i="3" s="1"/>
  <c r="G204" i="3"/>
  <c r="Q204" i="3" s="1"/>
  <c r="G217" i="3"/>
  <c r="G216" i="3"/>
  <c r="G215" i="3"/>
  <c r="G213" i="3"/>
  <c r="G212" i="3"/>
  <c r="G211" i="3"/>
  <c r="G210" i="3"/>
  <c r="G209" i="3"/>
  <c r="G208" i="3"/>
  <c r="G207" i="3"/>
  <c r="Q207" i="3" s="1"/>
  <c r="G206" i="3"/>
  <c r="E205" i="3"/>
  <c r="E218" i="3"/>
  <c r="E214" i="3"/>
  <c r="E211" i="3"/>
  <c r="P211" i="3" s="1"/>
  <c r="E207" i="3"/>
  <c r="E204" i="3"/>
  <c r="E196" i="3"/>
  <c r="Q197" i="3"/>
  <c r="Q198" i="3"/>
  <c r="I188" i="3"/>
  <c r="I177" i="3"/>
  <c r="R177" i="3" s="1"/>
  <c r="I187" i="3"/>
  <c r="I181" i="3"/>
  <c r="R181" i="3" s="1"/>
  <c r="I180" i="3"/>
  <c r="R180" i="3" s="1"/>
  <c r="I178" i="3"/>
  <c r="R178" i="3" s="1"/>
  <c r="I179" i="3"/>
  <c r="R179" i="3" s="1"/>
  <c r="G186" i="3"/>
  <c r="G185" i="3"/>
  <c r="G184" i="3"/>
  <c r="G183" i="3"/>
  <c r="G181" i="3"/>
  <c r="G180" i="3"/>
  <c r="Q180" i="3" s="1"/>
  <c r="G182" i="3"/>
  <c r="G179" i="3"/>
  <c r="G178" i="3"/>
  <c r="G177" i="3"/>
  <c r="Q177" i="3" s="1"/>
  <c r="G189" i="3"/>
  <c r="G190" i="3"/>
  <c r="E177" i="3"/>
  <c r="P177" i="3" s="1"/>
  <c r="E180" i="3"/>
  <c r="R167" i="3"/>
  <c r="R168" i="3"/>
  <c r="G171" i="3"/>
  <c r="G170" i="3"/>
  <c r="G169" i="3"/>
  <c r="G162" i="3"/>
  <c r="G161" i="3"/>
  <c r="Q161" i="3" s="1"/>
  <c r="G160" i="3"/>
  <c r="Q160" i="3" s="1"/>
  <c r="E160" i="3"/>
  <c r="P160" i="3" s="1"/>
  <c r="E166" i="3"/>
  <c r="E165" i="3"/>
  <c r="E164" i="3"/>
  <c r="E163" i="3"/>
  <c r="P163" i="3" s="1"/>
  <c r="M163" i="3" s="1"/>
  <c r="E161" i="3"/>
  <c r="R154" i="3"/>
  <c r="Q153" i="3"/>
  <c r="Q146" i="3"/>
  <c r="Q148" i="3"/>
  <c r="Q151" i="3"/>
  <c r="E152" i="3"/>
  <c r="E150" i="3"/>
  <c r="E149" i="3"/>
  <c r="E147" i="3"/>
  <c r="I124" i="3"/>
  <c r="R124" i="3" s="1"/>
  <c r="I137" i="3"/>
  <c r="I136" i="3"/>
  <c r="I134" i="3"/>
  <c r="I132" i="3"/>
  <c r="I130" i="3"/>
  <c r="R130" i="3" s="1"/>
  <c r="I125" i="3"/>
  <c r="I129" i="3"/>
  <c r="I127" i="3"/>
  <c r="R127" i="3" s="1"/>
  <c r="I126" i="3"/>
  <c r="G139" i="3"/>
  <c r="G138" i="3"/>
  <c r="G131" i="3"/>
  <c r="G140" i="3"/>
  <c r="G132" i="3"/>
  <c r="G128" i="3"/>
  <c r="Q128" i="3" s="1"/>
  <c r="G124" i="3"/>
  <c r="Q124" i="3" s="1"/>
  <c r="G135" i="3"/>
  <c r="G129" i="3"/>
  <c r="G125" i="3"/>
  <c r="G126" i="3"/>
  <c r="E124" i="3"/>
  <c r="E133" i="3"/>
  <c r="E130" i="3"/>
  <c r="E128" i="3"/>
  <c r="E127" i="3"/>
  <c r="Q114" i="3"/>
  <c r="Q107" i="3"/>
  <c r="Q108" i="3"/>
  <c r="Q109" i="3"/>
  <c r="Q112" i="3"/>
  <c r="Q115" i="3"/>
  <c r="Q116" i="3"/>
  <c r="E106" i="3"/>
  <c r="E118" i="3"/>
  <c r="E117" i="3"/>
  <c r="E113" i="3"/>
  <c r="E111" i="3"/>
  <c r="E110" i="3"/>
  <c r="E109" i="3"/>
  <c r="P109" i="3" s="1"/>
  <c r="G100" i="3"/>
  <c r="G99" i="3"/>
  <c r="Q99" i="3" s="1"/>
  <c r="G98" i="3"/>
  <c r="Q98" i="3" s="1"/>
  <c r="G96" i="3"/>
  <c r="Q96" i="3" s="1"/>
  <c r="E96" i="3"/>
  <c r="E99" i="3"/>
  <c r="E98" i="3"/>
  <c r="E97" i="3"/>
  <c r="I87" i="3"/>
  <c r="I82" i="3"/>
  <c r="I79" i="3"/>
  <c r="R79" i="3" s="1"/>
  <c r="I78" i="3"/>
  <c r="R78" i="3" s="1"/>
  <c r="I76" i="3"/>
  <c r="R76" i="3" s="1"/>
  <c r="G88" i="3"/>
  <c r="G86" i="3"/>
  <c r="G85" i="3"/>
  <c r="G84" i="3"/>
  <c r="G83" i="3"/>
  <c r="G81" i="3"/>
  <c r="G80" i="3"/>
  <c r="G79" i="3"/>
  <c r="Q79" i="3" s="1"/>
  <c r="G78" i="3"/>
  <c r="G77" i="3"/>
  <c r="Q77" i="3" s="1"/>
  <c r="G76" i="3"/>
  <c r="Q76" i="3" s="1"/>
  <c r="E76" i="3"/>
  <c r="E79" i="3"/>
  <c r="E77" i="3"/>
  <c r="I63" i="3"/>
  <c r="G61" i="3"/>
  <c r="Q61" i="3" s="1"/>
  <c r="G60" i="3"/>
  <c r="Q60" i="3" s="1"/>
  <c r="G68" i="3"/>
  <c r="G66" i="3"/>
  <c r="G69" i="3"/>
  <c r="E60" i="3"/>
  <c r="E67" i="3"/>
  <c r="E61" i="3"/>
  <c r="E62" i="3"/>
  <c r="E64" i="3"/>
  <c r="E70" i="3"/>
  <c r="E65" i="3"/>
  <c r="E45" i="3"/>
  <c r="I51" i="3"/>
  <c r="I48" i="3"/>
  <c r="I45" i="3"/>
  <c r="R45" i="3" s="1"/>
  <c r="I46" i="3"/>
  <c r="G52" i="3"/>
  <c r="G50" i="3"/>
  <c r="G49" i="3"/>
  <c r="G46" i="3"/>
  <c r="Q46" i="3" s="1"/>
  <c r="G47" i="3"/>
  <c r="I32" i="3"/>
  <c r="I30" i="3"/>
  <c r="R30" i="3" s="1"/>
  <c r="I29" i="3"/>
  <c r="R29" i="3" s="1"/>
  <c r="G36" i="3"/>
  <c r="G33" i="3"/>
  <c r="G35" i="3"/>
  <c r="G31" i="3"/>
  <c r="G30" i="3"/>
  <c r="Q30" i="3" s="1"/>
  <c r="G28" i="3"/>
  <c r="Q28" i="3" s="1"/>
  <c r="G34" i="3"/>
  <c r="E28" i="3"/>
  <c r="P28" i="3" s="1"/>
  <c r="E37" i="3"/>
  <c r="P37" i="3" s="1"/>
  <c r="E30" i="3"/>
  <c r="P30" i="3" s="1"/>
  <c r="E29" i="3"/>
  <c r="P29" i="3" s="1"/>
  <c r="I7" i="2"/>
  <c r="G18" i="2"/>
  <c r="G20" i="2"/>
  <c r="G19" i="2"/>
  <c r="G17" i="2"/>
  <c r="G16" i="2"/>
  <c r="G15" i="2"/>
  <c r="G14" i="2"/>
  <c r="G13" i="2"/>
  <c r="G12" i="2"/>
  <c r="G21" i="2"/>
  <c r="G11" i="2"/>
  <c r="R129" i="3" l="1"/>
  <c r="P124" i="3"/>
  <c r="N124" i="3" s="1"/>
  <c r="R132" i="3"/>
  <c r="R126" i="3"/>
  <c r="R125" i="3"/>
  <c r="P76" i="3"/>
  <c r="M76" i="3" s="1"/>
  <c r="P60" i="3"/>
  <c r="M60" i="3" s="1"/>
  <c r="Q52" i="3"/>
  <c r="M52" i="3" s="1"/>
  <c r="R48" i="3"/>
  <c r="N48" i="3" s="1"/>
  <c r="P45" i="3"/>
  <c r="N45" i="3" s="1"/>
  <c r="R51" i="3"/>
  <c r="N51" i="3" s="1"/>
  <c r="R46" i="3"/>
  <c r="M46" i="3" s="1"/>
  <c r="Q49" i="3"/>
  <c r="N49" i="3" s="1"/>
  <c r="Q47" i="3"/>
  <c r="N47" i="3" s="1"/>
  <c r="Q50" i="3"/>
  <c r="M50" i="3" s="1"/>
  <c r="I240" i="4"/>
  <c r="J240" i="4" s="1"/>
  <c r="I115" i="4"/>
  <c r="J115" i="4" s="1"/>
  <c r="I238" i="4"/>
  <c r="J238" i="4" s="1"/>
  <c r="I231" i="4"/>
  <c r="J231" i="4" s="1"/>
  <c r="I237" i="4"/>
  <c r="J237" i="4" s="1"/>
  <c r="I149" i="4"/>
  <c r="J149" i="4" s="1"/>
  <c r="I117" i="4"/>
  <c r="J117" i="4" s="1"/>
  <c r="I236" i="4"/>
  <c r="J236" i="4" s="1"/>
  <c r="I116" i="4"/>
  <c r="J116" i="4" s="1"/>
  <c r="I242" i="4"/>
  <c r="J242" i="4" s="1"/>
  <c r="I233" i="4"/>
  <c r="J233" i="4" s="1"/>
  <c r="I243" i="4"/>
  <c r="J243" i="4" s="1"/>
  <c r="I241" i="4"/>
  <c r="J241" i="4" s="1"/>
  <c r="I234" i="4"/>
  <c r="J234" i="4" s="1"/>
  <c r="I239" i="4"/>
  <c r="J239" i="4" s="1"/>
  <c r="I232" i="4"/>
  <c r="J232" i="4" s="1"/>
  <c r="P248" i="3"/>
  <c r="M248" i="3" s="1"/>
  <c r="N238" i="3"/>
  <c r="M238" i="3"/>
  <c r="N239" i="3"/>
  <c r="M239" i="3"/>
  <c r="M237" i="3"/>
  <c r="N237" i="3"/>
  <c r="N236" i="3"/>
  <c r="M236" i="3"/>
  <c r="N235" i="3"/>
  <c r="M235" i="3"/>
  <c r="N241" i="3"/>
  <c r="M241" i="3"/>
  <c r="N234" i="3"/>
  <c r="M234" i="3"/>
  <c r="M242" i="3"/>
  <c r="N242" i="3"/>
  <c r="N232" i="3"/>
  <c r="M232" i="3"/>
  <c r="M226" i="3"/>
  <c r="N226" i="3"/>
  <c r="M229" i="3"/>
  <c r="N229" i="3"/>
  <c r="N240" i="3"/>
  <c r="M240" i="3"/>
  <c r="M228" i="3"/>
  <c r="N228" i="3"/>
  <c r="M233" i="3"/>
  <c r="N233" i="3"/>
  <c r="N231" i="3"/>
  <c r="M231" i="3"/>
  <c r="M230" i="3"/>
  <c r="N230" i="3"/>
  <c r="N227" i="3"/>
  <c r="M227" i="3"/>
  <c r="Q217" i="3"/>
  <c r="Q208" i="3"/>
  <c r="Q210" i="3"/>
  <c r="Q209" i="3"/>
  <c r="Q206" i="3"/>
  <c r="Q211" i="3"/>
  <c r="M211" i="3" s="1"/>
  <c r="Q212" i="3"/>
  <c r="Q213" i="3"/>
  <c r="Q215" i="3"/>
  <c r="Q216" i="3"/>
  <c r="P207" i="3"/>
  <c r="P218" i="3"/>
  <c r="P205" i="3"/>
  <c r="P214" i="3"/>
  <c r="P196" i="3"/>
  <c r="M196" i="3" s="1"/>
  <c r="P204" i="3"/>
  <c r="N198" i="3"/>
  <c r="M198" i="3"/>
  <c r="N197" i="3"/>
  <c r="M197" i="3"/>
  <c r="R187" i="3"/>
  <c r="R188" i="3"/>
  <c r="Q190" i="3"/>
  <c r="Q189" i="3"/>
  <c r="Q178" i="3"/>
  <c r="Q179" i="3"/>
  <c r="Q182" i="3"/>
  <c r="Q181" i="3"/>
  <c r="Q183" i="3"/>
  <c r="Q184" i="3"/>
  <c r="Q185" i="3"/>
  <c r="Q186" i="3"/>
  <c r="P180" i="3"/>
  <c r="N177" i="3"/>
  <c r="M177" i="3"/>
  <c r="N168" i="3"/>
  <c r="M168" i="3"/>
  <c r="M167" i="3"/>
  <c r="N167" i="3"/>
  <c r="Q171" i="3"/>
  <c r="N163" i="3"/>
  <c r="J163" i="3" s="1"/>
  <c r="Q162" i="3"/>
  <c r="Q169" i="3"/>
  <c r="Q170" i="3"/>
  <c r="P161" i="3"/>
  <c r="P164" i="3"/>
  <c r="P165" i="3"/>
  <c r="P166" i="3"/>
  <c r="N160" i="3"/>
  <c r="M160" i="3"/>
  <c r="M154" i="3"/>
  <c r="N154" i="3"/>
  <c r="N151" i="3"/>
  <c r="M151" i="3"/>
  <c r="N148" i="3"/>
  <c r="M148" i="3"/>
  <c r="M146" i="3"/>
  <c r="N146" i="3"/>
  <c r="N153" i="3"/>
  <c r="M153" i="3"/>
  <c r="P147" i="3"/>
  <c r="P149" i="3"/>
  <c r="P150" i="3"/>
  <c r="P152" i="3"/>
  <c r="R134" i="3"/>
  <c r="R136" i="3"/>
  <c r="R137" i="3"/>
  <c r="Q126" i="3"/>
  <c r="Q125" i="3"/>
  <c r="Q129" i="3"/>
  <c r="Q135" i="3"/>
  <c r="Q132" i="3"/>
  <c r="Q140" i="3"/>
  <c r="Q138" i="3"/>
  <c r="Q131" i="3"/>
  <c r="Q139" i="3"/>
  <c r="P127" i="3"/>
  <c r="P133" i="3"/>
  <c r="P128" i="3"/>
  <c r="P130" i="3"/>
  <c r="M116" i="3"/>
  <c r="N116" i="3"/>
  <c r="M115" i="3"/>
  <c r="N115" i="3"/>
  <c r="M112" i="3"/>
  <c r="N112" i="3"/>
  <c r="N108" i="3"/>
  <c r="M108" i="3"/>
  <c r="M107" i="3"/>
  <c r="N107" i="3"/>
  <c r="M114" i="3"/>
  <c r="N114" i="3"/>
  <c r="P106" i="3"/>
  <c r="N106" i="3" s="1"/>
  <c r="M109" i="3"/>
  <c r="N109" i="3"/>
  <c r="P110" i="3"/>
  <c r="P111" i="3"/>
  <c r="P113" i="3"/>
  <c r="P117" i="3"/>
  <c r="P118" i="3"/>
  <c r="Q100" i="3"/>
  <c r="P98" i="3"/>
  <c r="P99" i="3"/>
  <c r="P96" i="3"/>
  <c r="P97" i="3"/>
  <c r="R63" i="3"/>
  <c r="M63" i="3" s="1"/>
  <c r="R82" i="3"/>
  <c r="R87" i="3"/>
  <c r="Q78" i="3"/>
  <c r="Q88" i="3"/>
  <c r="Q83" i="3"/>
  <c r="Q84" i="3"/>
  <c r="Q80" i="3"/>
  <c r="Q81" i="3"/>
  <c r="Q85" i="3"/>
  <c r="Q86" i="3"/>
  <c r="P79" i="3"/>
  <c r="P77" i="3"/>
  <c r="Q69" i="3"/>
  <c r="Q66" i="3"/>
  <c r="Q68" i="3"/>
  <c r="P67" i="3"/>
  <c r="P65" i="3"/>
  <c r="P70" i="3"/>
  <c r="P64" i="3"/>
  <c r="P62" i="3"/>
  <c r="P61" i="3"/>
  <c r="N29" i="3"/>
  <c r="M29" i="3"/>
  <c r="N30" i="3"/>
  <c r="M30" i="3"/>
  <c r="N37" i="3"/>
  <c r="M37" i="3"/>
  <c r="M28" i="3"/>
  <c r="N28" i="3"/>
  <c r="Q36" i="3"/>
  <c r="R32" i="3"/>
  <c r="Q34" i="3"/>
  <c r="Q31" i="3"/>
  <c r="Q35" i="3"/>
  <c r="Q33" i="3"/>
  <c r="I6" i="3"/>
  <c r="I5" i="3"/>
  <c r="I7" i="3"/>
  <c r="G22" i="2"/>
  <c r="J240" i="3" l="1"/>
  <c r="F228" i="4" s="1"/>
  <c r="I228" i="4" s="1"/>
  <c r="J228" i="4" s="1"/>
  <c r="J241" i="3"/>
  <c r="F229" i="4" s="1"/>
  <c r="I229" i="4" s="1"/>
  <c r="J229" i="4" s="1"/>
  <c r="J228" i="3"/>
  <c r="F216" i="4" s="1"/>
  <c r="I216" i="4" s="1"/>
  <c r="J216" i="4" s="1"/>
  <c r="J227" i="3"/>
  <c r="F215" i="4" s="1"/>
  <c r="I215" i="4" s="1"/>
  <c r="J215" i="4" s="1"/>
  <c r="J232" i="3"/>
  <c r="F220" i="4" s="1"/>
  <c r="I220" i="4" s="1"/>
  <c r="J220" i="4" s="1"/>
  <c r="J238" i="3"/>
  <c r="F226" i="4" s="1"/>
  <c r="I226" i="4" s="1"/>
  <c r="J226" i="4" s="1"/>
  <c r="J236" i="3"/>
  <c r="F224" i="4" s="1"/>
  <c r="I224" i="4" s="1"/>
  <c r="J224" i="4" s="1"/>
  <c r="J226" i="3"/>
  <c r="F214" i="4" s="1"/>
  <c r="I214" i="4" s="1"/>
  <c r="J214" i="4" s="1"/>
  <c r="J231" i="3"/>
  <c r="F219" i="4" s="1"/>
  <c r="I219" i="4" s="1"/>
  <c r="J219" i="4" s="1"/>
  <c r="J234" i="3"/>
  <c r="F222" i="4" s="1"/>
  <c r="I222" i="4" s="1"/>
  <c r="J222" i="4" s="1"/>
  <c r="J233" i="3"/>
  <c r="F221" i="4" s="1"/>
  <c r="I221" i="4" s="1"/>
  <c r="J221" i="4" s="1"/>
  <c r="J235" i="3"/>
  <c r="F223" i="4" s="1"/>
  <c r="I223" i="4" s="1"/>
  <c r="J223" i="4" s="1"/>
  <c r="J229" i="3"/>
  <c r="F217" i="4" s="1"/>
  <c r="I217" i="4" s="1"/>
  <c r="J217" i="4" s="1"/>
  <c r="J237" i="3"/>
  <c r="F225" i="4" s="1"/>
  <c r="I225" i="4" s="1"/>
  <c r="J225" i="4" s="1"/>
  <c r="J239" i="3"/>
  <c r="F227" i="4" s="1"/>
  <c r="I227" i="4" s="1"/>
  <c r="J227" i="4" s="1"/>
  <c r="J230" i="3"/>
  <c r="F218" i="4" s="1"/>
  <c r="I218" i="4" s="1"/>
  <c r="J218" i="4" s="1"/>
  <c r="J242" i="3"/>
  <c r="F230" i="4" s="1"/>
  <c r="I230" i="4" s="1"/>
  <c r="J230" i="4" s="1"/>
  <c r="J160" i="3"/>
  <c r="F152" i="4" s="1"/>
  <c r="I152" i="4" s="1"/>
  <c r="J152" i="4" s="1"/>
  <c r="J198" i="3"/>
  <c r="F188" i="4" s="1"/>
  <c r="I188" i="4" s="1"/>
  <c r="J188" i="4" s="1"/>
  <c r="J168" i="3"/>
  <c r="F160" i="4" s="1"/>
  <c r="I160" i="4" s="1"/>
  <c r="J160" i="4" s="1"/>
  <c r="J197" i="3"/>
  <c r="F187" i="4" s="1"/>
  <c r="I187" i="4" s="1"/>
  <c r="J187" i="4" s="1"/>
  <c r="M48" i="3"/>
  <c r="J48" i="3" s="1"/>
  <c r="J148" i="3"/>
  <c r="F141" i="4" s="1"/>
  <c r="I141" i="4" s="1"/>
  <c r="J141" i="4" s="1"/>
  <c r="J154" i="3"/>
  <c r="F147" i="4" s="1"/>
  <c r="I147" i="4" s="1"/>
  <c r="J147" i="4" s="1"/>
  <c r="J177" i="3"/>
  <c r="F168" i="4" s="1"/>
  <c r="I168" i="4" s="1"/>
  <c r="J168" i="4" s="1"/>
  <c r="J151" i="3"/>
  <c r="F144" i="4" s="1"/>
  <c r="I144" i="4" s="1"/>
  <c r="J144" i="4" s="1"/>
  <c r="J167" i="3"/>
  <c r="F159" i="4" s="1"/>
  <c r="I159" i="4" s="1"/>
  <c r="J159" i="4" s="1"/>
  <c r="M47" i="3"/>
  <c r="J47" i="3" s="1"/>
  <c r="M49" i="3"/>
  <c r="J49" i="3" s="1"/>
  <c r="F48" i="4" s="1"/>
  <c r="J146" i="3"/>
  <c r="F139" i="4" s="1"/>
  <c r="I139" i="4" s="1"/>
  <c r="J139" i="4" s="1"/>
  <c r="N50" i="3"/>
  <c r="J50" i="3" s="1"/>
  <c r="F49" i="4" s="1"/>
  <c r="J153" i="3"/>
  <c r="F146" i="4" s="1"/>
  <c r="I146" i="4" s="1"/>
  <c r="J146" i="4" s="1"/>
  <c r="M124" i="3"/>
  <c r="J124" i="3" s="1"/>
  <c r="F118" i="4" s="1"/>
  <c r="J107" i="3"/>
  <c r="F102" i="4" s="1"/>
  <c r="I102" i="4" s="1"/>
  <c r="J102" i="4" s="1"/>
  <c r="N46" i="3"/>
  <c r="J46" i="3" s="1"/>
  <c r="J109" i="3"/>
  <c r="F104" i="4" s="1"/>
  <c r="I104" i="4" s="1"/>
  <c r="J104" i="4" s="1"/>
  <c r="J108" i="3"/>
  <c r="F103" i="4" s="1"/>
  <c r="I103" i="4" s="1"/>
  <c r="J103" i="4" s="1"/>
  <c r="J112" i="3"/>
  <c r="F107" i="4" s="1"/>
  <c r="I107" i="4" s="1"/>
  <c r="J107" i="4" s="1"/>
  <c r="J116" i="3"/>
  <c r="F111" i="4" s="1"/>
  <c r="I111" i="4" s="1"/>
  <c r="J111" i="4" s="1"/>
  <c r="J114" i="3"/>
  <c r="F109" i="4" s="1"/>
  <c r="I109" i="4" s="1"/>
  <c r="J109" i="4" s="1"/>
  <c r="J115" i="3"/>
  <c r="F110" i="4" s="1"/>
  <c r="I110" i="4" s="1"/>
  <c r="J110" i="4" s="1"/>
  <c r="N76" i="3"/>
  <c r="J76" i="3" s="1"/>
  <c r="F73" i="4" s="1"/>
  <c r="I73" i="4" s="1"/>
  <c r="J73" i="4" s="1"/>
  <c r="N60" i="3"/>
  <c r="J60" i="3" s="1"/>
  <c r="F58" i="4" s="1"/>
  <c r="I58" i="4" s="1"/>
  <c r="J58" i="4" s="1"/>
  <c r="J28" i="3"/>
  <c r="F28" i="4" s="1"/>
  <c r="I28" i="4" s="1"/>
  <c r="J28" i="4" s="1"/>
  <c r="M45" i="3"/>
  <c r="J45" i="3" s="1"/>
  <c r="F44" i="4" s="1"/>
  <c r="I44" i="4" s="1"/>
  <c r="J44" i="4" s="1"/>
  <c r="J30" i="3"/>
  <c r="F30" i="4" s="1"/>
  <c r="N52" i="3"/>
  <c r="J52" i="3" s="1"/>
  <c r="F51" i="4" s="1"/>
  <c r="M51" i="3"/>
  <c r="J51" i="3" s="1"/>
  <c r="F50" i="4" s="1"/>
  <c r="J37" i="3"/>
  <c r="F37" i="4" s="1"/>
  <c r="J29" i="3"/>
  <c r="F29" i="4" s="1"/>
  <c r="I38" i="4"/>
  <c r="J38" i="4" s="1"/>
  <c r="I148" i="4"/>
  <c r="J148" i="4" s="1"/>
  <c r="I184" i="4"/>
  <c r="J184" i="4" s="1"/>
  <c r="I182" i="4"/>
  <c r="J182" i="4" s="1"/>
  <c r="I209" i="4"/>
  <c r="J209" i="4" s="1"/>
  <c r="I69" i="4"/>
  <c r="J69" i="4" s="1"/>
  <c r="I114" i="4"/>
  <c r="J114" i="4" s="1"/>
  <c r="I165" i="4"/>
  <c r="J165" i="4" s="1"/>
  <c r="I53" i="4"/>
  <c r="J53" i="4" s="1"/>
  <c r="I98" i="4"/>
  <c r="J98" i="4" s="1"/>
  <c r="I183" i="4"/>
  <c r="J183" i="4" s="1"/>
  <c r="I138" i="4"/>
  <c r="J138" i="4" s="1"/>
  <c r="I70" i="4"/>
  <c r="J70" i="4" s="1"/>
  <c r="I97" i="4"/>
  <c r="J97" i="4" s="1"/>
  <c r="I137" i="4"/>
  <c r="J137" i="4" s="1"/>
  <c r="I164" i="4"/>
  <c r="J164" i="4" s="1"/>
  <c r="F155" i="4"/>
  <c r="I155" i="4" s="1"/>
  <c r="J155" i="4" s="1"/>
  <c r="I52" i="4"/>
  <c r="J52" i="4" s="1"/>
  <c r="I213" i="4"/>
  <c r="J213" i="4" s="1"/>
  <c r="I151" i="4"/>
  <c r="J151" i="4" s="1"/>
  <c r="I71" i="4"/>
  <c r="J71" i="4" s="1"/>
  <c r="I210" i="4"/>
  <c r="J210" i="4" s="1"/>
  <c r="I135" i="4"/>
  <c r="J135" i="4" s="1"/>
  <c r="I100" i="4"/>
  <c r="J100" i="4" s="1"/>
  <c r="I212" i="4"/>
  <c r="J212" i="4" s="1"/>
  <c r="I89" i="4"/>
  <c r="J89" i="4" s="1"/>
  <c r="I99" i="4"/>
  <c r="J99" i="4" s="1"/>
  <c r="I190" i="4"/>
  <c r="J190" i="4" s="1"/>
  <c r="I191" i="4"/>
  <c r="J191" i="4" s="1"/>
  <c r="I87" i="4"/>
  <c r="J87" i="4" s="1"/>
  <c r="I88" i="4"/>
  <c r="J88" i="4" s="1"/>
  <c r="I150" i="4"/>
  <c r="J150" i="4" s="1"/>
  <c r="I167" i="4"/>
  <c r="J167" i="4" s="1"/>
  <c r="I185" i="4"/>
  <c r="J185" i="4" s="1"/>
  <c r="I189" i="4"/>
  <c r="J189" i="4" s="1"/>
  <c r="I208" i="4"/>
  <c r="J208" i="4" s="1"/>
  <c r="I211" i="4"/>
  <c r="J211" i="4" s="1"/>
  <c r="I136" i="4"/>
  <c r="J136" i="4" s="1"/>
  <c r="I86" i="4"/>
  <c r="J86" i="4" s="1"/>
  <c r="I166" i="4"/>
  <c r="J166" i="4" s="1"/>
  <c r="N248" i="3"/>
  <c r="J248" i="3" s="1"/>
  <c r="F235" i="4" s="1"/>
  <c r="I235" i="4" s="1"/>
  <c r="J235" i="4" s="1"/>
  <c r="N196" i="3"/>
  <c r="J196" i="3" s="1"/>
  <c r="F186" i="4" s="1"/>
  <c r="I186" i="4" s="1"/>
  <c r="J186" i="4" s="1"/>
  <c r="N211" i="3"/>
  <c r="J211" i="3" s="1"/>
  <c r="F200" i="4" s="1"/>
  <c r="I200" i="4" s="1"/>
  <c r="J200" i="4" s="1"/>
  <c r="N212" i="3"/>
  <c r="M212" i="3"/>
  <c r="N213" i="3"/>
  <c r="M213" i="3"/>
  <c r="M206" i="3"/>
  <c r="N206" i="3"/>
  <c r="M209" i="3"/>
  <c r="N209" i="3"/>
  <c r="M210" i="3"/>
  <c r="N210" i="3"/>
  <c r="N216" i="3"/>
  <c r="M216" i="3"/>
  <c r="N208" i="3"/>
  <c r="M208" i="3"/>
  <c r="M215" i="3"/>
  <c r="N215" i="3"/>
  <c r="N217" i="3"/>
  <c r="M217" i="3"/>
  <c r="N214" i="3"/>
  <c r="M214" i="3"/>
  <c r="M205" i="3"/>
  <c r="N205" i="3"/>
  <c r="M218" i="3"/>
  <c r="N218" i="3"/>
  <c r="N207" i="3"/>
  <c r="M207" i="3"/>
  <c r="N204" i="3"/>
  <c r="M204" i="3"/>
  <c r="M188" i="3"/>
  <c r="N188" i="3"/>
  <c r="M187" i="3"/>
  <c r="N187" i="3"/>
  <c r="N184" i="3"/>
  <c r="M184" i="3"/>
  <c r="M183" i="3"/>
  <c r="N183" i="3"/>
  <c r="M181" i="3"/>
  <c r="N181" i="3"/>
  <c r="M182" i="3"/>
  <c r="N182" i="3"/>
  <c r="N178" i="3"/>
  <c r="M178" i="3"/>
  <c r="N186" i="3"/>
  <c r="M186" i="3"/>
  <c r="M189" i="3"/>
  <c r="N189" i="3"/>
  <c r="M179" i="3"/>
  <c r="N179" i="3"/>
  <c r="N185" i="3"/>
  <c r="M185" i="3"/>
  <c r="M190" i="3"/>
  <c r="N190" i="3"/>
  <c r="N180" i="3"/>
  <c r="M180" i="3"/>
  <c r="N170" i="3"/>
  <c r="M170" i="3"/>
  <c r="M169" i="3"/>
  <c r="N169" i="3"/>
  <c r="M162" i="3"/>
  <c r="N162" i="3"/>
  <c r="M171" i="3"/>
  <c r="N171" i="3"/>
  <c r="N166" i="3"/>
  <c r="M166" i="3"/>
  <c r="M165" i="3"/>
  <c r="N165" i="3"/>
  <c r="N164" i="3"/>
  <c r="M164" i="3"/>
  <c r="N161" i="3"/>
  <c r="M161" i="3"/>
  <c r="M147" i="3"/>
  <c r="N147" i="3"/>
  <c r="M152" i="3"/>
  <c r="N152" i="3"/>
  <c r="N150" i="3"/>
  <c r="M150" i="3"/>
  <c r="N149" i="3"/>
  <c r="M149" i="3"/>
  <c r="N134" i="3"/>
  <c r="M134" i="3"/>
  <c r="N137" i="3"/>
  <c r="M137" i="3"/>
  <c r="M136" i="3"/>
  <c r="N136" i="3"/>
  <c r="M131" i="3"/>
  <c r="N131" i="3"/>
  <c r="N140" i="3"/>
  <c r="M140" i="3"/>
  <c r="N132" i="3"/>
  <c r="M132" i="3"/>
  <c r="M135" i="3"/>
  <c r="N135" i="3"/>
  <c r="N138" i="3"/>
  <c r="M138" i="3"/>
  <c r="M129" i="3"/>
  <c r="N129" i="3"/>
  <c r="M125" i="3"/>
  <c r="N125" i="3"/>
  <c r="M139" i="3"/>
  <c r="N139" i="3"/>
  <c r="N126" i="3"/>
  <c r="M126" i="3"/>
  <c r="N128" i="3"/>
  <c r="M128" i="3"/>
  <c r="N130" i="3"/>
  <c r="M130" i="3"/>
  <c r="N133" i="3"/>
  <c r="M133" i="3"/>
  <c r="N127" i="3"/>
  <c r="M127" i="3"/>
  <c r="M106" i="3"/>
  <c r="J106" i="3" s="1"/>
  <c r="F101" i="4" s="1"/>
  <c r="I101" i="4" s="1"/>
  <c r="J101" i="4" s="1"/>
  <c r="N118" i="3"/>
  <c r="M118" i="3"/>
  <c r="N117" i="3"/>
  <c r="M117" i="3"/>
  <c r="N113" i="3"/>
  <c r="M113" i="3"/>
  <c r="N111" i="3"/>
  <c r="M111" i="3"/>
  <c r="M110" i="3"/>
  <c r="N110" i="3"/>
  <c r="M100" i="3"/>
  <c r="N100" i="3"/>
  <c r="N96" i="3"/>
  <c r="M96" i="3"/>
  <c r="N99" i="3"/>
  <c r="M99" i="3"/>
  <c r="N97" i="3"/>
  <c r="M97" i="3"/>
  <c r="N98" i="3"/>
  <c r="M98" i="3"/>
  <c r="N63" i="3"/>
  <c r="J63" i="3" s="1"/>
  <c r="F61" i="4" s="1"/>
  <c r="I61" i="4" s="1"/>
  <c r="J61" i="4" s="1"/>
  <c r="M87" i="3"/>
  <c r="N87" i="3"/>
  <c r="M82" i="3"/>
  <c r="N82" i="3"/>
  <c r="N78" i="3"/>
  <c r="M78" i="3"/>
  <c r="N85" i="3"/>
  <c r="M85" i="3"/>
  <c r="M81" i="3"/>
  <c r="N81" i="3"/>
  <c r="M86" i="3"/>
  <c r="N86" i="3"/>
  <c r="M80" i="3"/>
  <c r="N80" i="3"/>
  <c r="N83" i="3"/>
  <c r="M83" i="3"/>
  <c r="M84" i="3"/>
  <c r="N84" i="3"/>
  <c r="M88" i="3"/>
  <c r="N88" i="3"/>
  <c r="N77" i="3"/>
  <c r="M77" i="3"/>
  <c r="M79" i="3"/>
  <c r="N79" i="3"/>
  <c r="M66" i="3"/>
  <c r="N66" i="3"/>
  <c r="N68" i="3"/>
  <c r="M68" i="3"/>
  <c r="M69" i="3"/>
  <c r="N69" i="3"/>
  <c r="N62" i="3"/>
  <c r="M62" i="3"/>
  <c r="M64" i="3"/>
  <c r="N64" i="3"/>
  <c r="N70" i="3"/>
  <c r="M70" i="3"/>
  <c r="N61" i="3"/>
  <c r="M61" i="3"/>
  <c r="N65" i="3"/>
  <c r="M65" i="3"/>
  <c r="N67" i="3"/>
  <c r="M67" i="3"/>
  <c r="M33" i="3"/>
  <c r="N33" i="3"/>
  <c r="N31" i="3"/>
  <c r="M31" i="3"/>
  <c r="M34" i="3"/>
  <c r="N34" i="3"/>
  <c r="N35" i="3"/>
  <c r="M35" i="3"/>
  <c r="N32" i="3"/>
  <c r="M32" i="3"/>
  <c r="N36" i="3"/>
  <c r="M36" i="3"/>
  <c r="I5" i="2"/>
  <c r="I6" i="2"/>
  <c r="F46" i="4" l="1"/>
  <c r="F45" i="4"/>
  <c r="F47" i="4"/>
  <c r="I47" i="4" s="1"/>
  <c r="J47" i="4" s="1"/>
  <c r="J209" i="3"/>
  <c r="F198" i="4" s="1"/>
  <c r="I198" i="4" s="1"/>
  <c r="J198" i="4" s="1"/>
  <c r="J218" i="3"/>
  <c r="F207" i="4" s="1"/>
  <c r="I207" i="4" s="1"/>
  <c r="J207" i="4" s="1"/>
  <c r="J210" i="3"/>
  <c r="F199" i="4" s="1"/>
  <c r="I199" i="4" s="1"/>
  <c r="J199" i="4" s="1"/>
  <c r="J214" i="3"/>
  <c r="F203" i="4" s="1"/>
  <c r="I203" i="4" s="1"/>
  <c r="J203" i="4" s="1"/>
  <c r="J213" i="3"/>
  <c r="F202" i="4" s="1"/>
  <c r="I202" i="4" s="1"/>
  <c r="J202" i="4" s="1"/>
  <c r="J208" i="3"/>
  <c r="F197" i="4" s="1"/>
  <c r="I197" i="4" s="1"/>
  <c r="J197" i="4" s="1"/>
  <c r="J137" i="3"/>
  <c r="F131" i="4" s="1"/>
  <c r="I131" i="4" s="1"/>
  <c r="J131" i="4" s="1"/>
  <c r="J185" i="3"/>
  <c r="F176" i="4" s="1"/>
  <c r="I176" i="4" s="1"/>
  <c r="J176" i="4" s="1"/>
  <c r="J184" i="3"/>
  <c r="F175" i="4" s="1"/>
  <c r="I175" i="4" s="1"/>
  <c r="J175" i="4" s="1"/>
  <c r="J217" i="3"/>
  <c r="F206" i="4" s="1"/>
  <c r="I206" i="4" s="1"/>
  <c r="J206" i="4" s="1"/>
  <c r="J212" i="3"/>
  <c r="F201" i="4" s="1"/>
  <c r="I201" i="4" s="1"/>
  <c r="J201" i="4" s="1"/>
  <c r="J179" i="3"/>
  <c r="F170" i="4" s="1"/>
  <c r="I170" i="4" s="1"/>
  <c r="J170" i="4" s="1"/>
  <c r="J187" i="3"/>
  <c r="F178" i="4" s="1"/>
  <c r="I178" i="4" s="1"/>
  <c r="J178" i="4" s="1"/>
  <c r="J215" i="3"/>
  <c r="F204" i="4" s="1"/>
  <c r="I204" i="4" s="1"/>
  <c r="J204" i="4" s="1"/>
  <c r="J204" i="3"/>
  <c r="F193" i="4" s="1"/>
  <c r="I193" i="4" s="1"/>
  <c r="J193" i="4" s="1"/>
  <c r="J216" i="3"/>
  <c r="F205" i="4" s="1"/>
  <c r="I205" i="4" s="1"/>
  <c r="J205" i="4" s="1"/>
  <c r="J178" i="3"/>
  <c r="F169" i="4" s="1"/>
  <c r="I169" i="4" s="1"/>
  <c r="J169" i="4" s="1"/>
  <c r="J207" i="3"/>
  <c r="F196" i="4" s="1"/>
  <c r="I196" i="4" s="1"/>
  <c r="J196" i="4" s="1"/>
  <c r="J181" i="3"/>
  <c r="F172" i="4" s="1"/>
  <c r="I172" i="4" s="1"/>
  <c r="J172" i="4" s="1"/>
  <c r="J205" i="3"/>
  <c r="F194" i="4" s="1"/>
  <c r="I194" i="4" s="1"/>
  <c r="J194" i="4" s="1"/>
  <c r="J206" i="3"/>
  <c r="F195" i="4" s="1"/>
  <c r="I195" i="4" s="1"/>
  <c r="J195" i="4" s="1"/>
  <c r="J162" i="3"/>
  <c r="F154" i="4" s="1"/>
  <c r="I154" i="4" s="1"/>
  <c r="J154" i="4" s="1"/>
  <c r="J190" i="3"/>
  <c r="F181" i="4" s="1"/>
  <c r="I181" i="4" s="1"/>
  <c r="J181" i="4" s="1"/>
  <c r="J183" i="3"/>
  <c r="F174" i="4" s="1"/>
  <c r="I174" i="4" s="1"/>
  <c r="J174" i="4" s="1"/>
  <c r="J166" i="3"/>
  <c r="F158" i="4" s="1"/>
  <c r="I158" i="4" s="1"/>
  <c r="J158" i="4" s="1"/>
  <c r="J171" i="3"/>
  <c r="F163" i="4" s="1"/>
  <c r="I163" i="4" s="1"/>
  <c r="J163" i="4" s="1"/>
  <c r="J189" i="3"/>
  <c r="F180" i="4" s="1"/>
  <c r="I180" i="4" s="1"/>
  <c r="J180" i="4" s="1"/>
  <c r="J188" i="3"/>
  <c r="F179" i="4" s="1"/>
  <c r="I179" i="4" s="1"/>
  <c r="J179" i="4" s="1"/>
  <c r="J186" i="3"/>
  <c r="F177" i="4" s="1"/>
  <c r="I177" i="4" s="1"/>
  <c r="J177" i="4" s="1"/>
  <c r="J152" i="3"/>
  <c r="F145" i="4" s="1"/>
  <c r="I145" i="4" s="1"/>
  <c r="J145" i="4" s="1"/>
  <c r="J169" i="3"/>
  <c r="F161" i="4" s="1"/>
  <c r="I161" i="4" s="1"/>
  <c r="J161" i="4" s="1"/>
  <c r="J147" i="3"/>
  <c r="F140" i="4" s="1"/>
  <c r="I140" i="4" s="1"/>
  <c r="J140" i="4" s="1"/>
  <c r="J182" i="3"/>
  <c r="F173" i="4" s="1"/>
  <c r="I173" i="4" s="1"/>
  <c r="J173" i="4" s="1"/>
  <c r="J180" i="3"/>
  <c r="F171" i="4" s="1"/>
  <c r="I171" i="4" s="1"/>
  <c r="J171" i="4" s="1"/>
  <c r="J164" i="3"/>
  <c r="F156" i="4" s="1"/>
  <c r="I156" i="4" s="1"/>
  <c r="J156" i="4" s="1"/>
  <c r="J149" i="3"/>
  <c r="F142" i="4" s="1"/>
  <c r="I142" i="4" s="1"/>
  <c r="J142" i="4" s="1"/>
  <c r="J170" i="3"/>
  <c r="F162" i="4" s="1"/>
  <c r="I162" i="4" s="1"/>
  <c r="J162" i="4" s="1"/>
  <c r="J161" i="3"/>
  <c r="F153" i="4" s="1"/>
  <c r="I153" i="4" s="1"/>
  <c r="J153" i="4" s="1"/>
  <c r="J165" i="3"/>
  <c r="F157" i="4" s="1"/>
  <c r="I157" i="4" s="1"/>
  <c r="J157" i="4" s="1"/>
  <c r="J128" i="3"/>
  <c r="F122" i="4" s="1"/>
  <c r="I122" i="4" s="1"/>
  <c r="J122" i="4" s="1"/>
  <c r="J140" i="3"/>
  <c r="F134" i="4" s="1"/>
  <c r="I134" i="4" s="1"/>
  <c r="J134" i="4" s="1"/>
  <c r="J126" i="3"/>
  <c r="F120" i="4" s="1"/>
  <c r="I120" i="4" s="1"/>
  <c r="J120" i="4" s="1"/>
  <c r="J139" i="3"/>
  <c r="F133" i="4" s="1"/>
  <c r="I133" i="4" s="1"/>
  <c r="J133" i="4" s="1"/>
  <c r="J136" i="3"/>
  <c r="F130" i="4" s="1"/>
  <c r="I130" i="4" s="1"/>
  <c r="J130" i="4" s="1"/>
  <c r="J129" i="3"/>
  <c r="F123" i="4" s="1"/>
  <c r="I123" i="4" s="1"/>
  <c r="J123" i="4" s="1"/>
  <c r="J133" i="3"/>
  <c r="F127" i="4" s="1"/>
  <c r="I127" i="4" s="1"/>
  <c r="J127" i="4" s="1"/>
  <c r="J150" i="3"/>
  <c r="F143" i="4" s="1"/>
  <c r="I143" i="4" s="1"/>
  <c r="J143" i="4" s="1"/>
  <c r="J127" i="3"/>
  <c r="F121" i="4" s="1"/>
  <c r="I121" i="4" s="1"/>
  <c r="J121" i="4" s="1"/>
  <c r="J138" i="3"/>
  <c r="F132" i="4" s="1"/>
  <c r="I132" i="4" s="1"/>
  <c r="J132" i="4" s="1"/>
  <c r="J135" i="3"/>
  <c r="F129" i="4" s="1"/>
  <c r="I129" i="4" s="1"/>
  <c r="J129" i="4" s="1"/>
  <c r="J130" i="3"/>
  <c r="F124" i="4" s="1"/>
  <c r="I124" i="4" s="1"/>
  <c r="J124" i="4" s="1"/>
  <c r="J132" i="3"/>
  <c r="F126" i="4" s="1"/>
  <c r="I126" i="4" s="1"/>
  <c r="J126" i="4" s="1"/>
  <c r="J131" i="3"/>
  <c r="F125" i="4" s="1"/>
  <c r="I125" i="4" s="1"/>
  <c r="J125" i="4" s="1"/>
  <c r="J125" i="3"/>
  <c r="F119" i="4" s="1"/>
  <c r="I119" i="4" s="1"/>
  <c r="J119" i="4" s="1"/>
  <c r="J134" i="3"/>
  <c r="F128" i="4" s="1"/>
  <c r="I128" i="4" s="1"/>
  <c r="J128" i="4" s="1"/>
  <c r="J110" i="3"/>
  <c r="F105" i="4" s="1"/>
  <c r="I105" i="4" s="1"/>
  <c r="J105" i="4" s="1"/>
  <c r="J111" i="3"/>
  <c r="F106" i="4" s="1"/>
  <c r="I106" i="4" s="1"/>
  <c r="J106" i="4" s="1"/>
  <c r="J97" i="3"/>
  <c r="F93" i="4" s="1"/>
  <c r="I93" i="4" s="1"/>
  <c r="J93" i="4" s="1"/>
  <c r="J118" i="3"/>
  <c r="F113" i="4" s="1"/>
  <c r="I113" i="4" s="1"/>
  <c r="J113" i="4" s="1"/>
  <c r="J82" i="3"/>
  <c r="F79" i="4" s="1"/>
  <c r="I79" i="4" s="1"/>
  <c r="J79" i="4" s="1"/>
  <c r="J88" i="3"/>
  <c r="F85" i="4" s="1"/>
  <c r="I85" i="4" s="1"/>
  <c r="J85" i="4" s="1"/>
  <c r="J113" i="3"/>
  <c r="F108" i="4" s="1"/>
  <c r="I108" i="4" s="1"/>
  <c r="J108" i="4" s="1"/>
  <c r="J98" i="3"/>
  <c r="F94" i="4" s="1"/>
  <c r="I94" i="4" s="1"/>
  <c r="J94" i="4" s="1"/>
  <c r="J117" i="3"/>
  <c r="F112" i="4" s="1"/>
  <c r="I112" i="4" s="1"/>
  <c r="J112" i="4" s="1"/>
  <c r="J96" i="3"/>
  <c r="F92" i="4" s="1"/>
  <c r="I92" i="4" s="1"/>
  <c r="J92" i="4" s="1"/>
  <c r="J79" i="3"/>
  <c r="F76" i="4" s="1"/>
  <c r="I76" i="4" s="1"/>
  <c r="J76" i="4" s="1"/>
  <c r="J80" i="3"/>
  <c r="F77" i="4" s="1"/>
  <c r="I77" i="4" s="1"/>
  <c r="J77" i="4" s="1"/>
  <c r="J68" i="3"/>
  <c r="F66" i="4" s="1"/>
  <c r="I66" i="4" s="1"/>
  <c r="J66" i="4" s="1"/>
  <c r="J99" i="3"/>
  <c r="F95" i="4" s="1"/>
  <c r="I95" i="4" s="1"/>
  <c r="J95" i="4" s="1"/>
  <c r="J86" i="3"/>
  <c r="F83" i="4" s="1"/>
  <c r="I83" i="4" s="1"/>
  <c r="J83" i="4" s="1"/>
  <c r="J81" i="3"/>
  <c r="F78" i="4" s="1"/>
  <c r="I78" i="4" s="1"/>
  <c r="J78" i="4" s="1"/>
  <c r="J65" i="3"/>
  <c r="F63" i="4" s="1"/>
  <c r="I63" i="4" s="1"/>
  <c r="J63" i="4" s="1"/>
  <c r="J85" i="3"/>
  <c r="F82" i="4" s="1"/>
  <c r="I82" i="4" s="1"/>
  <c r="J82" i="4" s="1"/>
  <c r="J77" i="3"/>
  <c r="F74" i="4" s="1"/>
  <c r="I74" i="4" s="1"/>
  <c r="J74" i="4" s="1"/>
  <c r="J78" i="3"/>
  <c r="F75" i="4" s="1"/>
  <c r="I75" i="4" s="1"/>
  <c r="J75" i="4" s="1"/>
  <c r="J100" i="3"/>
  <c r="F96" i="4" s="1"/>
  <c r="I96" i="4" s="1"/>
  <c r="J96" i="4" s="1"/>
  <c r="J70" i="3"/>
  <c r="F68" i="4" s="1"/>
  <c r="I68" i="4" s="1"/>
  <c r="J68" i="4" s="1"/>
  <c r="J84" i="3"/>
  <c r="F81" i="4" s="1"/>
  <c r="I81" i="4" s="1"/>
  <c r="J81" i="4" s="1"/>
  <c r="J87" i="3"/>
  <c r="F84" i="4" s="1"/>
  <c r="I84" i="4" s="1"/>
  <c r="J84" i="4" s="1"/>
  <c r="J83" i="3"/>
  <c r="F80" i="4" s="1"/>
  <c r="I80" i="4" s="1"/>
  <c r="J80" i="4" s="1"/>
  <c r="J67" i="3"/>
  <c r="F65" i="4" s="1"/>
  <c r="I65" i="4" s="1"/>
  <c r="J65" i="4" s="1"/>
  <c r="J61" i="3"/>
  <c r="F59" i="4" s="1"/>
  <c r="I59" i="4" s="1"/>
  <c r="J59" i="4" s="1"/>
  <c r="J66" i="3"/>
  <c r="F64" i="4" s="1"/>
  <c r="I64" i="4" s="1"/>
  <c r="J64" i="4" s="1"/>
  <c r="J64" i="3"/>
  <c r="F62" i="4" s="1"/>
  <c r="I62" i="4" s="1"/>
  <c r="J62" i="4" s="1"/>
  <c r="J62" i="3"/>
  <c r="F60" i="4" s="1"/>
  <c r="I60" i="4" s="1"/>
  <c r="J60" i="4" s="1"/>
  <c r="J69" i="3"/>
  <c r="F67" i="4" s="1"/>
  <c r="I67" i="4" s="1"/>
  <c r="J67" i="4" s="1"/>
  <c r="J34" i="3"/>
  <c r="F34" i="4" s="1"/>
  <c r="I34" i="4" s="1"/>
  <c r="J34" i="4" s="1"/>
  <c r="J35" i="3"/>
  <c r="F35" i="4" s="1"/>
  <c r="I35" i="4" s="1"/>
  <c r="J35" i="4" s="1"/>
  <c r="J33" i="3"/>
  <c r="F33" i="4" s="1"/>
  <c r="I33" i="4" s="1"/>
  <c r="J33" i="4" s="1"/>
  <c r="J36" i="3"/>
  <c r="F36" i="4" s="1"/>
  <c r="I36" i="4" s="1"/>
  <c r="J36" i="4" s="1"/>
  <c r="J31" i="3"/>
  <c r="F31" i="4" s="1"/>
  <c r="I31" i="4" s="1"/>
  <c r="J31" i="4" s="1"/>
  <c r="J32" i="3"/>
  <c r="F32" i="4" s="1"/>
  <c r="I32" i="4" s="1"/>
  <c r="J32" i="4" s="1"/>
  <c r="I118" i="4"/>
  <c r="J118" i="4" s="1"/>
  <c r="I48" i="4"/>
  <c r="J48" i="4" s="1"/>
  <c r="I49" i="4"/>
  <c r="J49" i="4" s="1"/>
  <c r="I50" i="4"/>
  <c r="J50" i="4" s="1"/>
  <c r="I30" i="4"/>
  <c r="J30" i="4" s="1"/>
  <c r="I51" i="4"/>
  <c r="J51" i="4" s="1"/>
  <c r="I37" i="4"/>
  <c r="J37" i="4" s="1"/>
  <c r="I29" i="4"/>
  <c r="J29" i="4" s="1"/>
  <c r="I46" i="4" l="1"/>
  <c r="J46" i="4" s="1"/>
  <c r="I45" i="4"/>
  <c r="J45" i="4" s="1"/>
  <c r="I18" i="4"/>
  <c r="J18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B41" authorId="0" shapeId="0" xr:uid="{EFEA87AF-5BAF-4CD6-8F67-CBC63111892D}">
      <text/>
    </comment>
    <comment ref="B170" authorId="0" shapeId="0" xr:uid="{DA685562-CC01-4FDD-A85F-AEABD5EFE9E1}">
      <text/>
    </comment>
    <comment ref="B192" authorId="0" shapeId="0" xr:uid="{640323BF-3454-4AF3-BD87-015D2821BE85}">
      <text/>
    </comment>
    <comment ref="B214" authorId="0" shapeId="0" xr:uid="{EFE9ADA0-26AD-47EB-A978-EAADC6CA0129}">
      <text/>
    </comment>
    <comment ref="B222" authorId="0" shapeId="0" xr:uid="{01C47D90-20BC-4214-BAAE-16CDFD2B5A8F}">
      <text/>
    </comment>
    <comment ref="B241" authorId="0" shapeId="0" xr:uid="{678A79D1-7EC0-4D6C-972A-9D399DFF4523}">
      <text/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B41" authorId="0" shapeId="0" xr:uid="{89AB0F01-CAF6-4039-BD19-2A2B4A5664AD}">
      <text/>
    </comment>
    <comment ref="B156" authorId="0" shapeId="0" xr:uid="{B2C65707-44FB-429E-AB2A-FA28BA7B51AC}">
      <text/>
    </comment>
    <comment ref="B173" authorId="0" shapeId="0" xr:uid="{580DDD2C-FCD1-4954-BA08-38A087AC1DD5}">
      <text/>
    </comment>
    <comment ref="B192" authorId="0" shapeId="0" xr:uid="{9B3070C2-A433-4D24-B4A3-0E09D9ECA199}">
      <text/>
    </comment>
    <comment ref="B200" authorId="0" shapeId="0" xr:uid="{9C267D19-058B-43A9-9F52-2375784224D4}">
      <text/>
    </comment>
    <comment ref="B222" authorId="0" shapeId="0" xr:uid="{C200CE99-6747-45F5-AB41-A248AD5346A4}">
      <text/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home</author>
  </authors>
  <commentList>
    <comment ref="B40" authorId="0" shapeId="0" xr:uid="{00000000-0006-0000-0000-000001000000}">
      <text/>
    </comment>
    <comment ref="B148" authorId="0" shapeId="0" xr:uid="{00000000-0006-0000-0000-000002000000}">
      <text/>
    </comment>
    <comment ref="B164" authorId="0" shapeId="0" xr:uid="{00000000-0006-0000-0000-000003000000}">
      <text/>
    </comment>
    <comment ref="B182" authorId="0" shapeId="0" xr:uid="{00000000-0006-0000-0000-000004000000}">
      <text/>
    </comment>
    <comment ref="B189" authorId="0" shapeId="0" xr:uid="{00000000-0006-0000-0000-000005000000}">
      <text/>
    </comment>
    <comment ref="B210" authorId="0" shapeId="0" xr:uid="{00000000-0006-0000-0000-000006000000}">
      <text/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<sst xmlns="http://schemas.openxmlformats.org/spreadsheetml/2006/main" count="2299" uniqueCount="252">
  <si>
    <t>vrijeme</t>
  </si>
  <si>
    <t>bodovi</t>
  </si>
  <si>
    <t>Klub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</si>
  <si>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</si>
  <si>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</si>
  <si>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</si>
  <si>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</si>
  <si>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</si>
  <si>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</si>
  <si>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</si>
  <si>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</si>
  <si>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</si>
  <si>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</si>
  <si>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</si>
  <si>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</si>
  <si>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</si>
  <si>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*</t>
  </si>
  <si>
    <t>Ž21A</t>
  </si>
  <si>
    <t>Karlo Gobec</t>
  </si>
  <si>
    <t>M55</t>
  </si>
  <si>
    <t>M45</t>
  </si>
  <si>
    <t>Dario Štambuk</t>
  </si>
  <si>
    <t>Mladen Jelić</t>
  </si>
  <si>
    <t>M35</t>
  </si>
  <si>
    <t>M21A</t>
  </si>
  <si>
    <t>Darko Merunka</t>
  </si>
  <si>
    <t>Robert Orehoci</t>
  </si>
  <si>
    <t>Bojan Vukelić</t>
  </si>
  <si>
    <t>Nikolina Šantić</t>
  </si>
  <si>
    <t>Antonija Orlić</t>
  </si>
  <si>
    <t>Ivana Gobec</t>
  </si>
  <si>
    <t>Damir Miljković</t>
  </si>
  <si>
    <t>Damir Gobec</t>
  </si>
  <si>
    <t>14.</t>
  </si>
  <si>
    <t>15.</t>
  </si>
  <si>
    <t>16.</t>
  </si>
  <si>
    <t>17.</t>
  </si>
  <si>
    <t>M20</t>
  </si>
  <si>
    <t>Domagoj Šantić</t>
  </si>
  <si>
    <t>M16</t>
  </si>
  <si>
    <t>Matija Razum</t>
  </si>
  <si>
    <t>M12</t>
  </si>
  <si>
    <t>Ž35</t>
  </si>
  <si>
    <t>Bojana Nikolić</t>
  </si>
  <si>
    <t>Branka Fabek</t>
  </si>
  <si>
    <t>Alida Sokolović</t>
  </si>
  <si>
    <t>Mirka Jakšić</t>
  </si>
  <si>
    <t>Emilija Ebenspanger</t>
  </si>
  <si>
    <t>Ž20</t>
  </si>
  <si>
    <t>Ž16</t>
  </si>
  <si>
    <t>Iva Štambuk</t>
  </si>
  <si>
    <t>Ž12</t>
  </si>
  <si>
    <t>Vihor</t>
  </si>
  <si>
    <t>OK Vihor</t>
  </si>
  <si>
    <t>OK Maksimir</t>
  </si>
  <si>
    <t>OK Japetić</t>
  </si>
  <si>
    <t>OK Bjelovar</t>
  </si>
  <si>
    <t>OK Međimurje</t>
  </si>
  <si>
    <t>OK Kapela</t>
  </si>
  <si>
    <t>Maksimir</t>
  </si>
  <si>
    <t>Japetić</t>
  </si>
  <si>
    <t>Bjelovar</t>
  </si>
  <si>
    <t>Međimurje</t>
  </si>
  <si>
    <t>Kapela</t>
  </si>
  <si>
    <t>br.natj.</t>
  </si>
  <si>
    <t>OK Jelen</t>
  </si>
  <si>
    <t>mp</t>
  </si>
  <si>
    <t>Natjecanja</t>
  </si>
  <si>
    <t>UKUPNO</t>
  </si>
  <si>
    <t>OK Orion</t>
  </si>
  <si>
    <t>Vinka Vukmanović</t>
  </si>
  <si>
    <t>Sonja Lesjak</t>
  </si>
  <si>
    <t>Jasminka Cindrić Perković</t>
  </si>
  <si>
    <t>Milan Turkalj</t>
  </si>
  <si>
    <t>Jan Gobec</t>
  </si>
  <si>
    <t>Ž45</t>
  </si>
  <si>
    <t>Maja Cvitković</t>
  </si>
  <si>
    <t>Neda Punek Gobec</t>
  </si>
  <si>
    <t>Ana Beblek</t>
  </si>
  <si>
    <t>dnf</t>
  </si>
  <si>
    <t>Mladenka Čuljak Gross</t>
  </si>
  <si>
    <t>disq</t>
  </si>
  <si>
    <t>Miroslav Kralj</t>
  </si>
  <si>
    <t>Branimir Pongrac</t>
  </si>
  <si>
    <t>OK Ivan Merz</t>
  </si>
  <si>
    <t>Ukupno</t>
  </si>
  <si>
    <t>Teodora Kučinac</t>
  </si>
  <si>
    <t>Ivan Merz</t>
  </si>
  <si>
    <t>13.09.2020.</t>
  </si>
  <si>
    <t>Ž55</t>
  </si>
  <si>
    <t>Lobel Horvat</t>
  </si>
  <si>
    <t>Dražen Gadžić</t>
  </si>
  <si>
    <t>Jelen</t>
  </si>
  <si>
    <t>Vedran Kaldi</t>
  </si>
  <si>
    <t>Marijan Turkalj</t>
  </si>
  <si>
    <t>Olga Jerković Perić</t>
  </si>
  <si>
    <t>Ines Kos</t>
  </si>
  <si>
    <t>Martin Meštrović</t>
  </si>
  <si>
    <t>Filip Anadolac</t>
  </si>
  <si>
    <t>Adam Anadolac</t>
  </si>
  <si>
    <t>Viktor Ignjat Ivezić</t>
  </si>
  <si>
    <t>Patrick Milković</t>
  </si>
  <si>
    <t>Matko Nikolić</t>
  </si>
  <si>
    <t>Vibor Strmečki</t>
  </si>
  <si>
    <t>Borna Kuzmanić</t>
  </si>
  <si>
    <t>Jura Kukec</t>
  </si>
  <si>
    <t>Noa Kolarek</t>
  </si>
  <si>
    <t>Branimir Putniković</t>
  </si>
  <si>
    <t>Bernard Ivezić</t>
  </si>
  <si>
    <t>Petar Delić</t>
  </si>
  <si>
    <t>Ivan Bublić</t>
  </si>
  <si>
    <t>Tomislav Meštrović</t>
  </si>
  <si>
    <t>Luka Kosić</t>
  </si>
  <si>
    <t>Zdenko Horjan</t>
  </si>
  <si>
    <t>Petar Strmečki</t>
  </si>
  <si>
    <t>Vlatko Tounec</t>
  </si>
  <si>
    <t>Hrvoje Dasović</t>
  </si>
  <si>
    <t>Damir Hercigonja</t>
  </si>
  <si>
    <t>Emil Anadolac</t>
  </si>
  <si>
    <t>Saša Horvat</t>
  </si>
  <si>
    <t>Robert Vuk</t>
  </si>
  <si>
    <t>Mile Mioković</t>
  </si>
  <si>
    <t>Dora Delić</t>
  </si>
  <si>
    <t>Viktoria Šantić</t>
  </si>
  <si>
    <t>Sara Delić</t>
  </si>
  <si>
    <t>Lucija Hercigonja</t>
  </si>
  <si>
    <t>Gloria Šantić</t>
  </si>
  <si>
    <t>Veronika Šantić</t>
  </si>
  <si>
    <t>Luna Bajrektarević</t>
  </si>
  <si>
    <t>Petra Dasović</t>
  </si>
  <si>
    <t>Melissa Drobić</t>
  </si>
  <si>
    <t>Paola Rako</t>
  </si>
  <si>
    <t>Nina Mioković</t>
  </si>
  <si>
    <t>Dora Vukelić</t>
  </si>
  <si>
    <t>Mirta Hodak</t>
  </si>
  <si>
    <t>Kimi Maria Gobec</t>
  </si>
  <si>
    <t>Marta Nikolić</t>
  </si>
  <si>
    <t>Majda Vidaković</t>
  </si>
  <si>
    <t>Mirjana Mandić</t>
  </si>
  <si>
    <t>Martina Bedeković Tanković</t>
  </si>
  <si>
    <t>Sanda Berženji</t>
  </si>
  <si>
    <t>Irena Čorko Meštrović</t>
  </si>
  <si>
    <t>Fabiana Cini</t>
  </si>
  <si>
    <t>Maja Kušt</t>
  </si>
  <si>
    <t>Ivana Horbec</t>
  </si>
  <si>
    <t>Sabina Rako</t>
  </si>
  <si>
    <t>Vlatka Stupalo</t>
  </si>
  <si>
    <t>Ana Delić</t>
  </si>
  <si>
    <t>Violeta Čalić</t>
  </si>
  <si>
    <t>Marija Schubert</t>
  </si>
  <si>
    <t>Srebrenka Vuk</t>
  </si>
  <si>
    <t>Gabrijela Baburek</t>
  </si>
  <si>
    <t>Mirjana Horvat</t>
  </si>
  <si>
    <t>Marija Jazvić Mioković</t>
  </si>
  <si>
    <t>Marija Gradečak Galović</t>
  </si>
  <si>
    <t>Zvjezdana Govedarica</t>
  </si>
  <si>
    <t>Ivana Kuzmanić</t>
  </si>
  <si>
    <t>Sanja Penc</t>
  </si>
  <si>
    <t>OK Varaždin</t>
  </si>
  <si>
    <t>OK Sova</t>
  </si>
  <si>
    <t>Varaždin</t>
  </si>
  <si>
    <t>Vladimir Trivunović</t>
  </si>
  <si>
    <t>Miran Koščica</t>
  </si>
  <si>
    <t>Marin Tanković</t>
  </si>
  <si>
    <t>Luka Gojmerac</t>
  </si>
  <si>
    <t>Marko Jurač</t>
  </si>
  <si>
    <t>Zvonimir Fernežir</t>
  </si>
  <si>
    <t>Goran Rihter</t>
  </si>
  <si>
    <t>Duje Rako</t>
  </si>
  <si>
    <t>Tomislav Gojmerac</t>
  </si>
  <si>
    <t>Dora Miljković</t>
  </si>
  <si>
    <t>Mihaela Marija Perković</t>
  </si>
  <si>
    <t>Bernardica Stipić</t>
  </si>
  <si>
    <t>Ana-Marija Pavić</t>
  </si>
  <si>
    <t>Fran Juriša</t>
  </si>
  <si>
    <t>Karlo Lesjak</t>
  </si>
  <si>
    <t>Lovro Pinjušić</t>
  </si>
  <si>
    <t>Teo Mahović</t>
  </si>
  <si>
    <t>Jakov Lesjak</t>
  </si>
  <si>
    <t>Kristijan Verović</t>
  </si>
  <si>
    <t>Goran Vodopija</t>
  </si>
  <si>
    <t>Franjo Budi</t>
  </si>
  <si>
    <t>Krešo Špoljar</t>
  </si>
  <si>
    <t>Mare Gršković</t>
  </si>
  <si>
    <t>Jelena Lesjak</t>
  </si>
  <si>
    <t>Lana Gerjević</t>
  </si>
  <si>
    <t>Jelka Penić</t>
  </si>
  <si>
    <t>Željka Miljković</t>
  </si>
  <si>
    <t>Ante Radoš</t>
  </si>
  <si>
    <t>Mario Lah</t>
  </si>
  <si>
    <t>Ivan Pasquino</t>
  </si>
  <si>
    <t>Siniša Lah</t>
  </si>
  <si>
    <t>Krunoslav Canjuga</t>
  </si>
  <si>
    <t>Nikola Tot</t>
  </si>
  <si>
    <t>Tony Udris</t>
  </si>
  <si>
    <t>Zdravko Tonković</t>
  </si>
  <si>
    <t>Beatrice Velimirović</t>
  </si>
  <si>
    <t>Greta Kaniški</t>
  </si>
  <si>
    <t>Vittoria Velimirović</t>
  </si>
  <si>
    <t>Ivana Radoš</t>
  </si>
  <si>
    <t>Aida Krkić Drobić</t>
  </si>
  <si>
    <t>Dunja van de Riet</t>
  </si>
  <si>
    <t>Ana Kovačić</t>
  </si>
  <si>
    <t>S&amp;B Open</t>
  </si>
  <si>
    <t>Jure Rako</t>
  </si>
  <si>
    <t>Ana Budi</t>
  </si>
  <si>
    <t>br.natj.
2020.</t>
  </si>
  <si>
    <t>Ines Ostermajer</t>
  </si>
  <si>
    <t>Viktor Pavić</t>
  </si>
  <si>
    <t>Daruvar Sprint 1</t>
  </si>
  <si>
    <t>BrOČ</t>
  </si>
  <si>
    <t>Slavik</t>
  </si>
  <si>
    <t>Postira</t>
  </si>
  <si>
    <t>Valpovo</t>
  </si>
  <si>
    <t>Daruvar Sprint 1.</t>
  </si>
  <si>
    <t>26.09.2020.</t>
  </si>
  <si>
    <t>BrOČ Sprint 2.</t>
  </si>
  <si>
    <t>03.10.2020.</t>
  </si>
  <si>
    <t>S&amp;B Open - Valpovo</t>
  </si>
  <si>
    <t>disq.</t>
  </si>
  <si>
    <t>Luka Kocijan</t>
  </si>
  <si>
    <t>Grga Fernežir</t>
  </si>
  <si>
    <t>Ivan Šeperić-Grdiša</t>
  </si>
  <si>
    <t>Milivoj Uroić</t>
  </si>
  <si>
    <t>Japetć</t>
  </si>
  <si>
    <t>NESLUŽBENI Rezultati Sprint Kupa Hrvatske 2020.</t>
  </si>
  <si>
    <t>Dražen Dervišević</t>
  </si>
  <si>
    <t>Vušnja Dukić</t>
  </si>
  <si>
    <t>Ivica Mesić</t>
  </si>
  <si>
    <t>Vera Franc</t>
  </si>
  <si>
    <t>Biserka Horvat-Nikšić</t>
  </si>
  <si>
    <t>ot</t>
  </si>
  <si>
    <t>Željka Vendler Čepelak</t>
  </si>
  <si>
    <t>Anita Radoš</t>
  </si>
  <si>
    <t>Juraj Vukelić</t>
  </si>
  <si>
    <t>Petar Jurač</t>
  </si>
  <si>
    <t>Noa Kelc</t>
  </si>
  <si>
    <t>Gabrijel Solenički</t>
  </si>
  <si>
    <t>Monika Pavić</t>
  </si>
  <si>
    <t>Wanda Kovač</t>
  </si>
  <si>
    <t xml:space="preserve"> © Karlo Gobec
karlo.gobec@gmail.com
14.11.2020.</t>
  </si>
  <si>
    <t>Jelena Gojmerac</t>
  </si>
  <si>
    <t>Paula Pavlin</t>
  </si>
  <si>
    <t>Marko Tanković</t>
  </si>
  <si>
    <t>ORIGINAL</t>
  </si>
  <si>
    <t>ISPRAVLJENO</t>
  </si>
  <si>
    <t>POREDAK</t>
  </si>
  <si>
    <t>BODOVI</t>
  </si>
  <si>
    <t>RAZLIKA</t>
  </si>
  <si>
    <t>Rezultati Sprint Kupa Hrvatske 2020.</t>
  </si>
  <si>
    <t>M21</t>
  </si>
  <si>
    <t>Ž21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</si>
</sst>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1" x14ac:knownFonts="1">
    <font>
      <sz val="10"/>
      <name val="Arial"/>
      <charset val="238"/>
    </font>
    <font>
      <sz val="10"/>
      <name val="Arial"/>
      <family val="2"/>
      <charset val="238"/>
    </font>
    <font>
      <sz val="10"/>
      <name val="Arial"/>
      <family val="2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b/>
      <sz val="10"/>
      <name val="Arial Narrow"/>
      <family val="2"/>
      <charset val="238"/>
    </font>
    <font>
      <sz val="10"/>
      <name val="Arial Narrow"/>
      <family val="2"/>
      <charset val="238"/>
    </font>
    <font>
      <b/>
      <sz val="9"/>
      <name val="Arial Narrow"/>
      <family val="2"/>
      <charset val="238"/>
    </font>
    <font>
      <b/>
      <sz val="12"/>
      <name val="Arial"/>
      <family val="2"/>
      <charset val="238"/>
    </font>
    <font>
      <b/>
      <sz val="16"/>
      <name val="Arial"/>
      <family val="2"/>
      <charset val="238"/>
    </font>
    <font>
      <i/>
      <sz val="10"/>
      <name val="Arial Narrow"/>
      <family val="2"/>
      <charset val="238"/>
    </font>
    <font>
      <b/>
      <i/>
      <sz val="10"/>
      <name val="Arial Narrow"/>
      <family val="2"/>
      <charset val="238"/>
    </font>
    <font>
      <b/>
      <sz val="10"/>
      <name val="Arial Narrow"/>
      <family val="2"/>
    </font>
    <font>
      <b/>
      <sz val="10"/>
      <color indexed="18"/>
      <name val="Arial"/>
      <family val="2"/>
      <charset val="238"/>
    </font>
    <font>
      <b/>
      <sz val="16"/>
      <color indexed="18"/>
      <name val="Arial"/>
      <family val="2"/>
      <charset val="238"/>
    </font>
    <font>
      <sz val="10"/>
      <name val="Arial"/>
      <family val="2"/>
      <charset val="238"/>
    </font>
    <font>
      <sz val="10"/>
      <name val="Wingdings 3"/>
      <family val="1"/>
      <charset val="2"/>
    </font>
    <font>
      <sz val="8"/>
      <name val="Arial"/>
      <family val="2"/>
      <charset val="238"/>
    </font>
    <font>
      <b/>
      <sz val="14"/>
      <name val="Arial"/>
      <family val="2"/>
      <charset val="238"/>
    </font>
    <font>
      <b/>
      <sz val="10"/>
      <color rgb="FF0099FF"/>
      <name val="Arial"/>
      <family val="2"/>
      <charset val="238"/>
    </font>
    <font>
      <b/>
      <sz val="10"/>
      <color rgb="FFFF000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175">
    <xf numFmtId="0" fontId="0" fillId="0" borderId="0" xfId="0"/>
    <xf numFmtId="2" fontId="5" fillId="0" borderId="0" xfId="0" applyNumberFormat="1" applyFont="1" applyBorder="1" applyAlignment="1">
      <alignment horizontal="right"/>
    </xf>
    <xf numFmtId="2" fontId="6" fillId="0" borderId="0" xfId="0" applyNumberFormat="1" applyFont="1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0" xfId="0" applyNumberFormat="1" applyFill="1" applyBorder="1" applyAlignment="1">
      <alignment horizontal="right"/>
    </xf>
    <xf numFmtId="2" fontId="6" fillId="3" borderId="0" xfId="0" applyNumberFormat="1" applyFont="1" applyFill="1" applyBorder="1" applyAlignment="1">
      <alignment horizontal="right"/>
    </xf>
    <xf numFmtId="0" fontId="3" fillId="0" borderId="0" xfId="0" applyFont="1"/>
    <xf numFmtId="0" fontId="8" fillId="0" borderId="0" xfId="0" applyFont="1"/>
    <xf numFmtId="0" fontId="3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left"/>
    </xf>
    <xf numFmtId="2" fontId="10" fillId="3" borderId="0" xfId="0" applyNumberFormat="1" applyFont="1" applyFill="1" applyBorder="1" applyAlignment="1">
      <alignment horizontal="right"/>
    </xf>
    <xf numFmtId="2" fontId="10" fillId="0" borderId="0" xfId="0" applyNumberFormat="1" applyFont="1" applyBorder="1" applyAlignment="1">
      <alignment horizontal="right"/>
    </xf>
    <xf numFmtId="2" fontId="10" fillId="2" borderId="0" xfId="0" applyNumberFormat="1" applyFont="1" applyFill="1" applyBorder="1" applyAlignment="1">
      <alignment horizontal="right"/>
    </xf>
    <xf numFmtId="2" fontId="5" fillId="0" borderId="0" xfId="0" applyNumberFormat="1" applyFont="1"/>
    <xf numFmtId="0" fontId="6" fillId="2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2" fontId="11" fillId="2" borderId="0" xfId="0" applyNumberFormat="1" applyFont="1" applyFill="1" applyBorder="1" applyAlignment="1">
      <alignment horizontal="right"/>
    </xf>
    <xf numFmtId="0" fontId="0" fillId="0" borderId="0" xfId="0" applyBorder="1"/>
    <xf numFmtId="2" fontId="5" fillId="0" borderId="0" xfId="0" applyNumberFormat="1" applyFont="1" applyFill="1" applyBorder="1" applyAlignment="1">
      <alignment horizontal="right"/>
    </xf>
    <xf numFmtId="0" fontId="13" fillId="4" borderId="1" xfId="0" applyFont="1" applyFill="1" applyBorder="1" applyAlignment="1">
      <alignment horizontal="left"/>
    </xf>
    <xf numFmtId="2" fontId="13" fillId="4" borderId="1" xfId="0" applyNumberFormat="1" applyFont="1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left"/>
    </xf>
    <xf numFmtId="2" fontId="13" fillId="4" borderId="2" xfId="0" applyNumberFormat="1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2" fontId="6" fillId="0" borderId="0" xfId="0" applyNumberFormat="1" applyFont="1" applyFill="1" applyBorder="1" applyAlignment="1">
      <alignment horizontal="right"/>
    </xf>
    <xf numFmtId="2" fontId="10" fillId="0" borderId="0" xfId="0" applyNumberFormat="1" applyFont="1" applyFill="1" applyBorder="1" applyAlignment="1">
      <alignment horizontal="right"/>
    </xf>
    <xf numFmtId="0" fontId="0" fillId="0" borderId="0" xfId="0" applyFill="1"/>
    <xf numFmtId="2" fontId="0" fillId="0" borderId="0" xfId="0" applyNumberFormat="1" applyBorder="1"/>
    <xf numFmtId="0" fontId="1" fillId="0" borderId="0" xfId="0" applyFont="1"/>
    <xf numFmtId="0" fontId="15" fillId="0" borderId="0" xfId="0" applyFont="1"/>
    <xf numFmtId="0" fontId="15" fillId="0" borderId="0" xfId="0" applyFont="1" applyBorder="1"/>
    <xf numFmtId="2" fontId="13" fillId="4" borderId="0" xfId="0" applyNumberFormat="1" applyFont="1" applyFill="1" applyBorder="1" applyAlignment="1">
      <alignment horizontal="center"/>
    </xf>
    <xf numFmtId="0" fontId="4" fillId="0" borderId="3" xfId="0" applyFont="1" applyBorder="1"/>
    <xf numFmtId="2" fontId="6" fillId="0" borderId="3" xfId="0" applyNumberFormat="1" applyFont="1" applyBorder="1"/>
    <xf numFmtId="0" fontId="0" fillId="0" borderId="3" xfId="0" applyBorder="1"/>
    <xf numFmtId="0" fontId="6" fillId="4" borderId="0" xfId="0" applyFont="1" applyFill="1" applyBorder="1" applyAlignment="1">
      <alignment horizontal="center"/>
    </xf>
    <xf numFmtId="0" fontId="2" fillId="0" borderId="5" xfId="0" applyFont="1" applyBorder="1" applyAlignment="1">
      <alignment horizontal="left"/>
    </xf>
    <xf numFmtId="0" fontId="6" fillId="4" borderId="5" xfId="0" applyFont="1" applyFill="1" applyBorder="1" applyAlignment="1">
      <alignment horizontal="right"/>
    </xf>
    <xf numFmtId="2" fontId="12" fillId="0" borderId="5" xfId="0" applyNumberFormat="1" applyFont="1" applyBorder="1" applyAlignment="1">
      <alignment horizontal="right"/>
    </xf>
    <xf numFmtId="0" fontId="0" fillId="0" borderId="4" xfId="0" applyNumberFormat="1" applyBorder="1" applyAlignment="1">
      <alignment horizontal="right"/>
    </xf>
    <xf numFmtId="0" fontId="6" fillId="0" borderId="4" xfId="0" applyFont="1" applyBorder="1" applyAlignment="1">
      <alignment horizontal="left"/>
    </xf>
    <xf numFmtId="2" fontId="6" fillId="4" borderId="4" xfId="0" applyNumberFormat="1" applyFont="1" applyFill="1" applyBorder="1" applyAlignment="1">
      <alignment horizontal="right"/>
    </xf>
    <xf numFmtId="2" fontId="5" fillId="0" borderId="4" xfId="0" applyNumberFormat="1" applyFont="1" applyBorder="1" applyAlignment="1">
      <alignment horizontal="right"/>
    </xf>
    <xf numFmtId="2" fontId="6" fillId="0" borderId="4" xfId="0" applyNumberFormat="1" applyFont="1" applyBorder="1" applyAlignment="1">
      <alignment horizontal="right"/>
    </xf>
    <xf numFmtId="0" fontId="6" fillId="0" borderId="5" xfId="0" applyFont="1" applyBorder="1" applyAlignment="1">
      <alignment horizontal="left"/>
    </xf>
    <xf numFmtId="2" fontId="6" fillId="4" borderId="5" xfId="0" applyNumberFormat="1" applyFont="1" applyFill="1" applyBorder="1" applyAlignment="1">
      <alignment horizontal="right"/>
    </xf>
    <xf numFmtId="2" fontId="6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right"/>
    </xf>
    <xf numFmtId="2" fontId="5" fillId="0" borderId="5" xfId="0" applyNumberFormat="1" applyFont="1" applyBorder="1" applyAlignment="1">
      <alignment horizontal="center"/>
    </xf>
    <xf numFmtId="0" fontId="6" fillId="0" borderId="6" xfId="0" applyFont="1" applyBorder="1" applyAlignment="1">
      <alignment horizontal="left"/>
    </xf>
    <xf numFmtId="2" fontId="6" fillId="4" borderId="6" xfId="0" applyNumberFormat="1" applyFont="1" applyFill="1" applyBorder="1" applyAlignment="1">
      <alignment horizontal="right"/>
    </xf>
    <xf numFmtId="2" fontId="5" fillId="0" borderId="6" xfId="0" applyNumberFormat="1" applyFont="1" applyBorder="1" applyAlignment="1">
      <alignment horizontal="right"/>
    </xf>
    <xf numFmtId="2" fontId="5" fillId="0" borderId="6" xfId="0" applyNumberFormat="1" applyFont="1" applyBorder="1" applyAlignment="1">
      <alignment horizontal="center"/>
    </xf>
    <xf numFmtId="0" fontId="0" fillId="0" borderId="3" xfId="0" applyNumberFormat="1" applyBorder="1" applyAlignment="1">
      <alignment horizontal="right"/>
    </xf>
    <xf numFmtId="0" fontId="6" fillId="0" borderId="0" xfId="0" applyFont="1" applyAlignment="1">
      <alignment horizontal="center"/>
    </xf>
    <xf numFmtId="0" fontId="0" fillId="0" borderId="7" xfId="0" applyNumberFormat="1" applyBorder="1" applyAlignment="1">
      <alignment horizontal="right"/>
    </xf>
    <xf numFmtId="0" fontId="4" fillId="0" borderId="7" xfId="0" applyFont="1" applyBorder="1"/>
    <xf numFmtId="0" fontId="5" fillId="0" borderId="7" xfId="0" applyFont="1" applyBorder="1" applyAlignment="1">
      <alignment horizontal="right"/>
    </xf>
    <xf numFmtId="0" fontId="5" fillId="0" borderId="7" xfId="0" applyFont="1" applyBorder="1"/>
    <xf numFmtId="0" fontId="5" fillId="0" borderId="7" xfId="0" applyFont="1" applyBorder="1" applyAlignment="1">
      <alignment horizontal="center"/>
    </xf>
    <xf numFmtId="1" fontId="0" fillId="0" borderId="0" xfId="0" applyNumberFormat="1"/>
    <xf numFmtId="0" fontId="13" fillId="0" borderId="0" xfId="0" applyFont="1" applyFill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2" fontId="13" fillId="0" borderId="0" xfId="0" applyNumberFormat="1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2" fontId="4" fillId="0" borderId="0" xfId="0" applyNumberFormat="1" applyFont="1" applyFill="1" applyBorder="1" applyAlignment="1">
      <alignment horizontal="center"/>
    </xf>
    <xf numFmtId="0" fontId="9" fillId="4" borderId="1" xfId="0" applyFont="1" applyFill="1" applyBorder="1" applyAlignment="1"/>
    <xf numFmtId="0" fontId="9" fillId="4" borderId="2" xfId="0" applyFont="1" applyFill="1" applyBorder="1" applyAlignment="1"/>
    <xf numFmtId="0" fontId="1" fillId="0" borderId="5" xfId="0" applyFont="1" applyBorder="1" applyAlignment="1">
      <alignment horizontal="left"/>
    </xf>
    <xf numFmtId="0" fontId="1" fillId="0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6" fillId="0" borderId="0" xfId="0" applyFont="1" applyAlignment="1">
      <alignment horizontal="center"/>
    </xf>
    <xf numFmtId="0" fontId="5" fillId="0" borderId="8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0" fontId="1" fillId="0" borderId="5" xfId="0" applyNumberFormat="1" applyFont="1" applyBorder="1" applyAlignment="1">
      <alignment horizontal="right"/>
    </xf>
    <xf numFmtId="0" fontId="1" fillId="0" borderId="5" xfId="0" applyNumberFormat="1" applyFont="1" applyFill="1" applyBorder="1" applyAlignment="1">
      <alignment horizontal="right"/>
    </xf>
    <xf numFmtId="0" fontId="1" fillId="0" borderId="6" xfId="0" applyNumberFormat="1" applyFont="1" applyBorder="1" applyAlignment="1">
      <alignment horizontal="right"/>
    </xf>
    <xf numFmtId="0" fontId="1" fillId="0" borderId="4" xfId="0" applyNumberFormat="1" applyFont="1" applyBorder="1" applyAlignment="1">
      <alignment horizontal="right"/>
    </xf>
    <xf numFmtId="0" fontId="1" fillId="0" borderId="5" xfId="0" applyFont="1" applyBorder="1"/>
    <xf numFmtId="0" fontId="1" fillId="0" borderId="4" xfId="0" applyFont="1" applyBorder="1" applyAlignment="1">
      <alignment horizontal="left"/>
    </xf>
    <xf numFmtId="0" fontId="2" fillId="0" borderId="0" xfId="0" applyNumberFormat="1" applyFont="1" applyBorder="1" applyAlignment="1">
      <alignment horizontal="right"/>
    </xf>
    <xf numFmtId="2" fontId="12" fillId="0" borderId="5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right"/>
    </xf>
    <xf numFmtId="2" fontId="6" fillId="0" borderId="5" xfId="0" applyNumberFormat="1" applyFont="1" applyBorder="1" applyAlignment="1">
      <alignment horizontal="center"/>
    </xf>
    <xf numFmtId="2" fontId="6" fillId="0" borderId="6" xfId="0" applyNumberFormat="1" applyFont="1" applyBorder="1" applyAlignment="1">
      <alignment horizontal="right"/>
    </xf>
    <xf numFmtId="0" fontId="2" fillId="0" borderId="6" xfId="0" applyFont="1" applyBorder="1" applyAlignment="1">
      <alignment horizontal="left"/>
    </xf>
    <xf numFmtId="0" fontId="6" fillId="4" borderId="4" xfId="0" applyFont="1" applyFill="1" applyBorder="1" applyAlignment="1">
      <alignment horizontal="right"/>
    </xf>
    <xf numFmtId="2" fontId="10" fillId="2" borderId="10" xfId="0" applyNumberFormat="1" applyFont="1" applyFill="1" applyBorder="1" applyAlignment="1">
      <alignment horizontal="right"/>
    </xf>
    <xf numFmtId="2" fontId="10" fillId="0" borderId="10" xfId="0" applyNumberFormat="1" applyFont="1" applyBorder="1" applyAlignment="1">
      <alignment horizontal="right"/>
    </xf>
    <xf numFmtId="0" fontId="0" fillId="0" borderId="10" xfId="0" applyBorder="1"/>
    <xf numFmtId="2" fontId="10" fillId="2" borderId="9" xfId="0" applyNumberFormat="1" applyFont="1" applyFill="1" applyBorder="1" applyAlignment="1">
      <alignment horizontal="right"/>
    </xf>
    <xf numFmtId="2" fontId="10" fillId="0" borderId="9" xfId="0" applyNumberFormat="1" applyFont="1" applyBorder="1" applyAlignment="1">
      <alignment horizontal="right"/>
    </xf>
    <xf numFmtId="0" fontId="0" fillId="0" borderId="9" xfId="0" applyBorder="1"/>
    <xf numFmtId="0" fontId="1" fillId="0" borderId="4" xfId="0" applyFont="1" applyFill="1" applyBorder="1" applyAlignment="1">
      <alignment horizontal="left"/>
    </xf>
    <xf numFmtId="0" fontId="1" fillId="0" borderId="6" xfId="0" applyNumberFormat="1" applyFont="1" applyFill="1" applyBorder="1" applyAlignment="1">
      <alignment horizontal="right"/>
    </xf>
    <xf numFmtId="0" fontId="6" fillId="5" borderId="6" xfId="0" applyFont="1" applyFill="1" applyBorder="1" applyAlignment="1">
      <alignment horizontal="left"/>
    </xf>
    <xf numFmtId="2" fontId="12" fillId="0" borderId="4" xfId="0" applyNumberFormat="1" applyFont="1" applyBorder="1" applyAlignment="1">
      <alignment horizontal="right"/>
    </xf>
    <xf numFmtId="0" fontId="17" fillId="0" borderId="2" xfId="0" applyFont="1" applyBorder="1" applyAlignment="1">
      <alignment wrapText="1"/>
    </xf>
    <xf numFmtId="0" fontId="17" fillId="0" borderId="0" xfId="0" applyFont="1" applyBorder="1" applyAlignment="1">
      <alignment horizontal="center" wrapText="1"/>
    </xf>
    <xf numFmtId="0" fontId="1" fillId="0" borderId="11" xfId="0" applyNumberFormat="1" applyFont="1" applyBorder="1" applyAlignment="1">
      <alignment horizontal="right"/>
    </xf>
    <xf numFmtId="0" fontId="1" fillId="0" borderId="11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2" fontId="6" fillId="4" borderId="11" xfId="0" applyNumberFormat="1" applyFont="1" applyFill="1" applyBorder="1" applyAlignment="1">
      <alignment horizontal="right"/>
    </xf>
    <xf numFmtId="2" fontId="12" fillId="0" borderId="11" xfId="0" applyNumberFormat="1" applyFont="1" applyBorder="1" applyAlignment="1">
      <alignment horizontal="right"/>
    </xf>
    <xf numFmtId="2" fontId="12" fillId="0" borderId="11" xfId="0" applyNumberFormat="1" applyFont="1" applyBorder="1" applyAlignment="1">
      <alignment horizontal="center"/>
    </xf>
    <xf numFmtId="0" fontId="1" fillId="0" borderId="11" xfId="0" applyNumberFormat="1" applyFont="1" applyFill="1" applyBorder="1" applyAlignment="1">
      <alignment horizontal="right"/>
    </xf>
    <xf numFmtId="2" fontId="5" fillId="0" borderId="11" xfId="0" applyNumberFormat="1" applyFont="1" applyBorder="1" applyAlignment="1">
      <alignment horizontal="right"/>
    </xf>
    <xf numFmtId="2" fontId="5" fillId="0" borderId="11" xfId="0" applyNumberFormat="1" applyFont="1" applyBorder="1" applyAlignment="1">
      <alignment horizontal="center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Alignment="1" applyProtection="1">
      <alignment horizontal="left"/>
      <protection locked="0"/>
    </xf>
    <xf numFmtId="0" fontId="6" fillId="0" borderId="0" xfId="0" applyFont="1" applyAlignment="1" applyProtection="1">
      <alignment horizontal="left"/>
      <protection locked="0"/>
    </xf>
    <xf numFmtId="2" fontId="6" fillId="0" borderId="0" xfId="0" applyNumberFormat="1" applyFont="1" applyAlignment="1" applyProtection="1">
      <alignment horizontal="right"/>
      <protection locked="0"/>
    </xf>
    <xf numFmtId="1" fontId="6" fillId="0" borderId="0" xfId="0" applyNumberFormat="1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6" fillId="0" borderId="0" xfId="0" applyNumberFormat="1" applyFont="1" applyProtection="1">
      <protection locked="0"/>
    </xf>
    <xf numFmtId="2" fontId="1" fillId="0" borderId="0" xfId="0" applyNumberFormat="1" applyFont="1" applyProtection="1">
      <protection locked="0"/>
    </xf>
    <xf numFmtId="164" fontId="0" fillId="0" borderId="0" xfId="0" applyNumberFormat="1"/>
    <xf numFmtId="164" fontId="13" fillId="4" borderId="1" xfId="0" applyNumberFormat="1" applyFont="1" applyFill="1" applyBorder="1" applyAlignment="1">
      <alignment horizontal="center"/>
    </xf>
    <xf numFmtId="164" fontId="13" fillId="4" borderId="2" xfId="0" applyNumberFormat="1" applyFont="1" applyFill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164" fontId="0" fillId="0" borderId="0" xfId="0" applyNumberFormat="1" applyProtection="1">
      <protection locked="0"/>
    </xf>
    <xf numFmtId="0" fontId="9" fillId="0" borderId="0" xfId="1" applyFont="1"/>
    <xf numFmtId="2" fontId="9" fillId="0" borderId="0" xfId="1" applyNumberFormat="1" applyFont="1" applyAlignment="1">
      <alignment horizontal="right"/>
    </xf>
    <xf numFmtId="0" fontId="19" fillId="0" borderId="0" xfId="1" applyFont="1" applyAlignment="1">
      <alignment horizontal="center"/>
    </xf>
    <xf numFmtId="0" fontId="20" fillId="0" borderId="0" xfId="1" applyFont="1" applyAlignment="1">
      <alignment horizontal="center"/>
    </xf>
    <xf numFmtId="0" fontId="1" fillId="0" borderId="0" xfId="1"/>
    <xf numFmtId="2" fontId="1" fillId="0" borderId="0" xfId="1" applyNumberFormat="1" applyAlignment="1">
      <alignment horizontal="right"/>
    </xf>
    <xf numFmtId="0" fontId="1" fillId="0" borderId="0" xfId="1" applyAlignment="1">
      <alignment horizontal="center"/>
    </xf>
    <xf numFmtId="2" fontId="20" fillId="0" borderId="0" xfId="1" applyNumberFormat="1" applyFont="1" applyAlignment="1">
      <alignment horizontal="center"/>
    </xf>
    <xf numFmtId="164" fontId="1" fillId="0" borderId="0" xfId="1" applyNumberFormat="1" applyAlignment="1">
      <alignment horizontal="right"/>
    </xf>
    <xf numFmtId="164" fontId="9" fillId="0" borderId="0" xfId="1" applyNumberFormat="1" applyFont="1" applyAlignment="1">
      <alignment horizontal="right"/>
    </xf>
    <xf numFmtId="165" fontId="0" fillId="0" borderId="0" xfId="0" applyNumberFormat="1"/>
    <xf numFmtId="165" fontId="13" fillId="4" borderId="1" xfId="0" applyNumberFormat="1" applyFont="1" applyFill="1" applyBorder="1" applyAlignment="1">
      <alignment horizontal="center"/>
    </xf>
    <xf numFmtId="165" fontId="13" fillId="4" borderId="2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5" fontId="1" fillId="0" borderId="0" xfId="0" applyNumberFormat="1" applyFont="1" applyProtection="1">
      <protection locked="0"/>
    </xf>
    <xf numFmtId="165" fontId="0" fillId="0" borderId="0" xfId="0" applyNumberFormat="1" applyFill="1"/>
    <xf numFmtId="165" fontId="0" fillId="0" borderId="0" xfId="0" applyNumberFormat="1" applyBorder="1"/>
    <xf numFmtId="2" fontId="10" fillId="2" borderId="12" xfId="0" applyNumberFormat="1" applyFont="1" applyFill="1" applyBorder="1" applyAlignment="1">
      <alignment horizontal="right"/>
    </xf>
    <xf numFmtId="2" fontId="10" fillId="0" borderId="12" xfId="0" applyNumberFormat="1" applyFont="1" applyBorder="1" applyAlignment="1">
      <alignment horizontal="right"/>
    </xf>
    <xf numFmtId="164" fontId="0" fillId="0" borderId="0" xfId="0" applyNumberFormat="1" applyBorder="1" applyProtection="1">
      <protection locked="0"/>
    </xf>
    <xf numFmtId="165" fontId="0" fillId="0" borderId="12" xfId="0" applyNumberFormat="1" applyBorder="1"/>
    <xf numFmtId="0" fontId="0" fillId="0" borderId="12" xfId="0" applyBorder="1"/>
    <xf numFmtId="2" fontId="12" fillId="0" borderId="6" xfId="0" applyNumberFormat="1" applyFont="1" applyBorder="1" applyAlignment="1">
      <alignment horizontal="right"/>
    </xf>
    <xf numFmtId="2" fontId="12" fillId="0" borderId="6" xfId="0" applyNumberFormat="1" applyFont="1" applyBorder="1" applyAlignment="1">
      <alignment horizontal="center"/>
    </xf>
    <xf numFmtId="0" fontId="18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wrapText="1"/>
    </xf>
    <xf numFmtId="0" fontId="9" fillId="4" borderId="1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left" vertical="center"/>
    </xf>
    <xf numFmtId="0" fontId="14" fillId="4" borderId="1" xfId="0" applyFont="1" applyFill="1" applyBorder="1" applyAlignment="1">
      <alignment horizontal="left"/>
    </xf>
    <xf numFmtId="0" fontId="14" fillId="4" borderId="2" xfId="0" applyFont="1" applyFill="1" applyBorder="1" applyAlignment="1">
      <alignment horizontal="left"/>
    </xf>
    <xf numFmtId="0" fontId="5" fillId="0" borderId="0" xfId="0" applyFont="1" applyBorder="1" applyAlignment="1">
      <alignment horizontal="center" wrapText="1"/>
    </xf>
    <xf numFmtId="0" fontId="5" fillId="0" borderId="7" xfId="0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9" fillId="4" borderId="0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 vertical="center" wrapText="1"/>
    </xf>
    <xf numFmtId="2" fontId="5" fillId="4" borderId="0" xfId="0" applyNumberFormat="1" applyFont="1" applyFill="1" applyBorder="1" applyAlignment="1">
      <alignment horizontal="center" vertical="center" wrapText="1"/>
    </xf>
    <xf numFmtId="2" fontId="5" fillId="4" borderId="2" xfId="0" applyNumberFormat="1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0" fontId="7" fillId="3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</cellXfs>
  <cellStyles count="2">
    <cellStyle name="Normalno" xfId="0" builtinId="0"/>
    <cellStyle name="Normalno 2" xfId="1" xr:uid="{1FA328D4-0568-4DFE-9AE3-8109A9BD996D}"/>
  </cellStyles>
  <dxfs count="6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B71B7-8824-4DC2-A4D2-74C8B04A88E5}">
  <sheetPr>
    <pageSetUpPr fitToPage="1"/>
  </sheetPr>
  <dimension ref="A1:HE257"/>
  <sheetViews>
    <sheetView tabSelected="1" zoomScaleNormal="100" zoomScaleSheetLayoutView="110" workbookViewId="0">
      <selection activeCell="B41" sqref="B41:B43"/>
    </sheetView>
  </sheetViews>
  <sheetFormatPr defaultRowHeight="12.75" outlineLevelRow="1" x14ac:dyDescent="0.2"/>
  <cols>
    <col min="1" max="1" width="3.7109375" customWidth="1"/>
    <col min="2" max="2" width="24.7109375" customWidth="1"/>
    <col min="3" max="3" width="11.5703125" customWidth="1"/>
    <col min="4" max="7" width="6.7109375" customWidth="1"/>
    <col min="8" max="8" width="6.7109375" style="33" customWidth="1"/>
    <col min="9" max="9" width="6.7109375" customWidth="1"/>
    <col min="10" max="10" width="8.7109375" style="31" customWidth="1"/>
    <col min="11" max="12" width="6.7109375" style="18" customWidth="1"/>
    <col min="13" max="18" width="9.140625" style="121" hidden="1" customWidth="1"/>
    <col min="19" max="19" width="9.140625" style="136"/>
  </cols>
  <sheetData>
    <row r="1" spans="1:213" ht="43.5" customHeight="1" thickBot="1" x14ac:dyDescent="0.25">
      <c r="A1" s="150" t="s">
        <v>249</v>
      </c>
      <c r="B1" s="150"/>
      <c r="C1" s="150"/>
      <c r="D1" s="150"/>
      <c r="E1" s="150"/>
      <c r="F1" s="150"/>
      <c r="G1" s="150"/>
      <c r="H1" s="151" t="s">
        <v>240</v>
      </c>
      <c r="I1" s="151"/>
      <c r="J1" s="151"/>
      <c r="K1" s="102"/>
      <c r="L1" s="102"/>
    </row>
    <row r="2" spans="1:213" ht="12.75" customHeight="1" x14ac:dyDescent="0.3">
      <c r="A2" s="20"/>
      <c r="B2" s="152" t="s">
        <v>67</v>
      </c>
      <c r="C2" s="71"/>
      <c r="D2" s="21"/>
      <c r="E2" s="21"/>
      <c r="F2" s="21"/>
      <c r="G2" s="21"/>
      <c r="H2" s="21"/>
      <c r="I2" s="21"/>
      <c r="J2" s="21"/>
      <c r="K2" s="35"/>
      <c r="L2" s="35"/>
      <c r="M2" s="122"/>
      <c r="N2" s="122"/>
      <c r="O2" s="122"/>
      <c r="P2" s="122"/>
      <c r="Q2" s="122"/>
      <c r="R2" s="122"/>
      <c r="S2" s="137"/>
      <c r="T2" s="22"/>
      <c r="U2" s="22"/>
      <c r="V2" s="20"/>
      <c r="W2" s="154" t="s">
        <v>67</v>
      </c>
      <c r="X2" s="154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/>
      <c r="AK2" s="22"/>
      <c r="AL2" s="20"/>
      <c r="AM2" s="154" t="s">
        <v>67</v>
      </c>
      <c r="AN2" s="154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2"/>
      <c r="BA2" s="22"/>
      <c r="BB2" s="20"/>
      <c r="BC2" s="154" t="s">
        <v>67</v>
      </c>
      <c r="BD2" s="154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2"/>
      <c r="BQ2" s="22"/>
      <c r="BR2" s="20"/>
      <c r="BS2" s="154" t="s">
        <v>67</v>
      </c>
      <c r="BT2" s="154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2"/>
      <c r="CG2" s="22"/>
      <c r="CH2" s="20"/>
      <c r="CI2" s="154" t="s">
        <v>67</v>
      </c>
      <c r="CJ2" s="154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2"/>
      <c r="CW2" s="22"/>
      <c r="CX2" s="20"/>
      <c r="CY2" s="154" t="s">
        <v>67</v>
      </c>
      <c r="CZ2" s="154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2"/>
      <c r="DM2" s="22"/>
      <c r="DN2" s="20"/>
      <c r="DO2" s="154" t="s">
        <v>67</v>
      </c>
      <c r="DP2" s="154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2"/>
      <c r="EC2" s="22"/>
      <c r="ED2" s="20"/>
      <c r="EE2" s="154" t="s">
        <v>67</v>
      </c>
      <c r="EF2" s="154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2"/>
      <c r="ES2" s="22"/>
      <c r="ET2" s="20"/>
      <c r="EU2" s="154" t="s">
        <v>67</v>
      </c>
      <c r="EV2" s="154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2"/>
      <c r="FI2" s="22"/>
      <c r="FJ2" s="20"/>
      <c r="FK2" s="154" t="s">
        <v>67</v>
      </c>
      <c r="FL2" s="154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2"/>
      <c r="FY2" s="22"/>
      <c r="FZ2" s="20"/>
      <c r="GA2" s="154" t="s">
        <v>67</v>
      </c>
      <c r="GB2" s="154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2"/>
      <c r="GO2" s="22"/>
      <c r="GP2" s="20"/>
      <c r="GQ2" s="154" t="s">
        <v>67</v>
      </c>
      <c r="GR2" s="154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2"/>
      <c r="HE2" s="22"/>
    </row>
    <row r="3" spans="1:213" ht="13.5" customHeight="1" thickBot="1" x14ac:dyDescent="0.35">
      <c r="A3" s="23"/>
      <c r="B3" s="153"/>
      <c r="C3" s="72"/>
      <c r="D3" s="24"/>
      <c r="E3" s="24"/>
      <c r="F3" s="24"/>
      <c r="G3" s="24"/>
      <c r="H3" s="24"/>
      <c r="I3" s="24"/>
      <c r="J3" s="24"/>
      <c r="K3" s="35"/>
      <c r="L3" s="35"/>
      <c r="M3" s="123"/>
      <c r="N3" s="123"/>
      <c r="O3" s="123"/>
      <c r="P3" s="123"/>
      <c r="Q3" s="123"/>
      <c r="R3" s="123"/>
      <c r="S3" s="138"/>
      <c r="T3" s="25"/>
      <c r="U3" s="25"/>
      <c r="V3" s="23"/>
      <c r="W3" s="155"/>
      <c r="X3" s="155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5"/>
      <c r="AK3" s="25"/>
      <c r="AL3" s="23"/>
      <c r="AM3" s="155"/>
      <c r="AN3" s="15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  <c r="BA3" s="25"/>
      <c r="BB3" s="23"/>
      <c r="BC3" s="155"/>
      <c r="BD3" s="155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5"/>
      <c r="BQ3" s="25"/>
      <c r="BR3" s="23"/>
      <c r="BS3" s="155"/>
      <c r="BT3" s="155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5"/>
      <c r="CG3" s="25"/>
      <c r="CH3" s="23"/>
      <c r="CI3" s="155"/>
      <c r="CJ3" s="155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5"/>
      <c r="CW3" s="25"/>
      <c r="CX3" s="23"/>
      <c r="CY3" s="155"/>
      <c r="CZ3" s="155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5"/>
      <c r="DM3" s="25"/>
      <c r="DN3" s="23"/>
      <c r="DO3" s="155"/>
      <c r="DP3" s="155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5"/>
      <c r="EC3" s="25"/>
      <c r="ED3" s="23"/>
      <c r="EE3" s="155"/>
      <c r="EF3" s="155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5"/>
      <c r="ES3" s="25"/>
      <c r="ET3" s="23"/>
      <c r="EU3" s="155"/>
      <c r="EV3" s="155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5"/>
      <c r="FI3" s="25"/>
      <c r="FJ3" s="23"/>
      <c r="FK3" s="155"/>
      <c r="FL3" s="155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5"/>
      <c r="FY3" s="25"/>
      <c r="FZ3" s="23"/>
      <c r="GA3" s="155"/>
      <c r="GB3" s="155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5"/>
      <c r="GO3" s="25"/>
      <c r="GP3" s="23"/>
      <c r="GQ3" s="155"/>
      <c r="GR3" s="155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5"/>
      <c r="HE3" s="25"/>
    </row>
    <row r="4" spans="1:213" s="30" customFormat="1" ht="20.25" customHeight="1" x14ac:dyDescent="0.3">
      <c r="A4" s="65"/>
      <c r="B4" s="66"/>
      <c r="C4" s="66"/>
      <c r="D4" s="67"/>
      <c r="E4" s="67"/>
      <c r="F4" s="67"/>
      <c r="G4" s="67"/>
      <c r="H4" s="67"/>
      <c r="I4" s="70" t="s">
        <v>64</v>
      </c>
      <c r="J4" s="67"/>
      <c r="K4" s="67"/>
      <c r="L4" s="67"/>
      <c r="M4" s="124"/>
      <c r="N4" s="124"/>
      <c r="O4" s="124"/>
      <c r="P4" s="124"/>
      <c r="Q4" s="124"/>
      <c r="R4" s="124"/>
      <c r="S4" s="139"/>
      <c r="T4" s="68"/>
      <c r="U4" s="68"/>
      <c r="V4" s="65"/>
      <c r="W4" s="69"/>
      <c r="X4" s="69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8"/>
      <c r="AK4" s="68"/>
      <c r="AL4" s="65"/>
      <c r="AM4" s="69"/>
      <c r="AN4" s="69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8"/>
      <c r="BA4" s="68"/>
      <c r="BB4" s="65"/>
      <c r="BC4" s="69"/>
      <c r="BD4" s="69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8"/>
      <c r="BQ4" s="68"/>
      <c r="BR4" s="65"/>
      <c r="BS4" s="69"/>
      <c r="BT4" s="69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8"/>
      <c r="CG4" s="68"/>
      <c r="CH4" s="65"/>
      <c r="CI4" s="69"/>
      <c r="CJ4" s="69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8"/>
      <c r="CW4" s="68"/>
      <c r="CX4" s="65"/>
      <c r="CY4" s="69"/>
      <c r="CZ4" s="69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8"/>
      <c r="DM4" s="68"/>
      <c r="DN4" s="65"/>
      <c r="DO4" s="69"/>
      <c r="DP4" s="69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8"/>
      <c r="EC4" s="68"/>
      <c r="ED4" s="65"/>
      <c r="EE4" s="69"/>
      <c r="EF4" s="69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8"/>
      <c r="ES4" s="68"/>
      <c r="ET4" s="65"/>
      <c r="EU4" s="69"/>
      <c r="EV4" s="69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8"/>
      <c r="FI4" s="68"/>
      <c r="FJ4" s="65"/>
      <c r="FK4" s="69"/>
      <c r="FL4" s="69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8"/>
      <c r="FY4" s="68"/>
      <c r="FZ4" s="65"/>
      <c r="GA4" s="69"/>
      <c r="GB4" s="69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8"/>
      <c r="GO4" s="68"/>
      <c r="GP4" s="65"/>
      <c r="GQ4" s="69"/>
      <c r="GR4" s="69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8"/>
      <c r="HE4" s="68"/>
    </row>
    <row r="5" spans="1:213" ht="12.75" customHeight="1" x14ac:dyDescent="0.2">
      <c r="A5" s="3" t="s">
        <v>3</v>
      </c>
      <c r="B5" s="32" t="s">
        <v>214</v>
      </c>
      <c r="G5" t="s">
        <v>215</v>
      </c>
      <c r="I5" s="64">
        <f ca="1">COUNTA(E45:E54)+COUNTA(#REF!)+COUNTA(E60:E68)+COUNTA(E74:E90)+COUNTA(E96:E108)+COUNTA(#REF!)+COUNTA(E114:E118)+COUNTA(E124:E138)+COUNTA(#REF!)+COUNTA(E144:E154)+COUNTA(E174:E190)+COUNTA(E196:E212)+COUNTA(#REF!)+COUNTA(E218:E220)+COUNTA(E226:E239)+COUNTA(E28:E39)+COUNTA(#REF!)+COUNTA(E245:E256)+COUNTA(E160:E168)+COUNTA(#REF!)</f>
        <v>170</v>
      </c>
    </row>
    <row r="6" spans="1:213" x14ac:dyDescent="0.2">
      <c r="A6" s="3" t="s">
        <v>4</v>
      </c>
      <c r="B6" s="32" t="s">
        <v>216</v>
      </c>
      <c r="G6" t="s">
        <v>217</v>
      </c>
      <c r="I6" s="64">
        <f ca="1">COUNTA(G45:G54)+COUNTA(#REF!)+COUNTA(G60:G68)+COUNTA(G74:G90)+COUNTA(G96:G108)+COUNTA(#REF!)+COUNTA(G114:G118)+COUNTA(G124:G138)+COUNTA(#REF!)+COUNTA(G144:G154)+COUNTA(G174:G190)+COUNTA(G196:G212)+COUNTA(#REF!)+COUNTA(G218:G220)+COUNTA(G226:G239)+COUNTA(G28:G39)+COUNTA(#REF!)+COUNTA(G245:G256)+COUNTA(G160:G168+COUNTA(#REF!))</f>
        <v>161</v>
      </c>
    </row>
    <row r="7" spans="1:213" x14ac:dyDescent="0.2">
      <c r="A7" s="3" t="s">
        <v>5</v>
      </c>
      <c r="B7" s="32" t="s">
        <v>218</v>
      </c>
      <c r="G7" t="s">
        <v>88</v>
      </c>
      <c r="I7" s="64">
        <f ca="1">COUNTA(I45:I54)+COUNTA(#REF!)+COUNTA(I60:I68)+COUNTA(I74:I90)+COUNTA(I96:I108)+COUNTA(#REF!)+COUNTA(I114:I118)+COUNTA(I124:I138)+COUNTA(#REF!)+COUNTA(I144:I154)+COUNTA(I174:I190)+COUNTA(I196:I212)+COUNTA(#REF!)+COUNTA(I218:I220)+COUNTA(I226:I239)+COUNTA(I28:I39)+COUNTA(#REF!)+COUNTA(I245:I256)+COUNTA(I160:I168)+COUNTA(#REF!)</f>
        <v>170</v>
      </c>
    </row>
    <row r="8" spans="1:213" ht="12.75" customHeight="1" x14ac:dyDescent="0.2">
      <c r="A8" s="3"/>
      <c r="B8" s="6"/>
      <c r="I8" s="64"/>
    </row>
    <row r="9" spans="1:213" ht="25.5" customHeight="1" x14ac:dyDescent="0.2">
      <c r="A9" s="3"/>
      <c r="B9" s="103"/>
      <c r="C9" s="103"/>
      <c r="D9" s="103"/>
      <c r="E9" s="156"/>
      <c r="F9" s="18"/>
      <c r="G9" s="156" t="s">
        <v>206</v>
      </c>
    </row>
    <row r="10" spans="1:213" ht="12.75" customHeight="1" thickBot="1" x14ac:dyDescent="0.25">
      <c r="A10" s="59"/>
      <c r="B10" s="60" t="s">
        <v>2</v>
      </c>
      <c r="C10" s="61"/>
      <c r="D10" s="62"/>
      <c r="E10" s="157"/>
      <c r="F10" s="63"/>
      <c r="G10" s="157"/>
    </row>
    <row r="11" spans="1:213" x14ac:dyDescent="0.2">
      <c r="A11" s="87" t="s">
        <v>3</v>
      </c>
      <c r="B11" s="6" t="s">
        <v>58</v>
      </c>
      <c r="C11" s="13"/>
      <c r="E11" s="58"/>
      <c r="F11" s="76"/>
      <c r="G11" s="58">
        <f>COUNTIF(C28:C168,"Kapela")</f>
        <v>25</v>
      </c>
      <c r="H11" s="76"/>
    </row>
    <row r="12" spans="1:213" x14ac:dyDescent="0.2">
      <c r="A12" s="87" t="s">
        <v>4</v>
      </c>
      <c r="B12" s="6" t="s">
        <v>53</v>
      </c>
      <c r="C12" s="13"/>
      <c r="E12" s="58"/>
      <c r="F12" s="76"/>
      <c r="G12" s="58">
        <f>COUNTIF(C28:C168,"Vihor")</f>
        <v>24</v>
      </c>
      <c r="H12" s="76"/>
    </row>
    <row r="13" spans="1:213" x14ac:dyDescent="0.2">
      <c r="A13" s="87" t="s">
        <v>5</v>
      </c>
      <c r="B13" s="6" t="s">
        <v>54</v>
      </c>
      <c r="C13" s="13"/>
      <c r="E13" s="58"/>
      <c r="F13" s="76"/>
      <c r="G13" s="58">
        <f>COUNTIF(C28:C168,"Maksimir")</f>
        <v>11</v>
      </c>
      <c r="H13" s="76"/>
    </row>
    <row r="14" spans="1:213" x14ac:dyDescent="0.2">
      <c r="A14" s="87" t="s">
        <v>6</v>
      </c>
      <c r="B14" s="6" t="s">
        <v>55</v>
      </c>
      <c r="C14" s="13"/>
      <c r="E14" s="58"/>
      <c r="F14" s="76"/>
      <c r="G14" s="58">
        <f>COUNTIF(C28:C168,"Japetić")</f>
        <v>15</v>
      </c>
      <c r="H14" s="76"/>
    </row>
    <row r="15" spans="1:213" x14ac:dyDescent="0.2">
      <c r="A15" s="87" t="s">
        <v>7</v>
      </c>
      <c r="B15" s="6" t="s">
        <v>65</v>
      </c>
      <c r="C15" s="13"/>
      <c r="E15" s="58"/>
      <c r="F15" s="76"/>
      <c r="G15" s="58">
        <f>COUNTIF(C28:C168,"Jelen")</f>
        <v>8</v>
      </c>
      <c r="H15" s="76"/>
    </row>
    <row r="16" spans="1:213" x14ac:dyDescent="0.2">
      <c r="A16" s="85" t="s">
        <v>8</v>
      </c>
      <c r="B16" s="6" t="s">
        <v>56</v>
      </c>
      <c r="C16" s="13"/>
      <c r="E16" s="58"/>
      <c r="F16" s="76"/>
      <c r="G16" s="58">
        <f>COUNTIF(C28:C168,"Bjelovar")</f>
        <v>4</v>
      </c>
      <c r="H16" s="76"/>
    </row>
    <row r="17" spans="1:37" x14ac:dyDescent="0.2">
      <c r="A17" s="85" t="s">
        <v>9</v>
      </c>
      <c r="B17" s="6" t="s">
        <v>84</v>
      </c>
      <c r="C17" s="13"/>
      <c r="E17" s="58"/>
      <c r="F17" s="76"/>
      <c r="G17" s="58">
        <f>COUNTIF(C28:C168,"Ivan Merz")</f>
        <v>3</v>
      </c>
      <c r="H17" s="76"/>
    </row>
    <row r="18" spans="1:37" x14ac:dyDescent="0.2">
      <c r="A18" s="87" t="s">
        <v>10</v>
      </c>
      <c r="B18" s="32" t="s">
        <v>158</v>
      </c>
      <c r="C18" s="13"/>
      <c r="E18" s="58"/>
      <c r="F18" s="76"/>
      <c r="G18" s="58">
        <f>COUNTIF(C28:C168,"Varaždin")</f>
        <v>10</v>
      </c>
      <c r="H18" s="76"/>
    </row>
    <row r="19" spans="1:37" x14ac:dyDescent="0.2">
      <c r="A19" s="87" t="s">
        <v>11</v>
      </c>
      <c r="B19" s="6" t="s">
        <v>57</v>
      </c>
      <c r="C19" s="13"/>
      <c r="E19" s="58"/>
      <c r="F19" s="76"/>
      <c r="G19" s="58">
        <f>COUNTIF(C28:C168,"Međimurje")</f>
        <v>0</v>
      </c>
      <c r="H19" s="76"/>
    </row>
    <row r="20" spans="1:37" x14ac:dyDescent="0.2">
      <c r="A20" s="87" t="s">
        <v>12</v>
      </c>
      <c r="B20" s="6" t="s">
        <v>69</v>
      </c>
      <c r="C20" s="13"/>
      <c r="E20" s="58"/>
      <c r="F20" s="76"/>
      <c r="G20" s="58">
        <f>COUNTIF(C28:C168,"Orion")</f>
        <v>0</v>
      </c>
      <c r="H20" s="76"/>
    </row>
    <row r="21" spans="1:37" ht="13.5" thickBot="1" x14ac:dyDescent="0.25">
      <c r="A21" s="87" t="s">
        <v>13</v>
      </c>
      <c r="B21" s="32" t="s">
        <v>159</v>
      </c>
      <c r="C21" s="13"/>
      <c r="E21" s="58"/>
      <c r="F21" s="76"/>
      <c r="G21" s="58">
        <f>COUNTIF(C28:C168,"Sova")</f>
        <v>0</v>
      </c>
      <c r="H21" s="76"/>
    </row>
    <row r="22" spans="1:37" ht="13.5" thickBot="1" x14ac:dyDescent="0.25">
      <c r="A22" s="57"/>
      <c r="B22" s="36" t="s">
        <v>85</v>
      </c>
      <c r="C22" s="37"/>
      <c r="D22" s="38"/>
      <c r="E22" s="77"/>
      <c r="F22" s="78"/>
      <c r="G22" s="77">
        <f>SUM(G11:G21)</f>
        <v>100</v>
      </c>
      <c r="H22" s="76"/>
    </row>
    <row r="23" spans="1:37" ht="16.5" thickBot="1" x14ac:dyDescent="0.3">
      <c r="B23" s="7"/>
    </row>
    <row r="24" spans="1:37" ht="13.5" customHeight="1" x14ac:dyDescent="0.25">
      <c r="A24" s="158"/>
      <c r="B24" s="152" t="s">
        <v>250</v>
      </c>
      <c r="C24" s="162" t="s">
        <v>2</v>
      </c>
      <c r="D24" s="165" t="s">
        <v>209</v>
      </c>
      <c r="E24" s="165"/>
      <c r="F24" s="165" t="s">
        <v>210</v>
      </c>
      <c r="G24" s="165"/>
      <c r="H24" s="165" t="s">
        <v>203</v>
      </c>
      <c r="I24" s="165"/>
      <c r="J24" s="166" t="s">
        <v>68</v>
      </c>
      <c r="K24" s="169"/>
      <c r="L24" s="169"/>
    </row>
    <row r="25" spans="1:37" ht="13.5" customHeight="1" x14ac:dyDescent="0.25">
      <c r="A25" s="159"/>
      <c r="B25" s="161"/>
      <c r="C25" s="163"/>
      <c r="D25" s="170" t="s">
        <v>211</v>
      </c>
      <c r="E25" s="170"/>
      <c r="F25" s="170" t="s">
        <v>212</v>
      </c>
      <c r="G25" s="170"/>
      <c r="H25" s="170" t="s">
        <v>213</v>
      </c>
      <c r="I25" s="170"/>
      <c r="J25" s="167"/>
      <c r="K25" s="169"/>
      <c r="L25" s="169"/>
      <c r="M25" s="125">
        <v>1</v>
      </c>
      <c r="N25" s="125">
        <v>2</v>
      </c>
      <c r="O25" s="125"/>
      <c r="P25" s="125">
        <v>1</v>
      </c>
      <c r="Q25" s="125">
        <v>2</v>
      </c>
      <c r="R25" s="125">
        <v>3</v>
      </c>
    </row>
    <row r="26" spans="1:37" ht="13.5" customHeight="1" thickBot="1" x14ac:dyDescent="0.25">
      <c r="A26" s="160"/>
      <c r="B26" s="153"/>
      <c r="C26" s="164"/>
      <c r="D26" s="26" t="s">
        <v>0</v>
      </c>
      <c r="E26" s="27" t="s">
        <v>1</v>
      </c>
      <c r="F26" s="26" t="s">
        <v>0</v>
      </c>
      <c r="G26" s="27" t="s">
        <v>1</v>
      </c>
      <c r="H26" s="26" t="s">
        <v>0</v>
      </c>
      <c r="I26" s="27" t="s">
        <v>1</v>
      </c>
      <c r="J26" s="168"/>
      <c r="K26" s="14"/>
      <c r="L26" s="15"/>
    </row>
    <row r="27" spans="1:37" s="118" customFormat="1" ht="13.5" hidden="1" outlineLevel="1" thickBot="1" x14ac:dyDescent="0.25">
      <c r="A27" s="113"/>
      <c r="B27" s="114">
        <f>ROW()+1</f>
        <v>28</v>
      </c>
      <c r="C27" s="115" cm="1">
        <f t="array" ref="C27">MATCH(TRUE,ISBLANK(C28:C161),0)+ROW()-1</f>
        <v>39</v>
      </c>
      <c r="D27" s="116">
        <f ca="1">MIN(INDIRECT(ADDRESS($B27,COLUMN())&amp;":"&amp;ADDRESS($C27,COLUMN())))</f>
        <v>22.29</v>
      </c>
      <c r="E27" s="117">
        <f ca="1">100*D27-40*INT(D27)</f>
        <v>1349</v>
      </c>
      <c r="F27" s="116">
        <f ca="1">MIN(INDIRECT(ADDRESS($B27,COLUMN())&amp;":"&amp;ADDRESS($C27,COLUMN())))</f>
        <v>15.41</v>
      </c>
      <c r="G27" s="117">
        <f t="shared" ref="G27" ca="1" si="0">F27*100-40*INT(F27)</f>
        <v>941</v>
      </c>
      <c r="H27" s="116">
        <f ca="1">MIN(INDIRECT(ADDRESS($B27,COLUMN())&amp;":"&amp;ADDRESS($C27,COLUMN())))</f>
        <v>21.03</v>
      </c>
      <c r="I27" s="117">
        <f t="shared" ref="I27" ca="1" si="1">H27*100-40*INT(H27)</f>
        <v>1263</v>
      </c>
      <c r="J27" s="116"/>
      <c r="K27" s="117"/>
      <c r="L27" s="116"/>
      <c r="M27" s="125"/>
      <c r="N27" s="125"/>
      <c r="O27" s="125"/>
      <c r="P27" s="125"/>
      <c r="Q27" s="125"/>
      <c r="R27" s="125"/>
      <c r="S27" s="140"/>
      <c r="Y27" s="119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</row>
    <row r="28" spans="1:37" collapsed="1" x14ac:dyDescent="0.2">
      <c r="A28" s="43" t="s">
        <v>3</v>
      </c>
      <c r="B28" s="84" t="s">
        <v>40</v>
      </c>
      <c r="C28" s="44" t="s">
        <v>60</v>
      </c>
      <c r="D28" s="91">
        <v>22.29</v>
      </c>
      <c r="E28" s="46">
        <f t="shared" ref="E28:E37" ca="1" si="2">IF(D28="","",IF(N(D28)=0,"*",ROUND(100*E$27/(100*D28-40*INT(D28)),2)))</f>
        <v>100</v>
      </c>
      <c r="F28" s="45">
        <v>15.41</v>
      </c>
      <c r="G28" s="46">
        <f t="shared" ref="G28:G37" ca="1" si="3">IF(F28="","",IF(N(F28)=0,"*",ROUND(100*G$27/(100*F28-40*INT(F28)),2)))</f>
        <v>100</v>
      </c>
      <c r="H28" s="45"/>
      <c r="I28" s="46" t="str">
        <f t="shared" ref="I28:I37" si="4">IF(H28="","",IF(N(H28)=0,"*",ROUND(100*I$27/(100*H28-40*INT(H28)),2)))</f>
        <v/>
      </c>
      <c r="J28" s="46">
        <f t="shared" ref="J28:J37" ca="1" si="5">SUM(M28:N28)</f>
        <v>200</v>
      </c>
      <c r="K28" s="12"/>
      <c r="L28" s="11"/>
      <c r="M28" s="125">
        <f t="shared" ref="M28:N37" ca="1" si="6">LARGE($P28:$X28,M$25)</f>
        <v>100</v>
      </c>
      <c r="N28" s="125">
        <f t="shared" ca="1" si="6"/>
        <v>100</v>
      </c>
      <c r="O28" s="125"/>
      <c r="P28" s="125">
        <f t="shared" ref="P28:P37" ca="1" si="7">N(E28)</f>
        <v>100</v>
      </c>
      <c r="Q28" s="125">
        <f t="shared" ref="Q28:Q37" ca="1" si="8">N(G28)</f>
        <v>100</v>
      </c>
      <c r="R28" s="125">
        <f t="shared" ref="R28:R37" si="9">N(I28)</f>
        <v>0</v>
      </c>
    </row>
    <row r="29" spans="1:37" x14ac:dyDescent="0.2">
      <c r="A29" s="79" t="s">
        <v>4</v>
      </c>
      <c r="B29" s="73" t="s">
        <v>181</v>
      </c>
      <c r="C29" s="48" t="s">
        <v>60</v>
      </c>
      <c r="D29" s="41">
        <v>25.04</v>
      </c>
      <c r="E29" s="51">
        <f t="shared" ca="1" si="2"/>
        <v>89.69</v>
      </c>
      <c r="F29" s="49"/>
      <c r="G29" s="51" t="str">
        <f t="shared" si="3"/>
        <v/>
      </c>
      <c r="H29" s="49">
        <v>21.03</v>
      </c>
      <c r="I29" s="51">
        <f t="shared" ca="1" si="4"/>
        <v>100</v>
      </c>
      <c r="J29" s="51">
        <f t="shared" ca="1" si="5"/>
        <v>189.69</v>
      </c>
      <c r="K29" s="12"/>
      <c r="L29" s="11"/>
      <c r="M29" s="125">
        <f t="shared" ca="1" si="6"/>
        <v>100</v>
      </c>
      <c r="N29" s="125">
        <f t="shared" ca="1" si="6"/>
        <v>89.69</v>
      </c>
      <c r="O29" s="125"/>
      <c r="P29" s="125">
        <f t="shared" ca="1" si="7"/>
        <v>89.69</v>
      </c>
      <c r="Q29" s="125">
        <f t="shared" si="8"/>
        <v>0</v>
      </c>
      <c r="R29" s="125">
        <f t="shared" ca="1" si="9"/>
        <v>100</v>
      </c>
    </row>
    <row r="30" spans="1:37" x14ac:dyDescent="0.2">
      <c r="A30" s="79" t="s">
        <v>5</v>
      </c>
      <c r="B30" s="73" t="s">
        <v>90</v>
      </c>
      <c r="C30" s="48" t="s">
        <v>59</v>
      </c>
      <c r="D30" s="49">
        <v>25.47</v>
      </c>
      <c r="E30" s="51">
        <f t="shared" ca="1" si="2"/>
        <v>87.2</v>
      </c>
      <c r="F30" s="49">
        <v>18.309999999999999</v>
      </c>
      <c r="G30" s="50">
        <f t="shared" ca="1" si="3"/>
        <v>84.7</v>
      </c>
      <c r="H30" s="49">
        <v>21.53</v>
      </c>
      <c r="I30" s="42">
        <f t="shared" ca="1" si="4"/>
        <v>96.19</v>
      </c>
      <c r="J30" s="51">
        <f t="shared" ca="1" si="5"/>
        <v>183.39</v>
      </c>
      <c r="K30" s="12"/>
      <c r="L30" s="11"/>
      <c r="M30" s="125">
        <f t="shared" ca="1" si="6"/>
        <v>96.19</v>
      </c>
      <c r="N30" s="125">
        <f t="shared" ca="1" si="6"/>
        <v>87.2</v>
      </c>
      <c r="O30" s="125"/>
      <c r="P30" s="125">
        <f t="shared" ca="1" si="7"/>
        <v>87.2</v>
      </c>
      <c r="Q30" s="125">
        <f t="shared" ca="1" si="8"/>
        <v>84.7</v>
      </c>
      <c r="R30" s="125">
        <f t="shared" ca="1" si="9"/>
        <v>96.19</v>
      </c>
    </row>
    <row r="31" spans="1:37" x14ac:dyDescent="0.2">
      <c r="A31" s="79" t="s">
        <v>6</v>
      </c>
      <c r="B31" s="40" t="s">
        <v>91</v>
      </c>
      <c r="C31" s="48" t="s">
        <v>63</v>
      </c>
      <c r="D31" s="49"/>
      <c r="E31" s="51" t="str">
        <f t="shared" si="2"/>
        <v/>
      </c>
      <c r="F31" s="49">
        <v>18.12</v>
      </c>
      <c r="G31" s="51">
        <f t="shared" ca="1" si="3"/>
        <v>86.17</v>
      </c>
      <c r="H31" s="49"/>
      <c r="I31" s="51" t="str">
        <f t="shared" si="4"/>
        <v/>
      </c>
      <c r="J31" s="51">
        <f t="shared" ca="1" si="5"/>
        <v>86.17</v>
      </c>
      <c r="K31" s="12"/>
      <c r="L31" s="11"/>
      <c r="M31" s="125">
        <f t="shared" ca="1" si="6"/>
        <v>86.17</v>
      </c>
      <c r="N31" s="125">
        <f t="shared" ca="1" si="6"/>
        <v>0</v>
      </c>
      <c r="O31" s="125"/>
      <c r="P31" s="125">
        <f t="shared" si="7"/>
        <v>0</v>
      </c>
      <c r="Q31" s="125">
        <f t="shared" ca="1" si="8"/>
        <v>86.17</v>
      </c>
      <c r="R31" s="125">
        <f t="shared" si="9"/>
        <v>0</v>
      </c>
    </row>
    <row r="32" spans="1:37" x14ac:dyDescent="0.2">
      <c r="A32" s="79" t="s">
        <v>7</v>
      </c>
      <c r="B32" s="73" t="s">
        <v>162</v>
      </c>
      <c r="C32" s="48" t="s">
        <v>92</v>
      </c>
      <c r="D32" s="49"/>
      <c r="E32" s="51" t="str">
        <f t="shared" si="2"/>
        <v/>
      </c>
      <c r="F32" s="49"/>
      <c r="G32" s="51" t="str">
        <f t="shared" si="3"/>
        <v/>
      </c>
      <c r="H32" s="49">
        <v>29.04</v>
      </c>
      <c r="I32" s="51">
        <f t="shared" ca="1" si="4"/>
        <v>72.42</v>
      </c>
      <c r="J32" s="51">
        <f t="shared" ca="1" si="5"/>
        <v>72.42</v>
      </c>
      <c r="K32" s="12"/>
      <c r="L32" s="11"/>
      <c r="M32" s="125">
        <f t="shared" ca="1" si="6"/>
        <v>72.42</v>
      </c>
      <c r="N32" s="125">
        <f t="shared" ca="1" si="6"/>
        <v>0</v>
      </c>
      <c r="O32" s="125"/>
      <c r="P32" s="125">
        <f t="shared" si="7"/>
        <v>0</v>
      </c>
      <c r="Q32" s="125">
        <f t="shared" si="8"/>
        <v>0</v>
      </c>
      <c r="R32" s="125">
        <f t="shared" ca="1" si="9"/>
        <v>72.42</v>
      </c>
    </row>
    <row r="33" spans="1:37" x14ac:dyDescent="0.2">
      <c r="A33" s="79" t="s">
        <v>8</v>
      </c>
      <c r="B33" s="83" t="s">
        <v>93</v>
      </c>
      <c r="C33" s="48" t="s">
        <v>63</v>
      </c>
      <c r="D33" s="49"/>
      <c r="E33" s="42" t="str">
        <f t="shared" si="2"/>
        <v/>
      </c>
      <c r="F33" s="49">
        <v>23.5</v>
      </c>
      <c r="G33" s="42">
        <f t="shared" ca="1" si="3"/>
        <v>65.8</v>
      </c>
      <c r="H33" s="49"/>
      <c r="I33" s="42" t="str">
        <f t="shared" si="4"/>
        <v/>
      </c>
      <c r="J33" s="51">
        <f t="shared" ca="1" si="5"/>
        <v>65.8</v>
      </c>
      <c r="K33" s="12"/>
      <c r="L33" s="11"/>
      <c r="M33" s="125">
        <f t="shared" ca="1" si="6"/>
        <v>65.8</v>
      </c>
      <c r="N33" s="125">
        <f t="shared" ca="1" si="6"/>
        <v>0</v>
      </c>
      <c r="O33" s="125"/>
      <c r="P33" s="125">
        <f t="shared" si="7"/>
        <v>0</v>
      </c>
      <c r="Q33" s="125">
        <f t="shared" ca="1" si="8"/>
        <v>65.8</v>
      </c>
      <c r="R33" s="125">
        <f t="shared" si="9"/>
        <v>0</v>
      </c>
    </row>
    <row r="34" spans="1:37" x14ac:dyDescent="0.2">
      <c r="A34" s="80" t="s">
        <v>9</v>
      </c>
      <c r="B34" s="73" t="s">
        <v>31</v>
      </c>
      <c r="C34" s="48" t="s">
        <v>92</v>
      </c>
      <c r="D34" s="49"/>
      <c r="E34" s="50" t="str">
        <f t="shared" si="2"/>
        <v/>
      </c>
      <c r="F34" s="49">
        <v>24.56</v>
      </c>
      <c r="G34" s="51">
        <f t="shared" ca="1" si="3"/>
        <v>62.9</v>
      </c>
      <c r="H34" s="49"/>
      <c r="I34" s="51" t="str">
        <f t="shared" si="4"/>
        <v/>
      </c>
      <c r="J34" s="51">
        <f t="shared" ca="1" si="5"/>
        <v>62.9</v>
      </c>
      <c r="K34" s="12"/>
      <c r="L34" s="11"/>
      <c r="M34" s="125">
        <f t="shared" ca="1" si="6"/>
        <v>62.9</v>
      </c>
      <c r="N34" s="125">
        <f t="shared" ca="1" si="6"/>
        <v>0</v>
      </c>
      <c r="O34" s="125"/>
      <c r="P34" s="125">
        <f t="shared" si="7"/>
        <v>0</v>
      </c>
      <c r="Q34" s="125">
        <f t="shared" ca="1" si="8"/>
        <v>62.9</v>
      </c>
      <c r="R34" s="125">
        <f t="shared" si="9"/>
        <v>0</v>
      </c>
    </row>
    <row r="35" spans="1:37" x14ac:dyDescent="0.2">
      <c r="A35" s="80" t="s">
        <v>10</v>
      </c>
      <c r="B35" s="73" t="s">
        <v>226</v>
      </c>
      <c r="C35" s="48" t="s">
        <v>52</v>
      </c>
      <c r="D35" s="49"/>
      <c r="E35" s="50" t="str">
        <f t="shared" si="2"/>
        <v/>
      </c>
      <c r="F35" s="49">
        <v>34.51</v>
      </c>
      <c r="G35" s="51">
        <f t="shared" ca="1" si="3"/>
        <v>45</v>
      </c>
      <c r="H35" s="49"/>
      <c r="I35" s="51" t="str">
        <f t="shared" si="4"/>
        <v/>
      </c>
      <c r="J35" s="51">
        <f t="shared" ca="1" si="5"/>
        <v>45</v>
      </c>
      <c r="K35" s="12"/>
      <c r="L35" s="11"/>
      <c r="M35" s="125">
        <f t="shared" ca="1" si="6"/>
        <v>45</v>
      </c>
      <c r="N35" s="125">
        <f t="shared" ca="1" si="6"/>
        <v>0</v>
      </c>
      <c r="O35" s="125"/>
      <c r="P35" s="125">
        <f t="shared" si="7"/>
        <v>0</v>
      </c>
      <c r="Q35" s="125">
        <f t="shared" ca="1" si="8"/>
        <v>45</v>
      </c>
      <c r="R35" s="125">
        <f t="shared" si="9"/>
        <v>0</v>
      </c>
    </row>
    <row r="36" spans="1:37" x14ac:dyDescent="0.2">
      <c r="A36" s="79" t="s">
        <v>11</v>
      </c>
      <c r="B36" s="40" t="s">
        <v>82</v>
      </c>
      <c r="C36" s="48" t="s">
        <v>52</v>
      </c>
      <c r="D36" s="49"/>
      <c r="E36" s="51" t="str">
        <f t="shared" si="2"/>
        <v/>
      </c>
      <c r="F36" s="49">
        <v>36.42</v>
      </c>
      <c r="G36" s="51">
        <f t="shared" ca="1" si="3"/>
        <v>42.73</v>
      </c>
      <c r="H36" s="49"/>
      <c r="I36" s="51" t="str">
        <f t="shared" si="4"/>
        <v/>
      </c>
      <c r="J36" s="51">
        <f t="shared" ca="1" si="5"/>
        <v>42.73</v>
      </c>
      <c r="K36" s="12"/>
      <c r="L36" s="11"/>
      <c r="M36" s="125">
        <f t="shared" ca="1" si="6"/>
        <v>42.73</v>
      </c>
      <c r="N36" s="125">
        <f t="shared" ca="1" si="6"/>
        <v>0</v>
      </c>
      <c r="O36" s="125"/>
      <c r="P36" s="125">
        <f t="shared" si="7"/>
        <v>0</v>
      </c>
      <c r="Q36" s="125">
        <f t="shared" ca="1" si="8"/>
        <v>42.73</v>
      </c>
      <c r="R36" s="125">
        <f t="shared" si="9"/>
        <v>0</v>
      </c>
    </row>
    <row r="37" spans="1:37" x14ac:dyDescent="0.2">
      <c r="A37" s="80" t="s">
        <v>12</v>
      </c>
      <c r="B37" s="73" t="s">
        <v>108</v>
      </c>
      <c r="C37" s="48" t="s">
        <v>52</v>
      </c>
      <c r="D37" s="41">
        <v>54.28</v>
      </c>
      <c r="E37" s="51">
        <f t="shared" ca="1" si="2"/>
        <v>41.28</v>
      </c>
      <c r="F37" s="49"/>
      <c r="G37" s="51" t="str">
        <f t="shared" si="3"/>
        <v/>
      </c>
      <c r="H37" s="49"/>
      <c r="I37" s="51" t="str">
        <f t="shared" si="4"/>
        <v/>
      </c>
      <c r="J37" s="51">
        <f t="shared" ca="1" si="5"/>
        <v>41.28</v>
      </c>
      <c r="K37" s="12"/>
      <c r="L37" s="11"/>
      <c r="M37" s="125">
        <f t="shared" ca="1" si="6"/>
        <v>41.28</v>
      </c>
      <c r="N37" s="125">
        <f t="shared" ca="1" si="6"/>
        <v>0</v>
      </c>
      <c r="O37" s="125"/>
      <c r="P37" s="125">
        <f t="shared" ca="1" si="7"/>
        <v>41.28</v>
      </c>
      <c r="Q37" s="125">
        <f t="shared" si="8"/>
        <v>0</v>
      </c>
      <c r="R37" s="125">
        <f t="shared" si="9"/>
        <v>0</v>
      </c>
    </row>
    <row r="38" spans="1:37" x14ac:dyDescent="0.2">
      <c r="A38" s="79"/>
      <c r="B38" s="73" t="s">
        <v>179</v>
      </c>
      <c r="C38" s="48" t="s">
        <v>60</v>
      </c>
      <c r="D38" s="49"/>
      <c r="E38" s="50" t="str">
        <f t="shared" ref="E38:E39" si="10">IF(D38="","",IF(N(D38)=0,"*",ROUND(100*E$27/(100*D38-40*INT(D38)),2)))</f>
        <v/>
      </c>
      <c r="F38" s="49"/>
      <c r="G38" s="42" t="str">
        <f t="shared" ref="G38:G39" si="11">IF(F38="","",IF(N(F38)=0,"*",ROUND(100*G$27/(100*F38-40*INT(F38)),2)))</f>
        <v/>
      </c>
      <c r="H38" s="49" t="s">
        <v>66</v>
      </c>
      <c r="I38" s="86" t="str">
        <f t="shared" ref="I38:I39" si="12">IF(H38="","",IF(N(H38)=0,"*",ROUND(100*I$27/(100*H38-40*INT(H38)),2)))</f>
        <v>*</v>
      </c>
      <c r="J38" s="51">
        <f t="shared" ref="J38:J39" si="13">SUM(M38:N38)</f>
        <v>0</v>
      </c>
      <c r="K38" s="12"/>
      <c r="L38" s="11"/>
      <c r="M38" s="125">
        <f t="shared" ref="M38:N39" si="14">LARGE($P38:$X38,M$25)</f>
        <v>0</v>
      </c>
      <c r="N38" s="125">
        <f t="shared" si="14"/>
        <v>0</v>
      </c>
      <c r="O38" s="125"/>
      <c r="P38" s="125">
        <f t="shared" ref="P38:P39" si="15">N(E38)</f>
        <v>0</v>
      </c>
      <c r="Q38" s="125">
        <f t="shared" ref="Q38:Q39" si="16">N(G38)</f>
        <v>0</v>
      </c>
      <c r="R38" s="125">
        <f t="shared" ref="R38:R39" si="17">N(I38)</f>
        <v>0</v>
      </c>
    </row>
    <row r="39" spans="1:37" ht="13.5" thickBot="1" x14ac:dyDescent="0.25">
      <c r="A39" s="81"/>
      <c r="B39" s="75" t="s">
        <v>94</v>
      </c>
      <c r="C39" s="100" t="s">
        <v>52</v>
      </c>
      <c r="D39" s="54"/>
      <c r="E39" s="55" t="str">
        <f t="shared" si="10"/>
        <v/>
      </c>
      <c r="F39" s="54" t="s">
        <v>81</v>
      </c>
      <c r="G39" s="56" t="str">
        <f t="shared" si="11"/>
        <v>*</v>
      </c>
      <c r="H39" s="54"/>
      <c r="I39" s="55" t="str">
        <f t="shared" si="12"/>
        <v/>
      </c>
      <c r="J39" s="55">
        <f t="shared" si="13"/>
        <v>0</v>
      </c>
      <c r="K39" s="12"/>
      <c r="L39" s="11"/>
      <c r="M39" s="125">
        <f t="shared" si="14"/>
        <v>0</v>
      </c>
      <c r="N39" s="125">
        <f t="shared" si="14"/>
        <v>0</v>
      </c>
      <c r="O39" s="125"/>
      <c r="P39" s="125">
        <f t="shared" si="15"/>
        <v>0</v>
      </c>
      <c r="Q39" s="125">
        <f t="shared" si="16"/>
        <v>0</v>
      </c>
      <c r="R39" s="125">
        <f t="shared" si="17"/>
        <v>0</v>
      </c>
    </row>
    <row r="40" spans="1:37" s="30" customFormat="1" ht="13.5" thickBot="1" x14ac:dyDescent="0.25">
      <c r="A40" s="4"/>
      <c r="B40" s="8"/>
      <c r="C40" s="9"/>
      <c r="D40" s="28"/>
      <c r="E40" s="1"/>
      <c r="F40" s="28"/>
      <c r="G40" s="19"/>
      <c r="H40" s="28"/>
      <c r="I40" s="29"/>
      <c r="J40" s="19"/>
      <c r="K40" s="29"/>
      <c r="L40" s="29"/>
      <c r="M40" s="125"/>
      <c r="N40" s="125"/>
      <c r="O40" s="125"/>
      <c r="P40" s="125"/>
      <c r="Q40" s="125"/>
      <c r="R40" s="125"/>
      <c r="S40" s="141"/>
    </row>
    <row r="41" spans="1:37" ht="13.5" customHeight="1" x14ac:dyDescent="0.25">
      <c r="A41" s="158"/>
      <c r="B41" s="152" t="s">
        <v>251</v>
      </c>
      <c r="C41" s="162" t="s">
        <v>2</v>
      </c>
      <c r="D41" s="165" t="s">
        <v>209</v>
      </c>
      <c r="E41" s="165"/>
      <c r="F41" s="165" t="s">
        <v>210</v>
      </c>
      <c r="G41" s="165"/>
      <c r="H41" s="165" t="s">
        <v>203</v>
      </c>
      <c r="I41" s="165"/>
      <c r="J41" s="166" t="s">
        <v>68</v>
      </c>
      <c r="K41" s="171"/>
      <c r="L41" s="171"/>
      <c r="M41" s="125"/>
      <c r="N41" s="125"/>
      <c r="O41" s="125"/>
      <c r="P41" s="125"/>
      <c r="Q41" s="125"/>
      <c r="R41" s="125"/>
    </row>
    <row r="42" spans="1:37" ht="13.5" customHeight="1" x14ac:dyDescent="0.25">
      <c r="A42" s="159"/>
      <c r="B42" s="161"/>
      <c r="C42" s="163"/>
      <c r="D42" s="170" t="s">
        <v>211</v>
      </c>
      <c r="E42" s="170"/>
      <c r="F42" s="170" t="s">
        <v>212</v>
      </c>
      <c r="G42" s="170"/>
      <c r="H42" s="170" t="s">
        <v>213</v>
      </c>
      <c r="I42" s="170"/>
      <c r="J42" s="167"/>
      <c r="K42" s="171"/>
      <c r="L42" s="171"/>
      <c r="M42" s="125"/>
      <c r="N42" s="125"/>
      <c r="O42" s="125"/>
      <c r="P42" s="125"/>
      <c r="Q42" s="125"/>
      <c r="R42" s="125"/>
    </row>
    <row r="43" spans="1:37" ht="13.5" customHeight="1" thickBot="1" x14ac:dyDescent="0.25">
      <c r="A43" s="160"/>
      <c r="B43" s="153"/>
      <c r="C43" s="164"/>
      <c r="D43" s="26" t="s">
        <v>0</v>
      </c>
      <c r="E43" s="27" t="s">
        <v>1</v>
      </c>
      <c r="F43" s="26" t="s">
        <v>0</v>
      </c>
      <c r="G43" s="27" t="s">
        <v>1</v>
      </c>
      <c r="H43" s="26" t="s">
        <v>0</v>
      </c>
      <c r="I43" s="27" t="s">
        <v>1</v>
      </c>
      <c r="J43" s="168"/>
      <c r="K43" s="16"/>
      <c r="L43" s="15"/>
      <c r="M43" s="125"/>
      <c r="N43" s="125"/>
      <c r="O43" s="125"/>
      <c r="P43" s="125"/>
      <c r="Q43" s="125"/>
      <c r="R43" s="125"/>
    </row>
    <row r="44" spans="1:37" s="118" customFormat="1" ht="13.5" hidden="1" outlineLevel="1" thickBot="1" x14ac:dyDescent="0.25">
      <c r="A44" s="113"/>
      <c r="B44" s="114">
        <f>ROW()+1</f>
        <v>45</v>
      </c>
      <c r="C44" s="115" cm="1">
        <f t="array" ref="C44">MATCH(TRUE,ISBLANK(C45:C168),0)+ROW()-1</f>
        <v>54</v>
      </c>
      <c r="D44" s="116">
        <f ca="1">MIN(INDIRECT(ADDRESS($B44,COLUMN())&amp;":"&amp;ADDRESS($C44,COLUMN())))</f>
        <v>26.04</v>
      </c>
      <c r="E44" s="117">
        <f ca="1">100*D44-40*INT(D44)</f>
        <v>1564</v>
      </c>
      <c r="F44" s="116">
        <f ca="1">MIN(INDIRECT(ADDRESS($B44,COLUMN())&amp;":"&amp;ADDRESS($C44,COLUMN())))</f>
        <v>20.54</v>
      </c>
      <c r="G44" s="117">
        <f t="shared" ref="G44" ca="1" si="18">F44*100-40*INT(F44)</f>
        <v>1254</v>
      </c>
      <c r="H44" s="116">
        <f ca="1">MIN(INDIRECT(ADDRESS($B44,COLUMN())&amp;":"&amp;ADDRESS($C44,COLUMN())))</f>
        <v>21.46</v>
      </c>
      <c r="I44" s="117">
        <f t="shared" ref="I44" ca="1" si="19">H44*100-40*INT(H44)</f>
        <v>1306</v>
      </c>
      <c r="J44" s="116"/>
      <c r="K44" s="117"/>
      <c r="L44" s="116"/>
      <c r="M44" s="125"/>
      <c r="N44" s="125"/>
      <c r="O44" s="125"/>
      <c r="P44" s="125"/>
      <c r="Q44" s="125"/>
      <c r="R44" s="125"/>
      <c r="S44" s="140"/>
      <c r="Y44" s="119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</row>
    <row r="45" spans="1:37" collapsed="1" x14ac:dyDescent="0.2">
      <c r="A45" s="43" t="s">
        <v>3</v>
      </c>
      <c r="B45" s="98" t="s">
        <v>29</v>
      </c>
      <c r="C45" s="44" t="s">
        <v>61</v>
      </c>
      <c r="D45" s="45">
        <v>26.04</v>
      </c>
      <c r="E45" s="46">
        <f t="shared" ref="E45:E52" ca="1" si="20">IF(D45="","",IF(N(D45)=0,"*",ROUND(100*E$44/(100*D45-40*INT(D45)),2)))</f>
        <v>100</v>
      </c>
      <c r="F45" s="45"/>
      <c r="G45" s="46" t="str">
        <f t="shared" ref="G45:G52" si="21">IF(F45="","",IF(N(F45)=0,"*",ROUND(100*G$44/(100*F45-40*INT(F45)),2)))</f>
        <v/>
      </c>
      <c r="H45" s="45">
        <v>22.44</v>
      </c>
      <c r="I45" s="46">
        <f t="shared" ref="I45:I52" ca="1" si="22">IF(H45="","",IF(N(H45)=0,"*",ROUND(100*I$44/(100*H45-40*INT(H45)),2)))</f>
        <v>95.75</v>
      </c>
      <c r="J45" s="46">
        <f t="shared" ref="J45:J52" ca="1" si="23">SUM(M45:N45)</f>
        <v>195.75</v>
      </c>
      <c r="K45" s="10"/>
      <c r="L45" s="11"/>
      <c r="M45" s="125">
        <f t="shared" ref="M45:N52" ca="1" si="24">LARGE($P45:$X45,M$25)</f>
        <v>100</v>
      </c>
      <c r="N45" s="125">
        <f t="shared" ca="1" si="24"/>
        <v>95.75</v>
      </c>
      <c r="O45" s="125"/>
      <c r="P45" s="125">
        <f t="shared" ref="P45:P52" ca="1" si="25">N(E45)</f>
        <v>100</v>
      </c>
      <c r="Q45" s="125">
        <f t="shared" ref="Q45:Q52" si="26">N(G45)</f>
        <v>0</v>
      </c>
      <c r="R45" s="125">
        <f t="shared" ref="R45:R52" ca="1" si="27">N(I45)</f>
        <v>95.75</v>
      </c>
    </row>
    <row r="46" spans="1:37" x14ac:dyDescent="0.2">
      <c r="A46" s="80" t="s">
        <v>4</v>
      </c>
      <c r="B46" s="40" t="s">
        <v>185</v>
      </c>
      <c r="C46" s="48" t="s">
        <v>63</v>
      </c>
      <c r="D46" s="49"/>
      <c r="E46" s="51" t="str">
        <f t="shared" si="20"/>
        <v/>
      </c>
      <c r="F46" s="49">
        <v>36.04</v>
      </c>
      <c r="G46" s="51">
        <f t="shared" ca="1" si="21"/>
        <v>57.95</v>
      </c>
      <c r="H46" s="49">
        <v>44.5</v>
      </c>
      <c r="I46" s="51">
        <f t="shared" ca="1" si="22"/>
        <v>48.55</v>
      </c>
      <c r="J46" s="51">
        <f t="shared" ca="1" si="23"/>
        <v>106.5</v>
      </c>
      <c r="K46" s="10"/>
      <c r="L46" s="11"/>
      <c r="M46" s="125">
        <f t="shared" ca="1" si="24"/>
        <v>57.95</v>
      </c>
      <c r="N46" s="125">
        <f t="shared" ca="1" si="24"/>
        <v>48.55</v>
      </c>
      <c r="O46" s="125"/>
      <c r="P46" s="125">
        <f t="shared" si="25"/>
        <v>0</v>
      </c>
      <c r="Q46" s="125">
        <f t="shared" ca="1" si="26"/>
        <v>57.95</v>
      </c>
      <c r="R46" s="125">
        <f t="shared" ca="1" si="27"/>
        <v>48.55</v>
      </c>
    </row>
    <row r="47" spans="1:37" x14ac:dyDescent="0.2">
      <c r="A47" s="79" t="s">
        <v>5</v>
      </c>
      <c r="B47" s="73" t="s">
        <v>70</v>
      </c>
      <c r="C47" s="48" t="s">
        <v>63</v>
      </c>
      <c r="D47" s="49"/>
      <c r="E47" s="51" t="str">
        <f t="shared" si="20"/>
        <v/>
      </c>
      <c r="F47" s="49">
        <v>20.54</v>
      </c>
      <c r="G47" s="51">
        <f t="shared" ca="1" si="21"/>
        <v>100</v>
      </c>
      <c r="H47" s="49"/>
      <c r="I47" s="50" t="str">
        <f t="shared" si="22"/>
        <v/>
      </c>
      <c r="J47" s="51">
        <f t="shared" ca="1" si="23"/>
        <v>100</v>
      </c>
      <c r="K47" s="10"/>
      <c r="L47" s="11"/>
      <c r="M47" s="125">
        <f t="shared" ca="1" si="24"/>
        <v>100</v>
      </c>
      <c r="N47" s="125">
        <f t="shared" ca="1" si="24"/>
        <v>0</v>
      </c>
      <c r="O47" s="125"/>
      <c r="P47" s="125">
        <f t="shared" si="25"/>
        <v>0</v>
      </c>
      <c r="Q47" s="125">
        <f t="shared" ca="1" si="26"/>
        <v>100</v>
      </c>
      <c r="R47" s="125">
        <f t="shared" si="27"/>
        <v>0</v>
      </c>
    </row>
    <row r="48" spans="1:37" x14ac:dyDescent="0.2">
      <c r="A48" s="79" t="s">
        <v>5</v>
      </c>
      <c r="B48" s="73" t="s">
        <v>50</v>
      </c>
      <c r="C48" s="48" t="s">
        <v>59</v>
      </c>
      <c r="D48" s="49"/>
      <c r="E48" s="51" t="str">
        <f t="shared" si="20"/>
        <v/>
      </c>
      <c r="F48" s="49"/>
      <c r="G48" s="50" t="str">
        <f t="shared" si="21"/>
        <v/>
      </c>
      <c r="H48" s="49">
        <v>21.46</v>
      </c>
      <c r="I48" s="51">
        <f t="shared" ca="1" si="22"/>
        <v>100</v>
      </c>
      <c r="J48" s="51">
        <f t="shared" ca="1" si="23"/>
        <v>100</v>
      </c>
      <c r="K48" s="10"/>
      <c r="L48" s="11"/>
      <c r="M48" s="125">
        <f t="shared" ca="1" si="24"/>
        <v>100</v>
      </c>
      <c r="N48" s="125">
        <f t="shared" ca="1" si="24"/>
        <v>0</v>
      </c>
      <c r="O48" s="125"/>
      <c r="P48" s="125">
        <f t="shared" si="25"/>
        <v>0</v>
      </c>
      <c r="Q48" s="125">
        <f t="shared" si="26"/>
        <v>0</v>
      </c>
      <c r="R48" s="125">
        <f t="shared" ca="1" si="27"/>
        <v>100</v>
      </c>
    </row>
    <row r="49" spans="1:213" x14ac:dyDescent="0.2">
      <c r="A49" s="79" t="s">
        <v>7</v>
      </c>
      <c r="B49" s="73" t="s">
        <v>95</v>
      </c>
      <c r="C49" s="48" t="s">
        <v>63</v>
      </c>
      <c r="D49" s="49"/>
      <c r="E49" s="42" t="str">
        <f t="shared" si="20"/>
        <v/>
      </c>
      <c r="F49" s="49">
        <v>21.35</v>
      </c>
      <c r="G49" s="42">
        <f t="shared" ca="1" si="21"/>
        <v>96.83</v>
      </c>
      <c r="H49" s="49"/>
      <c r="I49" s="42" t="str">
        <f t="shared" si="22"/>
        <v/>
      </c>
      <c r="J49" s="51">
        <f t="shared" ca="1" si="23"/>
        <v>96.83</v>
      </c>
      <c r="K49" s="10"/>
      <c r="L49" s="11"/>
      <c r="M49" s="125">
        <f t="shared" ca="1" si="24"/>
        <v>96.83</v>
      </c>
      <c r="N49" s="125">
        <f t="shared" ca="1" si="24"/>
        <v>0</v>
      </c>
      <c r="O49" s="125"/>
      <c r="P49" s="125">
        <f t="shared" si="25"/>
        <v>0</v>
      </c>
      <c r="Q49" s="125">
        <f t="shared" ca="1" si="26"/>
        <v>96.83</v>
      </c>
      <c r="R49" s="125">
        <f t="shared" si="27"/>
        <v>0</v>
      </c>
    </row>
    <row r="50" spans="1:213" x14ac:dyDescent="0.2">
      <c r="A50" s="79" t="s">
        <v>8</v>
      </c>
      <c r="B50" s="73" t="s">
        <v>78</v>
      </c>
      <c r="C50" s="48" t="s">
        <v>92</v>
      </c>
      <c r="D50" s="49"/>
      <c r="E50" s="51" t="str">
        <f t="shared" si="20"/>
        <v/>
      </c>
      <c r="F50" s="49">
        <v>29.08</v>
      </c>
      <c r="G50" s="51">
        <f t="shared" ca="1" si="21"/>
        <v>71.739999999999995</v>
      </c>
      <c r="H50" s="49"/>
      <c r="I50" s="51" t="str">
        <f t="shared" si="22"/>
        <v/>
      </c>
      <c r="J50" s="51">
        <f t="shared" ca="1" si="23"/>
        <v>71.739999999999995</v>
      </c>
      <c r="K50" s="10"/>
      <c r="L50" s="11"/>
      <c r="M50" s="125">
        <f t="shared" ca="1" si="24"/>
        <v>71.739999999999995</v>
      </c>
      <c r="N50" s="125">
        <f t="shared" ca="1" si="24"/>
        <v>0</v>
      </c>
      <c r="O50" s="125"/>
      <c r="P50" s="125">
        <f t="shared" si="25"/>
        <v>0</v>
      </c>
      <c r="Q50" s="125">
        <f t="shared" ca="1" si="26"/>
        <v>71.739999999999995</v>
      </c>
      <c r="R50" s="125">
        <f t="shared" si="27"/>
        <v>0</v>
      </c>
    </row>
    <row r="51" spans="1:213" x14ac:dyDescent="0.2">
      <c r="A51" s="79" t="s">
        <v>9</v>
      </c>
      <c r="B51" s="73" t="s">
        <v>202</v>
      </c>
      <c r="C51" s="48" t="s">
        <v>52</v>
      </c>
      <c r="D51" s="41"/>
      <c r="E51" s="51" t="str">
        <f t="shared" si="20"/>
        <v/>
      </c>
      <c r="F51" s="49"/>
      <c r="G51" s="51" t="str">
        <f t="shared" si="21"/>
        <v/>
      </c>
      <c r="H51" s="49">
        <v>37.08</v>
      </c>
      <c r="I51" s="51">
        <f t="shared" ca="1" si="22"/>
        <v>58.62</v>
      </c>
      <c r="J51" s="51">
        <f t="shared" ca="1" si="23"/>
        <v>58.62</v>
      </c>
      <c r="K51" s="10"/>
      <c r="L51" s="11"/>
      <c r="M51" s="125">
        <f t="shared" ca="1" si="24"/>
        <v>58.62</v>
      </c>
      <c r="N51" s="125">
        <f t="shared" ca="1" si="24"/>
        <v>0</v>
      </c>
      <c r="O51" s="125"/>
      <c r="P51" s="125">
        <f t="shared" si="25"/>
        <v>0</v>
      </c>
      <c r="Q51" s="125">
        <f t="shared" si="26"/>
        <v>0</v>
      </c>
      <c r="R51" s="125">
        <f t="shared" ca="1" si="27"/>
        <v>58.62</v>
      </c>
    </row>
    <row r="52" spans="1:213" x14ac:dyDescent="0.2">
      <c r="A52" s="79" t="s">
        <v>10</v>
      </c>
      <c r="B52" s="73" t="s">
        <v>227</v>
      </c>
      <c r="C52" s="48" t="s">
        <v>63</v>
      </c>
      <c r="D52" s="49"/>
      <c r="E52" s="51" t="str">
        <f t="shared" si="20"/>
        <v/>
      </c>
      <c r="F52" s="49">
        <v>38.18</v>
      </c>
      <c r="G52" s="51">
        <f t="shared" ca="1" si="21"/>
        <v>54.57</v>
      </c>
      <c r="H52" s="49"/>
      <c r="I52" s="51" t="str">
        <f t="shared" si="22"/>
        <v/>
      </c>
      <c r="J52" s="51">
        <f t="shared" ca="1" si="23"/>
        <v>54.57</v>
      </c>
      <c r="K52" s="10"/>
      <c r="L52" s="11"/>
      <c r="M52" s="125">
        <f t="shared" ca="1" si="24"/>
        <v>54.57</v>
      </c>
      <c r="N52" s="125">
        <f t="shared" ca="1" si="24"/>
        <v>0</v>
      </c>
      <c r="O52" s="125"/>
      <c r="P52" s="125">
        <f t="shared" si="25"/>
        <v>0</v>
      </c>
      <c r="Q52" s="125">
        <f t="shared" ca="1" si="26"/>
        <v>54.57</v>
      </c>
      <c r="R52" s="125">
        <f t="shared" si="27"/>
        <v>0</v>
      </c>
    </row>
    <row r="53" spans="1:213" x14ac:dyDescent="0.2">
      <c r="A53" s="79"/>
      <c r="B53" s="83" t="s">
        <v>96</v>
      </c>
      <c r="C53" s="48" t="s">
        <v>63</v>
      </c>
      <c r="D53" s="49"/>
      <c r="E53" s="86" t="str">
        <f t="shared" ref="E53:E54" si="28">IF(D53="","",IF(N(D53)=0,"*",ROUND(100*E$44/(100*D53-40*INT(D53)),2)))</f>
        <v/>
      </c>
      <c r="F53" s="49"/>
      <c r="G53" s="42" t="str">
        <f t="shared" ref="G53:G54" si="29">IF(F53="","",IF(N(F53)=0,"*",ROUND(100*G$44/(100*F53-40*INT(F53)),2)))</f>
        <v/>
      </c>
      <c r="H53" s="49"/>
      <c r="I53" s="42" t="str">
        <f t="shared" ref="I53:I54" si="30">IF(H53="","",IF(N(H53)=0,"*",ROUND(100*I$44/(100*H53-40*INT(H53)),2)))</f>
        <v/>
      </c>
      <c r="J53" s="51">
        <f t="shared" ref="J53:J54" si="31">SUM(M53:N53)</f>
        <v>0</v>
      </c>
      <c r="K53" s="10"/>
      <c r="L53" s="11"/>
      <c r="M53" s="125">
        <f t="shared" ref="M53:N54" si="32">LARGE($P53:$X53,M$25)</f>
        <v>0</v>
      </c>
      <c r="N53" s="125">
        <f t="shared" si="32"/>
        <v>0</v>
      </c>
      <c r="O53" s="125"/>
      <c r="P53" s="125">
        <f t="shared" ref="P53:P54" si="33">N(E53)</f>
        <v>0</v>
      </c>
      <c r="Q53" s="125">
        <f t="shared" ref="Q53:Q54" si="34">N(G53)</f>
        <v>0</v>
      </c>
      <c r="R53" s="125">
        <f t="shared" ref="R53:R54" si="35">N(I53)</f>
        <v>0</v>
      </c>
    </row>
    <row r="54" spans="1:213" ht="13.5" thickBot="1" x14ac:dyDescent="0.25">
      <c r="A54" s="99"/>
      <c r="B54" s="75" t="s">
        <v>171</v>
      </c>
      <c r="C54" s="53" t="s">
        <v>52</v>
      </c>
      <c r="D54" s="54" t="s">
        <v>79</v>
      </c>
      <c r="E54" s="56" t="str">
        <f t="shared" si="28"/>
        <v>*</v>
      </c>
      <c r="F54" s="54"/>
      <c r="G54" s="55" t="str">
        <f t="shared" si="29"/>
        <v/>
      </c>
      <c r="H54" s="54"/>
      <c r="I54" s="55" t="str">
        <f t="shared" si="30"/>
        <v/>
      </c>
      <c r="J54" s="55">
        <f t="shared" si="31"/>
        <v>0</v>
      </c>
      <c r="K54" s="10"/>
      <c r="L54" s="11"/>
      <c r="M54" s="125">
        <f t="shared" si="32"/>
        <v>0</v>
      </c>
      <c r="N54" s="125">
        <f t="shared" si="32"/>
        <v>0</v>
      </c>
      <c r="O54" s="125"/>
      <c r="P54" s="125">
        <f t="shared" si="33"/>
        <v>0</v>
      </c>
      <c r="Q54" s="125">
        <f t="shared" si="34"/>
        <v>0</v>
      </c>
      <c r="R54" s="125">
        <f t="shared" si="35"/>
        <v>0</v>
      </c>
    </row>
    <row r="55" spans="1:213" s="30" customFormat="1" ht="13.5" thickBot="1" x14ac:dyDescent="0.25">
      <c r="A55" s="4"/>
      <c r="B55" s="8"/>
      <c r="C55" s="9"/>
      <c r="D55" s="28"/>
      <c r="E55" s="1"/>
      <c r="F55" s="28"/>
      <c r="G55" s="19"/>
      <c r="H55" s="28"/>
      <c r="I55" s="29"/>
      <c r="J55" s="19"/>
      <c r="K55" s="29"/>
      <c r="L55" s="29"/>
      <c r="M55" s="125"/>
      <c r="N55" s="125"/>
      <c r="O55" s="125"/>
      <c r="P55" s="125"/>
      <c r="Q55" s="125"/>
      <c r="R55" s="125"/>
      <c r="S55" s="141"/>
    </row>
    <row r="56" spans="1:213" s="136" customFormat="1" ht="13.5" customHeight="1" x14ac:dyDescent="0.25">
      <c r="A56" s="158"/>
      <c r="B56" s="152" t="s">
        <v>19</v>
      </c>
      <c r="C56" s="162" t="s">
        <v>2</v>
      </c>
      <c r="D56" s="165" t="s">
        <v>209</v>
      </c>
      <c r="E56" s="165"/>
      <c r="F56" s="165" t="s">
        <v>210</v>
      </c>
      <c r="G56" s="165"/>
      <c r="H56" s="165" t="s">
        <v>203</v>
      </c>
      <c r="I56" s="165"/>
      <c r="J56" s="166" t="s">
        <v>68</v>
      </c>
      <c r="K56" s="169"/>
      <c r="L56" s="169"/>
      <c r="M56" s="125"/>
      <c r="N56" s="125"/>
      <c r="O56" s="125"/>
      <c r="P56" s="125"/>
      <c r="Q56" s="125"/>
      <c r="R56" s="125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</row>
    <row r="57" spans="1:213" s="136" customFormat="1" ht="13.5" customHeight="1" x14ac:dyDescent="0.25">
      <c r="A57" s="159"/>
      <c r="B57" s="161"/>
      <c r="C57" s="163"/>
      <c r="D57" s="170" t="s">
        <v>211</v>
      </c>
      <c r="E57" s="170"/>
      <c r="F57" s="170" t="s">
        <v>212</v>
      </c>
      <c r="G57" s="170"/>
      <c r="H57" s="170" t="s">
        <v>213</v>
      </c>
      <c r="I57" s="170"/>
      <c r="J57" s="167"/>
      <c r="K57" s="169"/>
      <c r="L57" s="169"/>
      <c r="M57" s="125"/>
      <c r="N57" s="125"/>
      <c r="O57" s="125"/>
      <c r="P57" s="125"/>
      <c r="Q57" s="125"/>
      <c r="R57" s="125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</row>
    <row r="58" spans="1:213" s="136" customFormat="1" ht="13.5" customHeight="1" thickBot="1" x14ac:dyDescent="0.25">
      <c r="A58" s="160"/>
      <c r="B58" s="153"/>
      <c r="C58" s="164"/>
      <c r="D58" s="26" t="s">
        <v>0</v>
      </c>
      <c r="E58" s="27" t="s">
        <v>1</v>
      </c>
      <c r="F58" s="26" t="s">
        <v>0</v>
      </c>
      <c r="G58" s="27" t="s">
        <v>1</v>
      </c>
      <c r="H58" s="26" t="s">
        <v>0</v>
      </c>
      <c r="I58" s="27" t="s">
        <v>1</v>
      </c>
      <c r="J58" s="168"/>
      <c r="K58" s="14"/>
      <c r="L58" s="15"/>
      <c r="M58" s="125"/>
      <c r="N58" s="125"/>
      <c r="O58" s="125"/>
      <c r="P58" s="125"/>
      <c r="Q58" s="125"/>
      <c r="R58" s="125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</row>
    <row r="59" spans="1:213" s="118" customFormat="1" ht="13.5" hidden="1" outlineLevel="1" thickBot="1" x14ac:dyDescent="0.25">
      <c r="A59" s="113"/>
      <c r="B59" s="114">
        <f>ROW()+1</f>
        <v>60</v>
      </c>
      <c r="C59" s="115" cm="1">
        <f t="array" ref="C59">MATCH(TRUE,ISBLANK(C60:C168),0)+ROW()-1</f>
        <v>68</v>
      </c>
      <c r="D59" s="116">
        <f ca="1">MIN(INDIRECT(ADDRESS($B59,COLUMN())&amp;":"&amp;ADDRESS($C59,COLUMN())))</f>
        <v>17.440000000000001</v>
      </c>
      <c r="E59" s="117">
        <f ca="1">100*D59-40*INT(D59)</f>
        <v>1064.0000000000002</v>
      </c>
      <c r="F59" s="116">
        <f ca="1">MIN(INDIRECT(ADDRESS($B59,COLUMN())&amp;":"&amp;ADDRESS($C59,COLUMN())))</f>
        <v>15.08</v>
      </c>
      <c r="G59" s="117">
        <f t="shared" ref="G59" ca="1" si="36">F59*100-40*INT(F59)</f>
        <v>908</v>
      </c>
      <c r="H59" s="116">
        <f ca="1">MIN(INDIRECT(ADDRESS($B59,COLUMN())&amp;":"&amp;ADDRESS($C59,COLUMN())))</f>
        <v>19.29</v>
      </c>
      <c r="I59" s="117">
        <f t="shared" ref="I59" ca="1" si="37">H59*100-40*INT(H59)</f>
        <v>1169</v>
      </c>
      <c r="J59" s="116"/>
      <c r="K59" s="117"/>
      <c r="L59" s="116"/>
      <c r="M59" s="125"/>
      <c r="N59" s="125"/>
      <c r="O59" s="125"/>
      <c r="P59" s="125"/>
      <c r="Q59" s="125"/>
      <c r="R59" s="125"/>
      <c r="S59" s="140"/>
      <c r="Y59" s="119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</row>
    <row r="60" spans="1:213" ht="12.75" customHeight="1" collapsed="1" x14ac:dyDescent="0.2">
      <c r="A60" s="82" t="s">
        <v>3</v>
      </c>
      <c r="B60" s="84" t="s">
        <v>121</v>
      </c>
      <c r="C60" s="44" t="s">
        <v>63</v>
      </c>
      <c r="D60" s="45"/>
      <c r="E60" s="47" t="str">
        <f t="shared" ref="E60:E68" si="38">IF(D60="","",IF(N(D60)=0,"*",ROUND(100*E$59/(100*D60-40*INT(D60)),2)))</f>
        <v/>
      </c>
      <c r="F60" s="45">
        <v>15.08</v>
      </c>
      <c r="G60" s="46">
        <f t="shared" ref="G60:G68" ca="1" si="39">IF(F60="","",IF(N(F60)=0,"*",ROUND(100*G$59/(100*F60-40*INT(F60)),2)))</f>
        <v>100</v>
      </c>
      <c r="H60" s="45">
        <v>19.29</v>
      </c>
      <c r="I60" s="46">
        <f t="shared" ref="I60:I68" ca="1" si="40">IF(H60="","",IF(N(H60)=0,"*",ROUND(100*I$59/(100*H60-40*INT(H60)),2)))</f>
        <v>100</v>
      </c>
      <c r="J60" s="46">
        <f t="shared" ref="J60:J68" ca="1" si="41">SUM(M60:N60)</f>
        <v>200</v>
      </c>
      <c r="K60" s="12"/>
      <c r="L60" s="11"/>
      <c r="M60" s="125">
        <f t="shared" ref="M60:N68" ca="1" si="42">LARGE($P60:$X60,M$25)</f>
        <v>100</v>
      </c>
      <c r="N60" s="125">
        <f t="shared" ca="1" si="42"/>
        <v>100</v>
      </c>
      <c r="O60" s="125"/>
      <c r="P60" s="125">
        <f t="shared" ref="P60:P68" si="43">N(E60)</f>
        <v>0</v>
      </c>
      <c r="Q60" s="125">
        <f t="shared" ref="Q60:Q68" ca="1" si="44">N(G60)</f>
        <v>100</v>
      </c>
      <c r="R60" s="125">
        <f t="shared" ref="R60:R68" ca="1" si="45">N(I60)</f>
        <v>100</v>
      </c>
    </row>
    <row r="61" spans="1:213" ht="12.75" customHeight="1" x14ac:dyDescent="0.2">
      <c r="A61" s="79" t="s">
        <v>4</v>
      </c>
      <c r="B61" s="73" t="s">
        <v>21</v>
      </c>
      <c r="C61" s="48" t="s">
        <v>87</v>
      </c>
      <c r="D61" s="49">
        <v>17.440000000000001</v>
      </c>
      <c r="E61" s="51">
        <f t="shared" ca="1" si="38"/>
        <v>100</v>
      </c>
      <c r="F61" s="49"/>
      <c r="G61" s="51" t="str">
        <f t="shared" si="39"/>
        <v/>
      </c>
      <c r="H61" s="49">
        <v>20.309999999999999</v>
      </c>
      <c r="I61" s="51">
        <f t="shared" ca="1" si="40"/>
        <v>94.96</v>
      </c>
      <c r="J61" s="51">
        <f t="shared" ca="1" si="41"/>
        <v>194.95999999999998</v>
      </c>
      <c r="K61" s="12"/>
      <c r="L61" s="11"/>
      <c r="M61" s="125">
        <f t="shared" ca="1" si="42"/>
        <v>100</v>
      </c>
      <c r="N61" s="125">
        <f t="shared" ca="1" si="42"/>
        <v>94.96</v>
      </c>
      <c r="O61" s="125"/>
      <c r="P61" s="125">
        <f t="shared" ca="1" si="43"/>
        <v>100</v>
      </c>
      <c r="Q61" s="125">
        <f t="shared" si="44"/>
        <v>0</v>
      </c>
      <c r="R61" s="125">
        <f t="shared" ca="1" si="45"/>
        <v>94.96</v>
      </c>
    </row>
    <row r="62" spans="1:213" ht="12.75" customHeight="1" x14ac:dyDescent="0.2">
      <c r="A62" s="79" t="s">
        <v>5</v>
      </c>
      <c r="B62" s="73" t="s">
        <v>182</v>
      </c>
      <c r="C62" s="48" t="s">
        <v>63</v>
      </c>
      <c r="D62" s="49"/>
      <c r="E62" s="51" t="str">
        <f t="shared" si="38"/>
        <v/>
      </c>
      <c r="F62" s="49">
        <v>20</v>
      </c>
      <c r="G62" s="51">
        <f t="shared" ca="1" si="39"/>
        <v>75.67</v>
      </c>
      <c r="H62" s="49">
        <v>24.15</v>
      </c>
      <c r="I62" s="51">
        <f t="shared" ca="1" si="40"/>
        <v>80.34</v>
      </c>
      <c r="J62" s="51">
        <f t="shared" ca="1" si="41"/>
        <v>156.01</v>
      </c>
      <c r="K62" s="12"/>
      <c r="L62" s="11"/>
      <c r="M62" s="125">
        <f t="shared" ca="1" si="42"/>
        <v>80.34</v>
      </c>
      <c r="N62" s="125">
        <f t="shared" ca="1" si="42"/>
        <v>75.67</v>
      </c>
      <c r="O62" s="125"/>
      <c r="P62" s="125">
        <f t="shared" si="43"/>
        <v>0</v>
      </c>
      <c r="Q62" s="125">
        <f t="shared" ca="1" si="44"/>
        <v>75.67</v>
      </c>
      <c r="R62" s="125">
        <f t="shared" ca="1" si="45"/>
        <v>80.34</v>
      </c>
    </row>
    <row r="63" spans="1:213" ht="12.75" customHeight="1" x14ac:dyDescent="0.2">
      <c r="A63" s="79" t="s">
        <v>6</v>
      </c>
      <c r="B63" s="40" t="s">
        <v>73</v>
      </c>
      <c r="C63" s="48" t="s">
        <v>160</v>
      </c>
      <c r="D63" s="49">
        <v>29.2</v>
      </c>
      <c r="E63" s="51">
        <f t="shared" ca="1" si="38"/>
        <v>60.45</v>
      </c>
      <c r="F63" s="49">
        <v>25.07</v>
      </c>
      <c r="G63" s="51">
        <f t="shared" ca="1" si="39"/>
        <v>60.25</v>
      </c>
      <c r="H63" s="49"/>
      <c r="I63" s="51" t="str">
        <f t="shared" si="40"/>
        <v/>
      </c>
      <c r="J63" s="51">
        <f t="shared" ca="1" si="41"/>
        <v>120.7</v>
      </c>
      <c r="K63" s="12"/>
      <c r="L63" s="11"/>
      <c r="M63" s="125">
        <f t="shared" ca="1" si="42"/>
        <v>60.45</v>
      </c>
      <c r="N63" s="125">
        <f t="shared" ca="1" si="42"/>
        <v>60.25</v>
      </c>
      <c r="O63" s="125"/>
      <c r="P63" s="125">
        <f t="shared" ca="1" si="43"/>
        <v>60.45</v>
      </c>
      <c r="Q63" s="125">
        <f t="shared" ca="1" si="44"/>
        <v>60.25</v>
      </c>
      <c r="R63" s="125">
        <f t="shared" si="45"/>
        <v>0</v>
      </c>
    </row>
    <row r="64" spans="1:213" ht="12.75" customHeight="1" x14ac:dyDescent="0.2">
      <c r="A64" s="79" t="s">
        <v>7</v>
      </c>
      <c r="B64" s="40" t="s">
        <v>119</v>
      </c>
      <c r="C64" s="48" t="s">
        <v>59</v>
      </c>
      <c r="D64" s="49">
        <v>20.29</v>
      </c>
      <c r="E64" s="51">
        <f t="shared" ca="1" si="38"/>
        <v>86.57</v>
      </c>
      <c r="F64" s="49"/>
      <c r="G64" s="51" t="str">
        <f t="shared" si="39"/>
        <v/>
      </c>
      <c r="H64" s="49"/>
      <c r="I64" s="50" t="str">
        <f t="shared" si="40"/>
        <v/>
      </c>
      <c r="J64" s="51">
        <f t="shared" ca="1" si="41"/>
        <v>86.57</v>
      </c>
      <c r="K64" s="12"/>
      <c r="L64" s="11"/>
      <c r="M64" s="125">
        <f t="shared" ca="1" si="42"/>
        <v>86.57</v>
      </c>
      <c r="N64" s="125">
        <f t="shared" ca="1" si="42"/>
        <v>0</v>
      </c>
      <c r="O64" s="125"/>
      <c r="P64" s="125">
        <f t="shared" ca="1" si="43"/>
        <v>86.57</v>
      </c>
      <c r="Q64" s="125">
        <f t="shared" si="44"/>
        <v>0</v>
      </c>
      <c r="R64" s="125">
        <f t="shared" si="45"/>
        <v>0</v>
      </c>
    </row>
    <row r="65" spans="1:213" ht="12.75" customHeight="1" x14ac:dyDescent="0.2">
      <c r="A65" s="79" t="s">
        <v>8</v>
      </c>
      <c r="B65" s="73" t="s">
        <v>18</v>
      </c>
      <c r="C65" s="48" t="s">
        <v>52</v>
      </c>
      <c r="D65" s="49"/>
      <c r="E65" s="51" t="str">
        <f t="shared" si="38"/>
        <v/>
      </c>
      <c r="F65" s="49">
        <v>18.3</v>
      </c>
      <c r="G65" s="51">
        <f t="shared" ca="1" si="39"/>
        <v>81.8</v>
      </c>
      <c r="H65" s="49"/>
      <c r="I65" s="51" t="str">
        <f t="shared" si="40"/>
        <v/>
      </c>
      <c r="J65" s="51">
        <f t="shared" ca="1" si="41"/>
        <v>81.8</v>
      </c>
      <c r="K65" s="12"/>
      <c r="L65" s="11"/>
      <c r="M65" s="125">
        <f t="shared" ca="1" si="42"/>
        <v>81.8</v>
      </c>
      <c r="N65" s="125">
        <f t="shared" ca="1" si="42"/>
        <v>0</v>
      </c>
      <c r="O65" s="125"/>
      <c r="P65" s="125">
        <f t="shared" si="43"/>
        <v>0</v>
      </c>
      <c r="Q65" s="125">
        <f t="shared" ca="1" si="44"/>
        <v>81.8</v>
      </c>
      <c r="R65" s="125">
        <f t="shared" si="45"/>
        <v>0</v>
      </c>
    </row>
    <row r="66" spans="1:213" ht="12.75" customHeight="1" x14ac:dyDescent="0.2">
      <c r="A66" s="79" t="s">
        <v>9</v>
      </c>
      <c r="B66" s="73" t="s">
        <v>22</v>
      </c>
      <c r="C66" s="48" t="s">
        <v>63</v>
      </c>
      <c r="D66" s="49">
        <v>22.4</v>
      </c>
      <c r="E66" s="51">
        <f t="shared" ca="1" si="38"/>
        <v>78.239999999999995</v>
      </c>
      <c r="F66" s="49" t="s">
        <v>81</v>
      </c>
      <c r="G66" s="52" t="str">
        <f t="shared" si="39"/>
        <v>*</v>
      </c>
      <c r="H66" s="49"/>
      <c r="I66" s="51" t="str">
        <f t="shared" si="40"/>
        <v/>
      </c>
      <c r="J66" s="51">
        <f t="shared" ca="1" si="41"/>
        <v>78.239999999999995</v>
      </c>
      <c r="K66" s="12"/>
      <c r="L66" s="11"/>
      <c r="M66" s="125">
        <f t="shared" ca="1" si="42"/>
        <v>78.239999999999995</v>
      </c>
      <c r="N66" s="125">
        <f t="shared" ca="1" si="42"/>
        <v>0</v>
      </c>
      <c r="O66" s="125"/>
      <c r="P66" s="125">
        <f t="shared" ca="1" si="43"/>
        <v>78.239999999999995</v>
      </c>
      <c r="Q66" s="125">
        <f t="shared" si="44"/>
        <v>0</v>
      </c>
      <c r="R66" s="125">
        <f t="shared" si="45"/>
        <v>0</v>
      </c>
    </row>
    <row r="67" spans="1:213" ht="12.75" customHeight="1" x14ac:dyDescent="0.2">
      <c r="A67" s="79" t="s">
        <v>10</v>
      </c>
      <c r="B67" s="73" t="s">
        <v>228</v>
      </c>
      <c r="C67" s="48" t="s">
        <v>52</v>
      </c>
      <c r="D67" s="49"/>
      <c r="E67" s="51" t="str">
        <f t="shared" si="38"/>
        <v/>
      </c>
      <c r="F67" s="49">
        <v>22.51</v>
      </c>
      <c r="G67" s="51">
        <f t="shared" ca="1" si="39"/>
        <v>66.23</v>
      </c>
      <c r="H67" s="49"/>
      <c r="I67" s="51" t="str">
        <f t="shared" si="40"/>
        <v/>
      </c>
      <c r="J67" s="51">
        <f t="shared" ca="1" si="41"/>
        <v>66.23</v>
      </c>
      <c r="K67" s="12"/>
      <c r="L67" s="11"/>
      <c r="M67" s="125">
        <f t="shared" ca="1" si="42"/>
        <v>66.23</v>
      </c>
      <c r="N67" s="125">
        <f t="shared" ca="1" si="42"/>
        <v>0</v>
      </c>
      <c r="O67" s="125"/>
      <c r="P67" s="125">
        <f t="shared" si="43"/>
        <v>0</v>
      </c>
      <c r="Q67" s="125">
        <f t="shared" ca="1" si="44"/>
        <v>66.23</v>
      </c>
      <c r="R67" s="125">
        <f t="shared" si="45"/>
        <v>0</v>
      </c>
    </row>
    <row r="68" spans="1:213" s="18" customFormat="1" ht="12.75" customHeight="1" thickBot="1" x14ac:dyDescent="0.25">
      <c r="A68" s="99" t="s">
        <v>11</v>
      </c>
      <c r="B68" s="75" t="s">
        <v>120</v>
      </c>
      <c r="C68" s="53" t="s">
        <v>63</v>
      </c>
      <c r="D68" s="54"/>
      <c r="E68" s="55" t="str">
        <f t="shared" si="38"/>
        <v/>
      </c>
      <c r="F68" s="54"/>
      <c r="G68" s="55" t="str">
        <f t="shared" si="39"/>
        <v/>
      </c>
      <c r="H68" s="54">
        <v>31.23</v>
      </c>
      <c r="I68" s="55">
        <f t="shared" ca="1" si="40"/>
        <v>62.08</v>
      </c>
      <c r="J68" s="55">
        <f t="shared" ca="1" si="41"/>
        <v>62.08</v>
      </c>
      <c r="K68" s="12"/>
      <c r="L68" s="11"/>
      <c r="M68" s="125">
        <f t="shared" ca="1" si="42"/>
        <v>62.08</v>
      </c>
      <c r="N68" s="125">
        <f t="shared" ca="1" si="42"/>
        <v>0</v>
      </c>
      <c r="O68" s="125"/>
      <c r="P68" s="125">
        <f t="shared" si="43"/>
        <v>0</v>
      </c>
      <c r="Q68" s="125">
        <f t="shared" si="44"/>
        <v>0</v>
      </c>
      <c r="R68" s="125">
        <f t="shared" ca="1" si="45"/>
        <v>62.08</v>
      </c>
      <c r="S68" s="142"/>
    </row>
    <row r="69" spans="1:213" ht="13.5" thickBot="1" x14ac:dyDescent="0.25">
      <c r="A69" s="3"/>
      <c r="M69" s="125"/>
      <c r="N69" s="125"/>
      <c r="O69" s="125"/>
      <c r="P69" s="125"/>
      <c r="Q69" s="125"/>
      <c r="R69" s="125"/>
    </row>
    <row r="70" spans="1:213" ht="13.5" customHeight="1" x14ac:dyDescent="0.25">
      <c r="A70" s="158"/>
      <c r="B70" s="152" t="s">
        <v>20</v>
      </c>
      <c r="C70" s="162" t="s">
        <v>2</v>
      </c>
      <c r="D70" s="165" t="s">
        <v>209</v>
      </c>
      <c r="E70" s="165"/>
      <c r="F70" s="165" t="s">
        <v>210</v>
      </c>
      <c r="G70" s="165"/>
      <c r="H70" s="165" t="s">
        <v>203</v>
      </c>
      <c r="I70" s="165"/>
      <c r="J70" s="166" t="s">
        <v>68</v>
      </c>
      <c r="K70" s="169"/>
      <c r="L70" s="169"/>
      <c r="M70" s="125"/>
      <c r="N70" s="125"/>
      <c r="O70" s="125"/>
      <c r="P70" s="125"/>
      <c r="Q70" s="125"/>
      <c r="R70" s="125"/>
    </row>
    <row r="71" spans="1:213" ht="13.5" customHeight="1" x14ac:dyDescent="0.25">
      <c r="A71" s="159"/>
      <c r="B71" s="161"/>
      <c r="C71" s="163"/>
      <c r="D71" s="170" t="s">
        <v>211</v>
      </c>
      <c r="E71" s="170"/>
      <c r="F71" s="170" t="s">
        <v>212</v>
      </c>
      <c r="G71" s="170"/>
      <c r="H71" s="170" t="s">
        <v>213</v>
      </c>
      <c r="I71" s="170"/>
      <c r="J71" s="167"/>
      <c r="K71" s="169"/>
      <c r="L71" s="169"/>
      <c r="M71" s="125"/>
      <c r="N71" s="125"/>
      <c r="O71" s="125"/>
      <c r="P71" s="125"/>
      <c r="Q71" s="125"/>
      <c r="R71" s="125"/>
    </row>
    <row r="72" spans="1:213" ht="13.5" customHeight="1" thickBot="1" x14ac:dyDescent="0.25">
      <c r="A72" s="160"/>
      <c r="B72" s="153"/>
      <c r="C72" s="164"/>
      <c r="D72" s="26" t="s">
        <v>0</v>
      </c>
      <c r="E72" s="27" t="s">
        <v>1</v>
      </c>
      <c r="F72" s="26" t="s">
        <v>0</v>
      </c>
      <c r="G72" s="27" t="s">
        <v>1</v>
      </c>
      <c r="H72" s="26" t="s">
        <v>0</v>
      </c>
      <c r="I72" s="27" t="s">
        <v>1</v>
      </c>
      <c r="J72" s="168"/>
      <c r="K72" s="14"/>
      <c r="L72" s="15"/>
      <c r="M72" s="125"/>
      <c r="N72" s="125"/>
      <c r="O72" s="125"/>
      <c r="P72" s="125"/>
      <c r="Q72" s="125"/>
      <c r="R72" s="125"/>
    </row>
    <row r="73" spans="1:213" s="118" customFormat="1" ht="13.5" hidden="1" outlineLevel="1" thickBot="1" x14ac:dyDescent="0.25">
      <c r="A73" s="113"/>
      <c r="B73" s="114">
        <f>ROW()+1</f>
        <v>74</v>
      </c>
      <c r="C73" s="115" cm="1">
        <f t="array" ref="C73">MATCH(TRUE,ISBLANK(C74:C168),0)+ROW()-1</f>
        <v>90</v>
      </c>
      <c r="D73" s="116">
        <f ca="1">MIN(INDIRECT(ADDRESS($B73,COLUMN())&amp;":"&amp;ADDRESS($C73,COLUMN())))</f>
        <v>21.21</v>
      </c>
      <c r="E73" s="117">
        <f ca="1">100*D73-40*INT(D73)</f>
        <v>1281</v>
      </c>
      <c r="F73" s="116">
        <f ca="1">MIN(INDIRECT(ADDRESS($B73,COLUMN())&amp;":"&amp;ADDRESS($C73,COLUMN())))</f>
        <v>13.33</v>
      </c>
      <c r="G73" s="117">
        <f t="shared" ref="G73" ca="1" si="46">F73*100-40*INT(F73)</f>
        <v>813</v>
      </c>
      <c r="H73" s="116">
        <f ca="1">MIN(INDIRECT(ADDRESS($B73,COLUMN())&amp;":"&amp;ADDRESS($C73,COLUMN())))</f>
        <v>20.190000000000001</v>
      </c>
      <c r="I73" s="117">
        <f t="shared" ref="I73" ca="1" si="47">H73*100-40*INT(H73)</f>
        <v>1219.0000000000002</v>
      </c>
      <c r="J73" s="116"/>
      <c r="K73" s="117"/>
      <c r="L73" s="116"/>
      <c r="M73" s="125"/>
      <c r="N73" s="125"/>
      <c r="O73" s="125"/>
      <c r="P73" s="125"/>
      <c r="Q73" s="125"/>
      <c r="R73" s="125"/>
      <c r="S73" s="140"/>
      <c r="Y73" s="119"/>
      <c r="AA73" s="120"/>
      <c r="AB73" s="120"/>
      <c r="AC73" s="120"/>
      <c r="AD73" s="120"/>
      <c r="AE73" s="120"/>
      <c r="AF73" s="120"/>
      <c r="AG73" s="120"/>
      <c r="AH73" s="120"/>
      <c r="AI73" s="120"/>
      <c r="AJ73" s="120"/>
      <c r="AK73" s="120"/>
    </row>
    <row r="74" spans="1:213" collapsed="1" x14ac:dyDescent="0.2">
      <c r="A74" s="43" t="s">
        <v>3</v>
      </c>
      <c r="B74" s="84" t="s">
        <v>113</v>
      </c>
      <c r="C74" s="44" t="s">
        <v>52</v>
      </c>
      <c r="D74" s="45">
        <v>21.21</v>
      </c>
      <c r="E74" s="46">
        <f t="shared" ref="E74:E90" ca="1" si="48">IF(D74="","",IF(N(D74)=0,"*",ROUND(100*E$73/(100*D74-40*INT(D74)),2)))</f>
        <v>100</v>
      </c>
      <c r="F74" s="45">
        <v>13.33</v>
      </c>
      <c r="G74" s="46">
        <f t="shared" ref="G74:G90" ca="1" si="49">IF(F74="","",IF(N(F74)=0,"*",ROUND(100*G$73/(100*F74-40*INT(F74)),2)))</f>
        <v>100</v>
      </c>
      <c r="H74" s="45">
        <v>21.03</v>
      </c>
      <c r="I74" s="47">
        <f t="shared" ref="I74:I90" ca="1" si="50">IF(H74="","",IF(N(H74)=0,"*",ROUND(100*I$73/(100*H74-40*INT(H74)),2)))</f>
        <v>96.52</v>
      </c>
      <c r="J74" s="46">
        <f t="shared" ref="J74:J90" ca="1" si="51">SUM(M74:N74)</f>
        <v>200</v>
      </c>
      <c r="K74" s="12"/>
      <c r="L74" s="11"/>
      <c r="M74" s="125">
        <f t="shared" ref="M74:N90" ca="1" si="52">LARGE($P74:$X74,M$25)</f>
        <v>100</v>
      </c>
      <c r="N74" s="125">
        <f t="shared" ca="1" si="52"/>
        <v>100</v>
      </c>
      <c r="O74" s="125"/>
      <c r="P74" s="125">
        <f t="shared" ref="P74:P90" ca="1" si="53">N(E74)</f>
        <v>100</v>
      </c>
      <c r="Q74" s="125">
        <f t="shared" ref="Q74:Q90" ca="1" si="54">N(G74)</f>
        <v>100</v>
      </c>
      <c r="R74" s="125">
        <f t="shared" ref="R74:R90" ca="1" si="55">N(I74)</f>
        <v>96.52</v>
      </c>
    </row>
    <row r="75" spans="1:213" x14ac:dyDescent="0.2">
      <c r="A75" s="79" t="s">
        <v>4</v>
      </c>
      <c r="B75" s="40" t="s">
        <v>32</v>
      </c>
      <c r="C75" s="48" t="s">
        <v>52</v>
      </c>
      <c r="D75" s="49"/>
      <c r="E75" s="51" t="str">
        <f t="shared" si="48"/>
        <v/>
      </c>
      <c r="F75" s="49">
        <v>14.44</v>
      </c>
      <c r="G75" s="51">
        <f t="shared" ca="1" si="49"/>
        <v>91.97</v>
      </c>
      <c r="H75" s="49">
        <v>20.190000000000001</v>
      </c>
      <c r="I75" s="51">
        <f t="shared" ca="1" si="50"/>
        <v>100</v>
      </c>
      <c r="J75" s="51">
        <f t="shared" ca="1" si="51"/>
        <v>191.97</v>
      </c>
      <c r="K75" s="12"/>
      <c r="L75" s="11"/>
      <c r="M75" s="125">
        <f t="shared" ca="1" si="52"/>
        <v>100</v>
      </c>
      <c r="N75" s="125">
        <f t="shared" ca="1" si="52"/>
        <v>91.97</v>
      </c>
      <c r="O75" s="125"/>
      <c r="P75" s="125">
        <f t="shared" si="53"/>
        <v>0</v>
      </c>
      <c r="Q75" s="125">
        <f t="shared" ca="1" si="54"/>
        <v>91.97</v>
      </c>
      <c r="R75" s="125">
        <f t="shared" ca="1" si="55"/>
        <v>100</v>
      </c>
    </row>
    <row r="76" spans="1:213" x14ac:dyDescent="0.2">
      <c r="A76" s="79" t="s">
        <v>5</v>
      </c>
      <c r="B76" s="73" t="s">
        <v>26</v>
      </c>
      <c r="C76" s="48" t="s">
        <v>61</v>
      </c>
      <c r="D76" s="49"/>
      <c r="E76" s="50" t="str">
        <f t="shared" si="48"/>
        <v/>
      </c>
      <c r="F76" s="49">
        <v>13.5</v>
      </c>
      <c r="G76" s="51">
        <f t="shared" ca="1" si="49"/>
        <v>97.95</v>
      </c>
      <c r="H76" s="49">
        <v>21.37</v>
      </c>
      <c r="I76" s="51">
        <f t="shared" ca="1" si="50"/>
        <v>93.99</v>
      </c>
      <c r="J76" s="51">
        <f t="shared" ca="1" si="51"/>
        <v>191.94</v>
      </c>
      <c r="K76" s="12"/>
      <c r="L76" s="11"/>
      <c r="M76" s="125">
        <f t="shared" ca="1" si="52"/>
        <v>97.95</v>
      </c>
      <c r="N76" s="125">
        <f t="shared" ca="1" si="52"/>
        <v>93.99</v>
      </c>
      <c r="O76" s="125"/>
      <c r="P76" s="125">
        <f t="shared" si="53"/>
        <v>0</v>
      </c>
      <c r="Q76" s="125">
        <f t="shared" ca="1" si="54"/>
        <v>97.95</v>
      </c>
      <c r="R76" s="125">
        <f t="shared" ca="1" si="55"/>
        <v>93.99</v>
      </c>
    </row>
    <row r="77" spans="1:213" x14ac:dyDescent="0.2">
      <c r="A77" s="79" t="s">
        <v>6</v>
      </c>
      <c r="B77" s="73" t="s">
        <v>25</v>
      </c>
      <c r="C77" s="48" t="s">
        <v>59</v>
      </c>
      <c r="D77" s="49">
        <v>24.32</v>
      </c>
      <c r="E77" s="51">
        <f t="shared" ca="1" si="48"/>
        <v>87.02</v>
      </c>
      <c r="F77" s="49"/>
      <c r="G77" s="51" t="str">
        <f t="shared" si="49"/>
        <v/>
      </c>
      <c r="H77" s="49">
        <v>25.03</v>
      </c>
      <c r="I77" s="51">
        <f t="shared" ca="1" si="50"/>
        <v>81.099999999999994</v>
      </c>
      <c r="J77" s="51">
        <f t="shared" ca="1" si="51"/>
        <v>168.12</v>
      </c>
      <c r="K77" s="12"/>
      <c r="L77" s="11"/>
      <c r="M77" s="125">
        <f t="shared" ca="1" si="52"/>
        <v>87.02</v>
      </c>
      <c r="N77" s="125">
        <f t="shared" ca="1" si="52"/>
        <v>81.099999999999994</v>
      </c>
      <c r="O77" s="125"/>
      <c r="P77" s="125">
        <f t="shared" ca="1" si="53"/>
        <v>87.02</v>
      </c>
      <c r="Q77" s="125">
        <f t="shared" si="54"/>
        <v>0</v>
      </c>
      <c r="R77" s="125">
        <f t="shared" ca="1" si="55"/>
        <v>81.099999999999994</v>
      </c>
    </row>
    <row r="78" spans="1:213" x14ac:dyDescent="0.2">
      <c r="A78" s="79" t="s">
        <v>7</v>
      </c>
      <c r="B78" s="73" t="s">
        <v>115</v>
      </c>
      <c r="C78" s="48" t="s">
        <v>63</v>
      </c>
      <c r="D78" s="49">
        <v>25.59</v>
      </c>
      <c r="E78" s="51">
        <f t="shared" ca="1" si="48"/>
        <v>82.17</v>
      </c>
      <c r="F78" s="49">
        <v>23.06</v>
      </c>
      <c r="G78" s="51">
        <f t="shared" ca="1" si="49"/>
        <v>58.66</v>
      </c>
      <c r="H78" s="49"/>
      <c r="I78" s="50" t="str">
        <f t="shared" si="50"/>
        <v/>
      </c>
      <c r="J78" s="51">
        <f t="shared" ca="1" si="51"/>
        <v>140.82999999999998</v>
      </c>
      <c r="K78" s="12"/>
      <c r="L78" s="11"/>
      <c r="M78" s="125">
        <f t="shared" ca="1" si="52"/>
        <v>82.17</v>
      </c>
      <c r="N78" s="125">
        <f t="shared" ca="1" si="52"/>
        <v>58.66</v>
      </c>
      <c r="O78" s="125"/>
      <c r="P78" s="125">
        <f t="shared" ca="1" si="53"/>
        <v>82.17</v>
      </c>
      <c r="Q78" s="125">
        <f t="shared" ca="1" si="54"/>
        <v>58.66</v>
      </c>
      <c r="R78" s="125">
        <f t="shared" si="55"/>
        <v>0</v>
      </c>
    </row>
    <row r="79" spans="1:213" s="136" customFormat="1" x14ac:dyDescent="0.2">
      <c r="A79" s="79" t="s">
        <v>8</v>
      </c>
      <c r="B79" s="73" t="s">
        <v>116</v>
      </c>
      <c r="C79" s="48" t="s">
        <v>63</v>
      </c>
      <c r="D79" s="49"/>
      <c r="E79" s="50" t="str">
        <f t="shared" si="48"/>
        <v/>
      </c>
      <c r="F79" s="49">
        <v>20.11</v>
      </c>
      <c r="G79" s="51">
        <f t="shared" ca="1" si="49"/>
        <v>67.13</v>
      </c>
      <c r="H79" s="49">
        <v>36.270000000000003</v>
      </c>
      <c r="I79" s="51">
        <f t="shared" ca="1" si="50"/>
        <v>55.74</v>
      </c>
      <c r="J79" s="51">
        <f t="shared" ca="1" si="51"/>
        <v>122.87</v>
      </c>
      <c r="K79" s="12"/>
      <c r="L79" s="11"/>
      <c r="M79" s="125">
        <f t="shared" ca="1" si="52"/>
        <v>67.13</v>
      </c>
      <c r="N79" s="125">
        <f t="shared" ca="1" si="52"/>
        <v>55.74</v>
      </c>
      <c r="O79" s="125"/>
      <c r="P79" s="125">
        <f t="shared" si="53"/>
        <v>0</v>
      </c>
      <c r="Q79" s="125">
        <f t="shared" ca="1" si="54"/>
        <v>67.13</v>
      </c>
      <c r="R79" s="125">
        <f t="shared" ca="1" si="55"/>
        <v>55.74</v>
      </c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</row>
    <row r="80" spans="1:213" s="136" customFormat="1" x14ac:dyDescent="0.2">
      <c r="A80" s="80" t="s">
        <v>9</v>
      </c>
      <c r="B80" s="73" t="s">
        <v>38</v>
      </c>
      <c r="C80" s="48" t="s">
        <v>61</v>
      </c>
      <c r="D80" s="49">
        <v>32.11</v>
      </c>
      <c r="E80" s="51">
        <f t="shared" ca="1" si="48"/>
        <v>66.34</v>
      </c>
      <c r="F80" s="49"/>
      <c r="G80" s="51" t="str">
        <f t="shared" si="49"/>
        <v/>
      </c>
      <c r="H80" s="49">
        <v>36.33</v>
      </c>
      <c r="I80" s="51">
        <f t="shared" ca="1" si="50"/>
        <v>55.59</v>
      </c>
      <c r="J80" s="51">
        <f t="shared" ca="1" si="51"/>
        <v>121.93</v>
      </c>
      <c r="K80" s="12"/>
      <c r="L80" s="11"/>
      <c r="M80" s="125">
        <f t="shared" ca="1" si="52"/>
        <v>66.34</v>
      </c>
      <c r="N80" s="125">
        <f t="shared" ca="1" si="52"/>
        <v>55.59</v>
      </c>
      <c r="O80" s="125"/>
      <c r="P80" s="125">
        <f t="shared" ca="1" si="53"/>
        <v>66.34</v>
      </c>
      <c r="Q80" s="125">
        <f t="shared" si="54"/>
        <v>0</v>
      </c>
      <c r="R80" s="125">
        <f t="shared" ca="1" si="55"/>
        <v>55.59</v>
      </c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</row>
    <row r="81" spans="1:213" s="136" customFormat="1" x14ac:dyDescent="0.2">
      <c r="A81" s="79" t="s">
        <v>10</v>
      </c>
      <c r="B81" s="73" t="s">
        <v>194</v>
      </c>
      <c r="C81" s="48" t="s">
        <v>160</v>
      </c>
      <c r="D81" s="49"/>
      <c r="E81" s="51" t="str">
        <f t="shared" si="48"/>
        <v/>
      </c>
      <c r="F81" s="49">
        <v>14.35</v>
      </c>
      <c r="G81" s="51">
        <f t="shared" ca="1" si="49"/>
        <v>92.91</v>
      </c>
      <c r="H81" s="49"/>
      <c r="I81" s="51" t="str">
        <f t="shared" si="50"/>
        <v/>
      </c>
      <c r="J81" s="51">
        <f t="shared" ca="1" si="51"/>
        <v>92.91</v>
      </c>
      <c r="K81" s="12"/>
      <c r="L81" s="11"/>
      <c r="M81" s="125">
        <f t="shared" ca="1" si="52"/>
        <v>92.91</v>
      </c>
      <c r="N81" s="125">
        <f t="shared" ca="1" si="52"/>
        <v>0</v>
      </c>
      <c r="O81" s="125"/>
      <c r="P81" s="125">
        <f t="shared" si="53"/>
        <v>0</v>
      </c>
      <c r="Q81" s="125">
        <f t="shared" ca="1" si="54"/>
        <v>92.91</v>
      </c>
      <c r="R81" s="125">
        <f t="shared" si="55"/>
        <v>0</v>
      </c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</row>
    <row r="82" spans="1:213" s="136" customFormat="1" x14ac:dyDescent="0.2">
      <c r="A82" s="80" t="s">
        <v>11</v>
      </c>
      <c r="B82" s="73" t="s">
        <v>195</v>
      </c>
      <c r="C82" s="48" t="s">
        <v>63</v>
      </c>
      <c r="D82" s="49"/>
      <c r="E82" s="51" t="str">
        <f t="shared" si="48"/>
        <v/>
      </c>
      <c r="F82" s="49">
        <v>34.53</v>
      </c>
      <c r="G82" s="51">
        <f t="shared" ca="1" si="49"/>
        <v>38.840000000000003</v>
      </c>
      <c r="H82" s="49">
        <v>47.29</v>
      </c>
      <c r="I82" s="51">
        <f t="shared" ca="1" si="50"/>
        <v>42.79</v>
      </c>
      <c r="J82" s="51">
        <f t="shared" ca="1" si="51"/>
        <v>81.63</v>
      </c>
      <c r="K82" s="12"/>
      <c r="L82" s="11"/>
      <c r="M82" s="125">
        <f t="shared" ca="1" si="52"/>
        <v>42.79</v>
      </c>
      <c r="N82" s="125">
        <f t="shared" ca="1" si="52"/>
        <v>38.840000000000003</v>
      </c>
      <c r="O82" s="125"/>
      <c r="P82" s="125">
        <f t="shared" si="53"/>
        <v>0</v>
      </c>
      <c r="Q82" s="125">
        <f t="shared" ca="1" si="54"/>
        <v>38.840000000000003</v>
      </c>
      <c r="R82" s="125">
        <f t="shared" ca="1" si="55"/>
        <v>42.79</v>
      </c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</row>
    <row r="83" spans="1:213" s="136" customFormat="1" x14ac:dyDescent="0.2">
      <c r="A83" s="79" t="s">
        <v>12</v>
      </c>
      <c r="B83" s="73" t="s">
        <v>114</v>
      </c>
      <c r="C83" s="48" t="s">
        <v>59</v>
      </c>
      <c r="D83" s="49">
        <v>26.41</v>
      </c>
      <c r="E83" s="51">
        <f t="shared" ca="1" si="48"/>
        <v>80.010000000000005</v>
      </c>
      <c r="F83" s="49"/>
      <c r="G83" s="51" t="str">
        <f t="shared" si="49"/>
        <v/>
      </c>
      <c r="H83" s="49"/>
      <c r="I83" s="51" t="str">
        <f t="shared" si="50"/>
        <v/>
      </c>
      <c r="J83" s="51">
        <f t="shared" ca="1" si="51"/>
        <v>80.010000000000005</v>
      </c>
      <c r="K83" s="12"/>
      <c r="L83" s="11"/>
      <c r="M83" s="125">
        <f t="shared" ca="1" si="52"/>
        <v>80.010000000000005</v>
      </c>
      <c r="N83" s="125">
        <f t="shared" ca="1" si="52"/>
        <v>0</v>
      </c>
      <c r="O83" s="125"/>
      <c r="P83" s="125">
        <f t="shared" ca="1" si="53"/>
        <v>80.010000000000005</v>
      </c>
      <c r="Q83" s="125">
        <f t="shared" si="54"/>
        <v>0</v>
      </c>
      <c r="R83" s="125">
        <f t="shared" si="55"/>
        <v>0</v>
      </c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</row>
    <row r="84" spans="1:213" s="136" customFormat="1" x14ac:dyDescent="0.2">
      <c r="A84" s="79" t="s">
        <v>13</v>
      </c>
      <c r="B84" s="73" t="s">
        <v>161</v>
      </c>
      <c r="C84" s="48" t="s">
        <v>63</v>
      </c>
      <c r="D84" s="49"/>
      <c r="E84" s="51" t="str">
        <f t="shared" si="48"/>
        <v/>
      </c>
      <c r="F84" s="49"/>
      <c r="G84" s="51" t="str">
        <f t="shared" si="49"/>
        <v/>
      </c>
      <c r="H84" s="49">
        <v>25.4</v>
      </c>
      <c r="I84" s="51">
        <f t="shared" ca="1" si="50"/>
        <v>79.16</v>
      </c>
      <c r="J84" s="51">
        <f t="shared" ca="1" si="51"/>
        <v>79.16</v>
      </c>
      <c r="K84" s="12"/>
      <c r="L84" s="11"/>
      <c r="M84" s="125">
        <f t="shared" ca="1" si="52"/>
        <v>79.16</v>
      </c>
      <c r="N84" s="125">
        <f t="shared" ca="1" si="52"/>
        <v>0</v>
      </c>
      <c r="O84" s="125"/>
      <c r="P84" s="125">
        <f t="shared" si="53"/>
        <v>0</v>
      </c>
      <c r="Q84" s="125">
        <f t="shared" si="54"/>
        <v>0</v>
      </c>
      <c r="R84" s="125">
        <f t="shared" ca="1" si="55"/>
        <v>79.16</v>
      </c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</row>
    <row r="85" spans="1:213" s="136" customFormat="1" x14ac:dyDescent="0.2">
      <c r="A85" s="79" t="s">
        <v>14</v>
      </c>
      <c r="B85" s="73" t="s">
        <v>27</v>
      </c>
      <c r="C85" s="48" t="s">
        <v>59</v>
      </c>
      <c r="D85" s="49"/>
      <c r="E85" s="50" t="str">
        <f t="shared" si="48"/>
        <v/>
      </c>
      <c r="F85" s="49">
        <v>18.07</v>
      </c>
      <c r="G85" s="51">
        <f t="shared" ca="1" si="49"/>
        <v>74.790000000000006</v>
      </c>
      <c r="H85" s="49"/>
      <c r="I85" s="51" t="str">
        <f t="shared" si="50"/>
        <v/>
      </c>
      <c r="J85" s="51">
        <f t="shared" ca="1" si="51"/>
        <v>74.790000000000006</v>
      </c>
      <c r="K85" s="12"/>
      <c r="L85" s="11"/>
      <c r="M85" s="125">
        <f t="shared" ca="1" si="52"/>
        <v>74.790000000000006</v>
      </c>
      <c r="N85" s="125">
        <f t="shared" ca="1" si="52"/>
        <v>0</v>
      </c>
      <c r="O85" s="125"/>
      <c r="P85" s="125">
        <f t="shared" si="53"/>
        <v>0</v>
      </c>
      <c r="Q85" s="125">
        <f t="shared" ca="1" si="54"/>
        <v>74.790000000000006</v>
      </c>
      <c r="R85" s="125">
        <f t="shared" si="55"/>
        <v>0</v>
      </c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</row>
    <row r="86" spans="1:213" s="136" customFormat="1" x14ac:dyDescent="0.2">
      <c r="A86" s="79" t="s">
        <v>15</v>
      </c>
      <c r="B86" s="73" t="s">
        <v>169</v>
      </c>
      <c r="C86" s="48" t="s">
        <v>87</v>
      </c>
      <c r="D86" s="49"/>
      <c r="E86" s="51" t="str">
        <f t="shared" si="48"/>
        <v/>
      </c>
      <c r="F86" s="49"/>
      <c r="G86" s="51" t="str">
        <f t="shared" si="49"/>
        <v/>
      </c>
      <c r="H86" s="49">
        <v>28.5</v>
      </c>
      <c r="I86" s="51">
        <f t="shared" ca="1" si="50"/>
        <v>70.459999999999994</v>
      </c>
      <c r="J86" s="51">
        <f t="shared" ca="1" si="51"/>
        <v>70.459999999999994</v>
      </c>
      <c r="K86" s="12"/>
      <c r="L86" s="11"/>
      <c r="M86" s="125">
        <f t="shared" ca="1" si="52"/>
        <v>70.459999999999994</v>
      </c>
      <c r="N86" s="125">
        <f t="shared" ca="1" si="52"/>
        <v>0</v>
      </c>
      <c r="O86" s="125"/>
      <c r="P86" s="125">
        <f t="shared" si="53"/>
        <v>0</v>
      </c>
      <c r="Q86" s="125">
        <f t="shared" si="54"/>
        <v>0</v>
      </c>
      <c r="R86" s="125">
        <f t="shared" ca="1" si="55"/>
        <v>70.459999999999994</v>
      </c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</row>
    <row r="87" spans="1:213" s="136" customFormat="1" x14ac:dyDescent="0.2">
      <c r="A87" s="79" t="s">
        <v>33</v>
      </c>
      <c r="B87" s="73" t="s">
        <v>117</v>
      </c>
      <c r="C87" s="48" t="s">
        <v>63</v>
      </c>
      <c r="D87" s="49"/>
      <c r="E87" s="50" t="str">
        <f t="shared" si="48"/>
        <v/>
      </c>
      <c r="F87" s="49"/>
      <c r="G87" s="51" t="str">
        <f t="shared" si="49"/>
        <v/>
      </c>
      <c r="H87" s="49">
        <v>32.26</v>
      </c>
      <c r="I87" s="51">
        <f t="shared" ca="1" si="50"/>
        <v>62.64</v>
      </c>
      <c r="J87" s="51">
        <f t="shared" ca="1" si="51"/>
        <v>62.64</v>
      </c>
      <c r="K87" s="12"/>
      <c r="L87" s="11"/>
      <c r="M87" s="125">
        <f t="shared" ca="1" si="52"/>
        <v>62.64</v>
      </c>
      <c r="N87" s="125">
        <f t="shared" ca="1" si="52"/>
        <v>0</v>
      </c>
      <c r="O87" s="125"/>
      <c r="P87" s="125">
        <f t="shared" si="53"/>
        <v>0</v>
      </c>
      <c r="Q87" s="125">
        <f t="shared" si="54"/>
        <v>0</v>
      </c>
      <c r="R87" s="125">
        <f t="shared" ca="1" si="55"/>
        <v>62.64</v>
      </c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</row>
    <row r="88" spans="1:213" s="136" customFormat="1" x14ac:dyDescent="0.2">
      <c r="A88" s="79" t="s">
        <v>34</v>
      </c>
      <c r="B88" s="73" t="s">
        <v>223</v>
      </c>
      <c r="C88" s="48" t="s">
        <v>59</v>
      </c>
      <c r="D88" s="49"/>
      <c r="E88" s="51" t="str">
        <f t="shared" si="48"/>
        <v/>
      </c>
      <c r="F88" s="49">
        <v>21.41</v>
      </c>
      <c r="G88" s="51">
        <f t="shared" ca="1" si="49"/>
        <v>62.49</v>
      </c>
      <c r="H88" s="49"/>
      <c r="I88" s="51" t="str">
        <f t="shared" si="50"/>
        <v/>
      </c>
      <c r="J88" s="51">
        <f t="shared" ca="1" si="51"/>
        <v>62.49</v>
      </c>
      <c r="K88" s="12"/>
      <c r="L88" s="11"/>
      <c r="M88" s="125">
        <f t="shared" ca="1" si="52"/>
        <v>62.49</v>
      </c>
      <c r="N88" s="125">
        <f t="shared" ca="1" si="52"/>
        <v>0</v>
      </c>
      <c r="O88" s="125"/>
      <c r="P88" s="125">
        <f t="shared" si="53"/>
        <v>0</v>
      </c>
      <c r="Q88" s="125">
        <f t="shared" ca="1" si="54"/>
        <v>62.49</v>
      </c>
      <c r="R88" s="125">
        <f t="shared" si="55"/>
        <v>0</v>
      </c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</row>
    <row r="89" spans="1:213" s="136" customFormat="1" x14ac:dyDescent="0.2">
      <c r="A89" s="79" t="s">
        <v>35</v>
      </c>
      <c r="B89" s="73" t="s">
        <v>118</v>
      </c>
      <c r="C89" s="48" t="s">
        <v>160</v>
      </c>
      <c r="D89" s="49"/>
      <c r="E89" s="52" t="str">
        <f t="shared" si="48"/>
        <v/>
      </c>
      <c r="F89" s="49">
        <v>22.5</v>
      </c>
      <c r="G89" s="51">
        <f t="shared" ca="1" si="49"/>
        <v>59.34</v>
      </c>
      <c r="H89" s="49"/>
      <c r="I89" s="51" t="str">
        <f t="shared" si="50"/>
        <v/>
      </c>
      <c r="J89" s="51">
        <f t="shared" ca="1" si="51"/>
        <v>59.34</v>
      </c>
      <c r="K89" s="12"/>
      <c r="L89" s="11"/>
      <c r="M89" s="125">
        <f t="shared" ca="1" si="52"/>
        <v>59.34</v>
      </c>
      <c r="N89" s="125">
        <f t="shared" ca="1" si="52"/>
        <v>0</v>
      </c>
      <c r="O89" s="125"/>
      <c r="P89" s="125">
        <f t="shared" si="53"/>
        <v>0</v>
      </c>
      <c r="Q89" s="125">
        <f t="shared" ca="1" si="54"/>
        <v>59.34</v>
      </c>
      <c r="R89" s="125">
        <f t="shared" si="55"/>
        <v>0</v>
      </c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</row>
    <row r="90" spans="1:213" s="136" customFormat="1" ht="13.5" thickBot="1" x14ac:dyDescent="0.25">
      <c r="A90" s="81" t="s">
        <v>36</v>
      </c>
      <c r="B90" s="75" t="s">
        <v>166</v>
      </c>
      <c r="C90" s="53" t="s">
        <v>60</v>
      </c>
      <c r="D90" s="54"/>
      <c r="E90" s="89" t="str">
        <f t="shared" si="48"/>
        <v/>
      </c>
      <c r="F90" s="54">
        <v>23.1</v>
      </c>
      <c r="G90" s="55">
        <f t="shared" ca="1" si="49"/>
        <v>58.49</v>
      </c>
      <c r="H90" s="54"/>
      <c r="I90" s="55" t="str">
        <f t="shared" si="50"/>
        <v/>
      </c>
      <c r="J90" s="55">
        <f t="shared" ca="1" si="51"/>
        <v>58.49</v>
      </c>
      <c r="K90" s="12"/>
      <c r="L90" s="11"/>
      <c r="M90" s="125">
        <f t="shared" ca="1" si="52"/>
        <v>58.49</v>
      </c>
      <c r="N90" s="125">
        <f t="shared" ca="1" si="52"/>
        <v>0</v>
      </c>
      <c r="O90" s="125"/>
      <c r="P90" s="125">
        <f t="shared" si="53"/>
        <v>0</v>
      </c>
      <c r="Q90" s="125">
        <f t="shared" ca="1" si="54"/>
        <v>58.49</v>
      </c>
      <c r="R90" s="125">
        <f t="shared" si="55"/>
        <v>0</v>
      </c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</row>
    <row r="91" spans="1:213" s="136" customFormat="1" ht="13.5" thickBot="1" x14ac:dyDescent="0.25">
      <c r="A91" s="3"/>
      <c r="B91"/>
      <c r="C91"/>
      <c r="D91"/>
      <c r="E91"/>
      <c r="F91"/>
      <c r="G91"/>
      <c r="H91" s="33"/>
      <c r="I91"/>
      <c r="J91" s="31"/>
      <c r="K91" s="18"/>
      <c r="L91" s="18"/>
      <c r="M91" s="125"/>
      <c r="N91" s="125"/>
      <c r="O91" s="125"/>
      <c r="P91" s="125"/>
      <c r="Q91" s="125"/>
      <c r="R91" s="125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</row>
    <row r="92" spans="1:213" ht="13.5" customHeight="1" x14ac:dyDescent="0.25">
      <c r="A92" s="158"/>
      <c r="B92" s="152" t="s">
        <v>23</v>
      </c>
      <c r="C92" s="162" t="s">
        <v>2</v>
      </c>
      <c r="D92" s="165" t="s">
        <v>209</v>
      </c>
      <c r="E92" s="165"/>
      <c r="F92" s="165" t="s">
        <v>210</v>
      </c>
      <c r="G92" s="165"/>
      <c r="H92" s="165" t="s">
        <v>203</v>
      </c>
      <c r="I92" s="165"/>
      <c r="J92" s="166" t="s">
        <v>68</v>
      </c>
      <c r="K92" s="169"/>
      <c r="L92" s="169"/>
      <c r="M92" s="125"/>
      <c r="N92" s="125"/>
      <c r="O92" s="125"/>
      <c r="P92" s="125"/>
      <c r="Q92" s="125"/>
      <c r="R92" s="125"/>
    </row>
    <row r="93" spans="1:213" ht="13.5" customHeight="1" x14ac:dyDescent="0.25">
      <c r="A93" s="159"/>
      <c r="B93" s="161"/>
      <c r="C93" s="163"/>
      <c r="D93" s="170" t="s">
        <v>211</v>
      </c>
      <c r="E93" s="170"/>
      <c r="F93" s="170" t="s">
        <v>212</v>
      </c>
      <c r="G93" s="170"/>
      <c r="H93" s="170" t="s">
        <v>213</v>
      </c>
      <c r="I93" s="170"/>
      <c r="J93" s="167"/>
      <c r="K93" s="169"/>
      <c r="L93" s="169"/>
      <c r="M93" s="125"/>
      <c r="N93" s="125"/>
      <c r="O93" s="125"/>
      <c r="P93" s="125"/>
      <c r="Q93" s="125"/>
      <c r="R93" s="125"/>
    </row>
    <row r="94" spans="1:213" ht="13.5" customHeight="1" thickBot="1" x14ac:dyDescent="0.25">
      <c r="A94" s="160"/>
      <c r="B94" s="153"/>
      <c r="C94" s="164"/>
      <c r="D94" s="26" t="s">
        <v>0</v>
      </c>
      <c r="E94" s="27" t="s">
        <v>1</v>
      </c>
      <c r="F94" s="26" t="s">
        <v>0</v>
      </c>
      <c r="G94" s="27" t="s">
        <v>1</v>
      </c>
      <c r="H94" s="26" t="s">
        <v>0</v>
      </c>
      <c r="I94" s="27" t="s">
        <v>1</v>
      </c>
      <c r="J94" s="168"/>
      <c r="K94" s="14"/>
      <c r="L94" s="15"/>
      <c r="M94" s="125"/>
      <c r="N94" s="125"/>
      <c r="O94" s="125"/>
      <c r="P94" s="125"/>
      <c r="Q94" s="125"/>
      <c r="R94" s="125"/>
    </row>
    <row r="95" spans="1:213" s="118" customFormat="1" ht="13.5" hidden="1" outlineLevel="1" thickBot="1" x14ac:dyDescent="0.25">
      <c r="A95" s="113"/>
      <c r="B95" s="114">
        <f>ROW()+1</f>
        <v>96</v>
      </c>
      <c r="C95" s="115" cm="1">
        <f t="array" ref="C95">MATCH(TRUE,ISBLANK(C96:C168),0)+ROW()-1</f>
        <v>108</v>
      </c>
      <c r="D95" s="116">
        <f ca="1">MIN(INDIRECT(ADDRESS($B95,COLUMN())&amp;":"&amp;ADDRESS($C95,COLUMN())))</f>
        <v>18.45</v>
      </c>
      <c r="E95" s="117">
        <f ca="1">100*D95-40*INT(D95)</f>
        <v>1125</v>
      </c>
      <c r="F95" s="116">
        <f ca="1">MIN(INDIRECT(ADDRESS($B95,COLUMN())&amp;":"&amp;ADDRESS($C95,COLUMN())))</f>
        <v>20.03</v>
      </c>
      <c r="G95" s="117">
        <f t="shared" ref="G95" ca="1" si="56">F95*100-40*INT(F95)</f>
        <v>1203</v>
      </c>
      <c r="H95" s="116">
        <f ca="1">MIN(INDIRECT(ADDRESS($B95,COLUMN())&amp;":"&amp;ADDRESS($C95,COLUMN())))</f>
        <v>23.03</v>
      </c>
      <c r="I95" s="117">
        <f t="shared" ref="I95" ca="1" si="57">H95*100-40*INT(H95)</f>
        <v>1383</v>
      </c>
      <c r="J95" s="116"/>
      <c r="K95" s="117"/>
      <c r="L95" s="116"/>
      <c r="M95" s="125"/>
      <c r="N95" s="125"/>
      <c r="O95" s="125"/>
      <c r="P95" s="125"/>
      <c r="Q95" s="125"/>
      <c r="R95" s="125"/>
      <c r="S95" s="140"/>
      <c r="Y95" s="119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</row>
    <row r="96" spans="1:213" collapsed="1" x14ac:dyDescent="0.2">
      <c r="A96" s="43" t="s">
        <v>3</v>
      </c>
      <c r="B96" s="84" t="s">
        <v>192</v>
      </c>
      <c r="C96" s="44" t="s">
        <v>160</v>
      </c>
      <c r="D96" s="45">
        <v>19.53</v>
      </c>
      <c r="E96" s="46">
        <f t="shared" ref="E96:E108" ca="1" si="58">IF(D96="","",IF(N(D96)=0,"*",ROUND(100*E$95/(100*D96-40*INT(D96)),2)))</f>
        <v>94.3</v>
      </c>
      <c r="F96" s="45">
        <v>20.03</v>
      </c>
      <c r="G96" s="46">
        <f t="shared" ref="G96:G108" ca="1" si="59">IF(F96="","",IF(N(F96)=0,"*",ROUND(100*G$95/(100*F96-40*INT(F96)),2)))</f>
        <v>100</v>
      </c>
      <c r="H96" s="45"/>
      <c r="I96" s="46" t="str">
        <f t="shared" ref="I96:I108" si="60">IF(H96="","",IF(N(H96)=0,"*",ROUND(100*I$95/(100*H96-40*INT(H96)),2)))</f>
        <v/>
      </c>
      <c r="J96" s="46">
        <f t="shared" ref="J96:J108" ca="1" si="61">SUM(M96:N96)</f>
        <v>194.3</v>
      </c>
      <c r="K96" s="17"/>
      <c r="L96" s="11"/>
      <c r="M96" s="125">
        <f t="shared" ref="M96:N108" ca="1" si="62">LARGE($P96:$X96,M$25)</f>
        <v>100</v>
      </c>
      <c r="N96" s="125">
        <f t="shared" ca="1" si="62"/>
        <v>94.3</v>
      </c>
      <c r="O96" s="125"/>
      <c r="P96" s="125">
        <f t="shared" ref="P96:P108" ca="1" si="63">N(E96)</f>
        <v>94.3</v>
      </c>
      <c r="Q96" s="125">
        <f t="shared" ref="Q96:Q108" ca="1" si="64">N(G96)</f>
        <v>100</v>
      </c>
      <c r="R96" s="125">
        <f t="shared" ref="R96:R108" si="65">N(I96)</f>
        <v>0</v>
      </c>
    </row>
    <row r="97" spans="1:18" x14ac:dyDescent="0.2">
      <c r="A97" s="79" t="s">
        <v>4</v>
      </c>
      <c r="B97" s="73" t="s">
        <v>109</v>
      </c>
      <c r="C97" s="48" t="s">
        <v>59</v>
      </c>
      <c r="D97" s="49"/>
      <c r="E97" s="50" t="str">
        <f t="shared" si="58"/>
        <v/>
      </c>
      <c r="F97" s="49">
        <v>21.3</v>
      </c>
      <c r="G97" s="51">
        <f t="shared" ca="1" si="59"/>
        <v>93.26</v>
      </c>
      <c r="H97" s="49">
        <v>23.03</v>
      </c>
      <c r="I97" s="51">
        <f t="shared" ca="1" si="60"/>
        <v>100</v>
      </c>
      <c r="J97" s="51">
        <f t="shared" ca="1" si="61"/>
        <v>193.26</v>
      </c>
      <c r="K97" s="17"/>
      <c r="L97" s="11"/>
      <c r="M97" s="125">
        <f t="shared" ca="1" si="62"/>
        <v>100</v>
      </c>
      <c r="N97" s="125">
        <f t="shared" ca="1" si="62"/>
        <v>93.26</v>
      </c>
      <c r="O97" s="125"/>
      <c r="P97" s="125">
        <f t="shared" si="63"/>
        <v>0</v>
      </c>
      <c r="Q97" s="125">
        <f t="shared" ca="1" si="64"/>
        <v>93.26</v>
      </c>
      <c r="R97" s="125">
        <f t="shared" ca="1" si="65"/>
        <v>100</v>
      </c>
    </row>
    <row r="98" spans="1:18" x14ac:dyDescent="0.2">
      <c r="A98" s="79" t="s">
        <v>5</v>
      </c>
      <c r="B98" s="73" t="s">
        <v>83</v>
      </c>
      <c r="C98" s="48" t="s">
        <v>60</v>
      </c>
      <c r="D98" s="49"/>
      <c r="E98" s="50" t="str">
        <f t="shared" si="58"/>
        <v/>
      </c>
      <c r="F98" s="49">
        <v>27.44</v>
      </c>
      <c r="G98" s="51">
        <f t="shared" ca="1" si="59"/>
        <v>72.3</v>
      </c>
      <c r="H98" s="49">
        <v>23.4</v>
      </c>
      <c r="I98" s="51">
        <f t="shared" ca="1" si="60"/>
        <v>97.39</v>
      </c>
      <c r="J98" s="51">
        <f t="shared" ca="1" si="61"/>
        <v>169.69</v>
      </c>
      <c r="K98" s="12"/>
      <c r="L98" s="11"/>
      <c r="M98" s="125">
        <f t="shared" ca="1" si="62"/>
        <v>97.39</v>
      </c>
      <c r="N98" s="125">
        <f t="shared" ca="1" si="62"/>
        <v>72.3</v>
      </c>
      <c r="O98" s="125"/>
      <c r="P98" s="125">
        <f t="shared" si="63"/>
        <v>0</v>
      </c>
      <c r="Q98" s="125">
        <f t="shared" ca="1" si="64"/>
        <v>72.3</v>
      </c>
      <c r="R98" s="125">
        <f t="shared" ca="1" si="65"/>
        <v>97.39</v>
      </c>
    </row>
    <row r="99" spans="1:18" x14ac:dyDescent="0.2">
      <c r="A99" s="79" t="s">
        <v>6</v>
      </c>
      <c r="B99" s="73" t="s">
        <v>168</v>
      </c>
      <c r="C99" s="48" t="s">
        <v>52</v>
      </c>
      <c r="D99" s="49">
        <v>29.01</v>
      </c>
      <c r="E99" s="50">
        <f t="shared" ca="1" si="58"/>
        <v>64.62</v>
      </c>
      <c r="F99" s="49">
        <v>23.47</v>
      </c>
      <c r="G99" s="51">
        <f t="shared" ca="1" si="59"/>
        <v>84.3</v>
      </c>
      <c r="H99" s="49">
        <v>27.33</v>
      </c>
      <c r="I99" s="51">
        <f t="shared" ca="1" si="60"/>
        <v>83.67</v>
      </c>
      <c r="J99" s="51">
        <f t="shared" ca="1" si="61"/>
        <v>167.97</v>
      </c>
      <c r="K99" s="17"/>
      <c r="L99" s="11"/>
      <c r="M99" s="125">
        <f t="shared" ca="1" si="62"/>
        <v>84.3</v>
      </c>
      <c r="N99" s="125">
        <f t="shared" ca="1" si="62"/>
        <v>83.67</v>
      </c>
      <c r="O99" s="125"/>
      <c r="P99" s="125">
        <f t="shared" ca="1" si="63"/>
        <v>64.62</v>
      </c>
      <c r="Q99" s="125">
        <f t="shared" ca="1" si="64"/>
        <v>84.3</v>
      </c>
      <c r="R99" s="125">
        <f t="shared" ca="1" si="65"/>
        <v>83.67</v>
      </c>
    </row>
    <row r="100" spans="1:18" x14ac:dyDescent="0.2">
      <c r="A100" s="79" t="s">
        <v>7</v>
      </c>
      <c r="B100" s="73" t="s">
        <v>111</v>
      </c>
      <c r="C100" s="48" t="s">
        <v>63</v>
      </c>
      <c r="D100" s="49">
        <v>27.19</v>
      </c>
      <c r="E100" s="51">
        <f t="shared" ca="1" si="58"/>
        <v>68.64</v>
      </c>
      <c r="F100" s="49">
        <v>36.17</v>
      </c>
      <c r="G100" s="51">
        <f t="shared" ca="1" si="59"/>
        <v>55.26</v>
      </c>
      <c r="H100" s="49"/>
      <c r="I100" s="51" t="str">
        <f t="shared" si="60"/>
        <v/>
      </c>
      <c r="J100" s="51">
        <f t="shared" ca="1" si="61"/>
        <v>123.9</v>
      </c>
      <c r="K100" s="17"/>
      <c r="L100" s="11"/>
      <c r="M100" s="125">
        <f t="shared" ca="1" si="62"/>
        <v>68.64</v>
      </c>
      <c r="N100" s="125">
        <f t="shared" ca="1" si="62"/>
        <v>55.26</v>
      </c>
      <c r="O100" s="125"/>
      <c r="P100" s="125">
        <f t="shared" ca="1" si="63"/>
        <v>68.64</v>
      </c>
      <c r="Q100" s="125">
        <f t="shared" ca="1" si="64"/>
        <v>55.26</v>
      </c>
      <c r="R100" s="125">
        <f t="shared" si="65"/>
        <v>0</v>
      </c>
    </row>
    <row r="101" spans="1:18" x14ac:dyDescent="0.2">
      <c r="A101" s="79" t="s">
        <v>8</v>
      </c>
      <c r="B101" s="73" t="s">
        <v>110</v>
      </c>
      <c r="C101" s="48" t="s">
        <v>63</v>
      </c>
      <c r="D101" s="49">
        <v>18.45</v>
      </c>
      <c r="E101" s="51">
        <f t="shared" ca="1" si="58"/>
        <v>100</v>
      </c>
      <c r="F101" s="49" t="s">
        <v>219</v>
      </c>
      <c r="G101" s="52" t="str">
        <f t="shared" si="59"/>
        <v>*</v>
      </c>
      <c r="H101" s="49"/>
      <c r="I101" s="50" t="str">
        <f t="shared" si="60"/>
        <v/>
      </c>
      <c r="J101" s="51">
        <f t="shared" ca="1" si="61"/>
        <v>100</v>
      </c>
      <c r="K101" s="17"/>
      <c r="L101" s="11"/>
      <c r="M101" s="125">
        <f t="shared" ca="1" si="62"/>
        <v>100</v>
      </c>
      <c r="N101" s="125">
        <f t="shared" ca="1" si="62"/>
        <v>0</v>
      </c>
      <c r="O101" s="125"/>
      <c r="P101" s="125">
        <f t="shared" ca="1" si="63"/>
        <v>100</v>
      </c>
      <c r="Q101" s="125">
        <f t="shared" si="64"/>
        <v>0</v>
      </c>
      <c r="R101" s="125">
        <f t="shared" si="65"/>
        <v>0</v>
      </c>
    </row>
    <row r="102" spans="1:18" x14ac:dyDescent="0.2">
      <c r="A102" s="80" t="s">
        <v>9</v>
      </c>
      <c r="B102" s="73" t="s">
        <v>180</v>
      </c>
      <c r="C102" s="48" t="s">
        <v>63</v>
      </c>
      <c r="D102" s="49"/>
      <c r="E102" s="51" t="str">
        <f t="shared" si="58"/>
        <v/>
      </c>
      <c r="F102" s="49">
        <v>20.25</v>
      </c>
      <c r="G102" s="51">
        <f t="shared" ca="1" si="59"/>
        <v>98.2</v>
      </c>
      <c r="H102" s="49"/>
      <c r="I102" s="51" t="str">
        <f t="shared" si="60"/>
        <v/>
      </c>
      <c r="J102" s="51">
        <f t="shared" ca="1" si="61"/>
        <v>98.2</v>
      </c>
      <c r="K102" s="17"/>
      <c r="L102" s="11"/>
      <c r="M102" s="125">
        <f t="shared" ca="1" si="62"/>
        <v>98.2</v>
      </c>
      <c r="N102" s="125">
        <f t="shared" ca="1" si="62"/>
        <v>0</v>
      </c>
      <c r="O102" s="125"/>
      <c r="P102" s="125">
        <f t="shared" si="63"/>
        <v>0</v>
      </c>
      <c r="Q102" s="125">
        <f t="shared" ca="1" si="64"/>
        <v>98.2</v>
      </c>
      <c r="R102" s="125">
        <f t="shared" si="65"/>
        <v>0</v>
      </c>
    </row>
    <row r="103" spans="1:18" x14ac:dyDescent="0.2">
      <c r="A103" s="79" t="s">
        <v>10</v>
      </c>
      <c r="B103" s="73" t="s">
        <v>112</v>
      </c>
      <c r="C103" s="48" t="s">
        <v>60</v>
      </c>
      <c r="D103" s="49">
        <v>20.46</v>
      </c>
      <c r="E103" s="51">
        <f t="shared" ca="1" si="58"/>
        <v>90.29</v>
      </c>
      <c r="F103" s="49"/>
      <c r="G103" s="51" t="str">
        <f t="shared" si="59"/>
        <v/>
      </c>
      <c r="H103" s="49"/>
      <c r="I103" s="51" t="str">
        <f t="shared" si="60"/>
        <v/>
      </c>
      <c r="J103" s="51">
        <f t="shared" ca="1" si="61"/>
        <v>90.29</v>
      </c>
      <c r="K103" s="17"/>
      <c r="L103" s="11"/>
      <c r="M103" s="125">
        <f t="shared" ca="1" si="62"/>
        <v>90.29</v>
      </c>
      <c r="N103" s="125">
        <f t="shared" ca="1" si="62"/>
        <v>0</v>
      </c>
      <c r="O103" s="125"/>
      <c r="P103" s="125">
        <f t="shared" ca="1" si="63"/>
        <v>90.29</v>
      </c>
      <c r="Q103" s="125">
        <f t="shared" si="64"/>
        <v>0</v>
      </c>
      <c r="R103" s="125">
        <f t="shared" si="65"/>
        <v>0</v>
      </c>
    </row>
    <row r="104" spans="1:18" x14ac:dyDescent="0.2">
      <c r="A104" s="80" t="s">
        <v>11</v>
      </c>
      <c r="B104" s="73" t="s">
        <v>193</v>
      </c>
      <c r="C104" s="48" t="s">
        <v>60</v>
      </c>
      <c r="D104" s="49"/>
      <c r="E104" s="51" t="str">
        <f t="shared" si="58"/>
        <v/>
      </c>
      <c r="F104" s="49">
        <v>26.07</v>
      </c>
      <c r="G104" s="51">
        <f t="shared" ca="1" si="59"/>
        <v>76.77</v>
      </c>
      <c r="H104" s="49"/>
      <c r="I104" s="51" t="str">
        <f t="shared" si="60"/>
        <v/>
      </c>
      <c r="J104" s="51">
        <f t="shared" ca="1" si="61"/>
        <v>76.77</v>
      </c>
      <c r="K104" s="17"/>
      <c r="L104" s="11"/>
      <c r="M104" s="125">
        <f t="shared" ca="1" si="62"/>
        <v>76.77</v>
      </c>
      <c r="N104" s="125">
        <f t="shared" ca="1" si="62"/>
        <v>0</v>
      </c>
      <c r="O104" s="125"/>
      <c r="P104" s="125">
        <f t="shared" si="63"/>
        <v>0</v>
      </c>
      <c r="Q104" s="125">
        <f t="shared" ca="1" si="64"/>
        <v>76.77</v>
      </c>
      <c r="R104" s="125">
        <f t="shared" si="65"/>
        <v>0</v>
      </c>
    </row>
    <row r="105" spans="1:18" x14ac:dyDescent="0.2">
      <c r="A105" s="79" t="s">
        <v>12</v>
      </c>
      <c r="B105" s="73" t="s">
        <v>167</v>
      </c>
      <c r="C105" s="48" t="s">
        <v>63</v>
      </c>
      <c r="D105" s="49"/>
      <c r="E105" s="51" t="str">
        <f t="shared" si="58"/>
        <v/>
      </c>
      <c r="F105" s="49">
        <v>26.38</v>
      </c>
      <c r="G105" s="51">
        <f t="shared" ca="1" si="59"/>
        <v>75.28</v>
      </c>
      <c r="H105" s="49"/>
      <c r="I105" s="50" t="str">
        <f t="shared" si="60"/>
        <v/>
      </c>
      <c r="J105" s="51">
        <f t="shared" ca="1" si="61"/>
        <v>75.28</v>
      </c>
      <c r="K105" s="17"/>
      <c r="L105" s="11"/>
      <c r="M105" s="125">
        <f t="shared" ca="1" si="62"/>
        <v>75.28</v>
      </c>
      <c r="N105" s="125">
        <f t="shared" ca="1" si="62"/>
        <v>0</v>
      </c>
      <c r="O105" s="125"/>
      <c r="P105" s="125">
        <f t="shared" si="63"/>
        <v>0</v>
      </c>
      <c r="Q105" s="125">
        <f t="shared" ca="1" si="64"/>
        <v>75.28</v>
      </c>
      <c r="R105" s="125">
        <f t="shared" si="65"/>
        <v>0</v>
      </c>
    </row>
    <row r="106" spans="1:18" x14ac:dyDescent="0.2">
      <c r="A106" s="79" t="s">
        <v>13</v>
      </c>
      <c r="B106" s="73" t="s">
        <v>222</v>
      </c>
      <c r="C106" s="48" t="s">
        <v>92</v>
      </c>
      <c r="D106" s="49"/>
      <c r="E106" s="51" t="str">
        <f t="shared" si="58"/>
        <v/>
      </c>
      <c r="F106" s="49">
        <v>29.22</v>
      </c>
      <c r="G106" s="51">
        <f t="shared" ca="1" si="59"/>
        <v>68.27</v>
      </c>
      <c r="H106" s="49"/>
      <c r="I106" s="51" t="str">
        <f t="shared" si="60"/>
        <v/>
      </c>
      <c r="J106" s="51">
        <f t="shared" ca="1" si="61"/>
        <v>68.27</v>
      </c>
      <c r="K106" s="17"/>
      <c r="L106" s="11"/>
      <c r="M106" s="125">
        <f t="shared" ca="1" si="62"/>
        <v>68.27</v>
      </c>
      <c r="N106" s="125">
        <f t="shared" ca="1" si="62"/>
        <v>0</v>
      </c>
      <c r="O106" s="125"/>
      <c r="P106" s="125">
        <f t="shared" si="63"/>
        <v>0</v>
      </c>
      <c r="Q106" s="125">
        <f t="shared" ca="1" si="64"/>
        <v>68.27</v>
      </c>
      <c r="R106" s="125">
        <f t="shared" si="65"/>
        <v>0</v>
      </c>
    </row>
    <row r="107" spans="1:18" x14ac:dyDescent="0.2">
      <c r="A107" s="79" t="s">
        <v>14</v>
      </c>
      <c r="B107" s="40" t="s">
        <v>107</v>
      </c>
      <c r="C107" s="48" t="s">
        <v>63</v>
      </c>
      <c r="D107" s="49">
        <v>33.47</v>
      </c>
      <c r="E107" s="51">
        <f t="shared" ca="1" si="58"/>
        <v>55.5</v>
      </c>
      <c r="F107" s="49"/>
      <c r="G107" s="51" t="str">
        <f t="shared" si="59"/>
        <v/>
      </c>
      <c r="H107" s="49"/>
      <c r="I107" s="51" t="str">
        <f t="shared" si="60"/>
        <v/>
      </c>
      <c r="J107" s="51">
        <f t="shared" ca="1" si="61"/>
        <v>55.5</v>
      </c>
      <c r="K107" s="17"/>
      <c r="L107" s="11"/>
      <c r="M107" s="125">
        <f t="shared" ca="1" si="62"/>
        <v>55.5</v>
      </c>
      <c r="N107" s="125">
        <f t="shared" ca="1" si="62"/>
        <v>0</v>
      </c>
      <c r="O107" s="125"/>
      <c r="P107" s="125">
        <f t="shared" ca="1" si="63"/>
        <v>55.5</v>
      </c>
      <c r="Q107" s="125">
        <f t="shared" si="64"/>
        <v>0</v>
      </c>
      <c r="R107" s="125">
        <f t="shared" si="65"/>
        <v>0</v>
      </c>
    </row>
    <row r="108" spans="1:18" ht="13.5" thickBot="1" x14ac:dyDescent="0.25">
      <c r="A108" s="81" t="s">
        <v>15</v>
      </c>
      <c r="B108" s="75" t="s">
        <v>191</v>
      </c>
      <c r="C108" s="53" t="s">
        <v>160</v>
      </c>
      <c r="D108" s="54">
        <v>37.22</v>
      </c>
      <c r="E108" s="55">
        <f t="shared" ca="1" si="58"/>
        <v>50.18</v>
      </c>
      <c r="F108" s="54"/>
      <c r="G108" s="55" t="str">
        <f t="shared" si="59"/>
        <v/>
      </c>
      <c r="H108" s="54"/>
      <c r="I108" s="55" t="str">
        <f t="shared" si="60"/>
        <v/>
      </c>
      <c r="J108" s="55">
        <f t="shared" ca="1" si="61"/>
        <v>50.18</v>
      </c>
      <c r="K108" s="17"/>
      <c r="L108" s="11"/>
      <c r="M108" s="125">
        <f t="shared" ca="1" si="62"/>
        <v>50.18</v>
      </c>
      <c r="N108" s="125">
        <f t="shared" ca="1" si="62"/>
        <v>0</v>
      </c>
      <c r="O108" s="125"/>
      <c r="P108" s="125">
        <f t="shared" ca="1" si="63"/>
        <v>50.18</v>
      </c>
      <c r="Q108" s="125">
        <f t="shared" si="64"/>
        <v>0</v>
      </c>
      <c r="R108" s="125">
        <f t="shared" si="65"/>
        <v>0</v>
      </c>
    </row>
    <row r="109" spans="1:18" ht="13.5" thickBot="1" x14ac:dyDescent="0.25">
      <c r="A109" s="3"/>
      <c r="M109" s="125"/>
      <c r="N109" s="125"/>
      <c r="O109" s="125"/>
      <c r="P109" s="125"/>
      <c r="Q109" s="125"/>
      <c r="R109" s="125"/>
    </row>
    <row r="110" spans="1:18" ht="13.5" customHeight="1" x14ac:dyDescent="0.25">
      <c r="A110" s="158"/>
      <c r="B110" s="152" t="s">
        <v>37</v>
      </c>
      <c r="C110" s="162" t="s">
        <v>2</v>
      </c>
      <c r="D110" s="165" t="s">
        <v>209</v>
      </c>
      <c r="E110" s="165"/>
      <c r="F110" s="165" t="s">
        <v>210</v>
      </c>
      <c r="G110" s="165"/>
      <c r="H110" s="165" t="s">
        <v>203</v>
      </c>
      <c r="I110" s="165"/>
      <c r="J110" s="166" t="s">
        <v>68</v>
      </c>
      <c r="K110" s="169"/>
      <c r="L110" s="169"/>
      <c r="M110" s="125"/>
      <c r="N110" s="125"/>
      <c r="O110" s="125"/>
      <c r="P110" s="125"/>
      <c r="Q110" s="125"/>
      <c r="R110" s="125"/>
    </row>
    <row r="111" spans="1:18" ht="13.5" customHeight="1" x14ac:dyDescent="0.25">
      <c r="A111" s="159"/>
      <c r="B111" s="161"/>
      <c r="C111" s="163"/>
      <c r="D111" s="170" t="s">
        <v>211</v>
      </c>
      <c r="E111" s="170"/>
      <c r="F111" s="170" t="s">
        <v>212</v>
      </c>
      <c r="G111" s="170"/>
      <c r="H111" s="170" t="s">
        <v>213</v>
      </c>
      <c r="I111" s="170"/>
      <c r="J111" s="167"/>
      <c r="K111" s="169"/>
      <c r="L111" s="169"/>
      <c r="M111" s="125"/>
      <c r="N111" s="125"/>
      <c r="O111" s="125"/>
      <c r="P111" s="125"/>
      <c r="Q111" s="125"/>
      <c r="R111" s="125"/>
    </row>
    <row r="112" spans="1:18" ht="13.5" customHeight="1" thickBot="1" x14ac:dyDescent="0.25">
      <c r="A112" s="160"/>
      <c r="B112" s="153"/>
      <c r="C112" s="164"/>
      <c r="D112" s="26" t="s">
        <v>0</v>
      </c>
      <c r="E112" s="27" t="s">
        <v>1</v>
      </c>
      <c r="F112" s="26" t="s">
        <v>0</v>
      </c>
      <c r="G112" s="27" t="s">
        <v>1</v>
      </c>
      <c r="H112" s="26" t="s">
        <v>0</v>
      </c>
      <c r="I112" s="27" t="s">
        <v>1</v>
      </c>
      <c r="J112" s="168"/>
      <c r="K112" s="14"/>
      <c r="L112" s="15"/>
      <c r="M112" s="125"/>
      <c r="N112" s="125"/>
      <c r="O112" s="125"/>
      <c r="P112" s="125"/>
      <c r="Q112" s="125"/>
      <c r="R112" s="125"/>
    </row>
    <row r="113" spans="1:37" s="118" customFormat="1" ht="13.5" hidden="1" outlineLevel="1" thickBot="1" x14ac:dyDescent="0.25">
      <c r="A113" s="113"/>
      <c r="B113" s="114">
        <f>ROW()+1</f>
        <v>114</v>
      </c>
      <c r="C113" s="115" cm="1">
        <f t="array" ref="C113">MATCH(TRUE,ISBLANK(C114:C168),0)+ROW()-1</f>
        <v>118</v>
      </c>
      <c r="D113" s="116">
        <f ca="1">MIN(INDIRECT(ADDRESS($B113,COLUMN())&amp;":"&amp;ADDRESS($C113,COLUMN())))</f>
        <v>18.07</v>
      </c>
      <c r="E113" s="117">
        <f ca="1">100*D113-40*INT(D113)</f>
        <v>1087</v>
      </c>
      <c r="F113" s="116">
        <f ca="1">MIN(INDIRECT(ADDRESS($B113,COLUMN())&amp;":"&amp;ADDRESS($C113,COLUMN())))</f>
        <v>16.59</v>
      </c>
      <c r="G113" s="117">
        <f t="shared" ref="G113" ca="1" si="66">F113*100-40*INT(F113)</f>
        <v>1019</v>
      </c>
      <c r="H113" s="116">
        <f ca="1">MIN(INDIRECT(ADDRESS($B113,COLUMN())&amp;":"&amp;ADDRESS($C113,COLUMN())))</f>
        <v>23.31</v>
      </c>
      <c r="I113" s="117">
        <f t="shared" ref="I113" ca="1" si="67">H113*100-40*INT(H113)</f>
        <v>1411</v>
      </c>
      <c r="J113" s="116"/>
      <c r="K113" s="117"/>
      <c r="L113" s="116"/>
      <c r="M113" s="125"/>
      <c r="N113" s="125"/>
      <c r="O113" s="125"/>
      <c r="P113" s="125"/>
      <c r="Q113" s="125"/>
      <c r="R113" s="125"/>
      <c r="S113" s="140"/>
      <c r="Y113" s="119"/>
      <c r="AA113" s="120"/>
      <c r="AB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</row>
    <row r="114" spans="1:37" collapsed="1" x14ac:dyDescent="0.2">
      <c r="A114" s="43" t="s">
        <v>3</v>
      </c>
      <c r="B114" s="84" t="s">
        <v>74</v>
      </c>
      <c r="C114" s="44" t="s">
        <v>52</v>
      </c>
      <c r="D114" s="45">
        <v>18.329999999999998</v>
      </c>
      <c r="E114" s="46">
        <f ca="1">IF(D114="","",IF(N(D114)=0,"*",ROUND(100*E$113/(100*D114-40*INT(D114)),2)))</f>
        <v>97.66</v>
      </c>
      <c r="F114" s="45">
        <v>16.59</v>
      </c>
      <c r="G114" s="46">
        <f ca="1">IF(F114="","",IF(N(F114)=0,"*",ROUND(100*G$113/(100*F114-40*INT(F114)),2)))</f>
        <v>100</v>
      </c>
      <c r="H114" s="45"/>
      <c r="I114" s="46" t="str">
        <f>IF(H114="","",IF(N(H114)=0,"*",ROUND(100*I$113/(100*H114-40*INT(H114)),2)))</f>
        <v/>
      </c>
      <c r="J114" s="46">
        <f ca="1">SUM(M114:N114)</f>
        <v>197.66</v>
      </c>
      <c r="K114" s="12"/>
      <c r="L114" s="11"/>
      <c r="M114" s="125">
        <f t="shared" ref="M114:N118" ca="1" si="68">LARGE($P114:$X114,M$25)</f>
        <v>100</v>
      </c>
      <c r="N114" s="125">
        <f t="shared" ca="1" si="68"/>
        <v>97.66</v>
      </c>
      <c r="O114" s="125"/>
      <c r="P114" s="125">
        <f ca="1">N(E114)</f>
        <v>97.66</v>
      </c>
      <c r="Q114" s="125">
        <f ca="1">N(G114)</f>
        <v>100</v>
      </c>
      <c r="R114" s="125">
        <f>N(I114)</f>
        <v>0</v>
      </c>
    </row>
    <row r="115" spans="1:37" x14ac:dyDescent="0.2">
      <c r="A115" s="79" t="s">
        <v>4</v>
      </c>
      <c r="B115" s="73" t="s">
        <v>106</v>
      </c>
      <c r="C115" s="48" t="s">
        <v>52</v>
      </c>
      <c r="D115" s="49">
        <v>19.16</v>
      </c>
      <c r="E115" s="51">
        <f ca="1">IF(D115="","",IF(N(D115)=0,"*",ROUND(100*E$113/(100*D115-40*INT(D115)),2)))</f>
        <v>94.03</v>
      </c>
      <c r="F115" s="49" t="s">
        <v>81</v>
      </c>
      <c r="G115" s="88" t="str">
        <f>IF(F115="","",IF(N(F115)=0,"*",ROUND(100*G$113/(100*F115-40*INT(F115)),2)))</f>
        <v>*</v>
      </c>
      <c r="H115" s="49">
        <v>23.31</v>
      </c>
      <c r="I115" s="51">
        <f ca="1">IF(H115="","",IF(N(H115)=0,"*",ROUND(100*I$113/(100*H115-40*INT(H115)),2)))</f>
        <v>100</v>
      </c>
      <c r="J115" s="51">
        <f ca="1">SUM(M115:N115)</f>
        <v>194.03</v>
      </c>
      <c r="K115" s="12"/>
      <c r="L115" s="11"/>
      <c r="M115" s="125">
        <f t="shared" ca="1" si="68"/>
        <v>100</v>
      </c>
      <c r="N115" s="125">
        <f t="shared" ca="1" si="68"/>
        <v>94.03</v>
      </c>
      <c r="O115" s="125"/>
      <c r="P115" s="125">
        <f ca="1">N(E115)</f>
        <v>94.03</v>
      </c>
      <c r="Q115" s="125">
        <f>N(G115)</f>
        <v>0</v>
      </c>
      <c r="R115" s="125">
        <f ca="1">N(I115)</f>
        <v>100</v>
      </c>
    </row>
    <row r="116" spans="1:37" x14ac:dyDescent="0.2">
      <c r="A116" s="79" t="s">
        <v>5</v>
      </c>
      <c r="B116" s="73" t="s">
        <v>105</v>
      </c>
      <c r="C116" s="48" t="s">
        <v>52</v>
      </c>
      <c r="D116" s="49">
        <v>18.07</v>
      </c>
      <c r="E116" s="51">
        <f ca="1">IF(D116="","",IF(N(D116)=0,"*",ROUND(100*E$113/(100*D116-40*INT(D116)),2)))</f>
        <v>100</v>
      </c>
      <c r="F116" s="49">
        <v>19.13</v>
      </c>
      <c r="G116" s="51">
        <f ca="1">IF(F116="","",IF(N(F116)=0,"*",ROUND(100*G$113/(100*F116-40*INT(F116)),2)))</f>
        <v>88.38</v>
      </c>
      <c r="H116" s="49"/>
      <c r="I116" s="51" t="str">
        <f>IF(H116="","",IF(N(H116)=0,"*",ROUND(100*I$113/(100*H116-40*INT(H116)),2)))</f>
        <v/>
      </c>
      <c r="J116" s="51">
        <f ca="1">SUM(M116:N116)</f>
        <v>188.38</v>
      </c>
      <c r="K116" s="12"/>
      <c r="L116" s="11"/>
      <c r="M116" s="125">
        <f t="shared" ca="1" si="68"/>
        <v>100</v>
      </c>
      <c r="N116" s="125">
        <f t="shared" ca="1" si="68"/>
        <v>88.38</v>
      </c>
      <c r="O116" s="125"/>
      <c r="P116" s="125">
        <f ca="1">N(E116)</f>
        <v>100</v>
      </c>
      <c r="Q116" s="125">
        <f ca="1">N(G116)</f>
        <v>88.38</v>
      </c>
      <c r="R116" s="125">
        <f>N(I116)</f>
        <v>0</v>
      </c>
    </row>
    <row r="117" spans="1:37" x14ac:dyDescent="0.2">
      <c r="A117" s="79" t="s">
        <v>6</v>
      </c>
      <c r="B117" s="73" t="s">
        <v>220</v>
      </c>
      <c r="C117" s="48" t="s">
        <v>160</v>
      </c>
      <c r="D117" s="49">
        <v>23.26</v>
      </c>
      <c r="E117" s="51">
        <f ca="1">IF(D117="","",IF(N(D117)=0,"*",ROUND(100*E$113/(100*D117-40*INT(D117)),2)))</f>
        <v>77.31</v>
      </c>
      <c r="F117" s="49">
        <v>23.07</v>
      </c>
      <c r="G117" s="51">
        <f ca="1">IF(F117="","",IF(N(F117)=0,"*",ROUND(100*G$113/(100*F117-40*INT(F117)),2)))</f>
        <v>73.47</v>
      </c>
      <c r="H117" s="49"/>
      <c r="I117" s="51" t="str">
        <f>IF(H117="","",IF(N(H117)=0,"*",ROUND(100*I$113/(100*H117-40*INT(H117)),2)))</f>
        <v/>
      </c>
      <c r="J117" s="51">
        <f ca="1">SUM(M117:N117)</f>
        <v>150.78</v>
      </c>
      <c r="K117" s="12"/>
      <c r="L117" s="11"/>
      <c r="M117" s="125">
        <f t="shared" ca="1" si="68"/>
        <v>77.31</v>
      </c>
      <c r="N117" s="125">
        <f t="shared" ca="1" si="68"/>
        <v>73.47</v>
      </c>
      <c r="O117" s="125"/>
      <c r="P117" s="125">
        <f ca="1">N(E117)</f>
        <v>77.31</v>
      </c>
      <c r="Q117" s="125">
        <f ca="1">N(G117)</f>
        <v>73.47</v>
      </c>
      <c r="R117" s="125">
        <f>N(I117)</f>
        <v>0</v>
      </c>
    </row>
    <row r="118" spans="1:37" ht="13.5" thickBot="1" x14ac:dyDescent="0.25">
      <c r="A118" s="81" t="s">
        <v>7</v>
      </c>
      <c r="B118" s="75" t="s">
        <v>190</v>
      </c>
      <c r="C118" s="53" t="s">
        <v>160</v>
      </c>
      <c r="D118" s="54"/>
      <c r="E118" s="55" t="str">
        <f>IF(D118="","",IF(N(D118)=0,"*",ROUND(100*E$113/(100*D118-40*INT(D118)),2)))</f>
        <v/>
      </c>
      <c r="F118" s="54">
        <v>24.55</v>
      </c>
      <c r="G118" s="55">
        <f ca="1">IF(F118="","",IF(N(F118)=0,"*",ROUND(100*G$113/(100*F118-40*INT(F118)),2)))</f>
        <v>68.16</v>
      </c>
      <c r="H118" s="54"/>
      <c r="I118" s="55" t="str">
        <f>IF(H118="","",IF(N(H118)=0,"*",ROUND(100*I$113/(100*H118-40*INT(H118)),2)))</f>
        <v/>
      </c>
      <c r="J118" s="55">
        <f ca="1">SUM(M118:N118)</f>
        <v>68.16</v>
      </c>
      <c r="K118" s="12"/>
      <c r="L118" s="11"/>
      <c r="M118" s="125">
        <f t="shared" ca="1" si="68"/>
        <v>68.16</v>
      </c>
      <c r="N118" s="125">
        <f t="shared" ca="1" si="68"/>
        <v>0</v>
      </c>
      <c r="O118" s="125"/>
      <c r="P118" s="125">
        <f>N(E118)</f>
        <v>0</v>
      </c>
      <c r="Q118" s="125">
        <f ca="1">N(G118)</f>
        <v>68.16</v>
      </c>
      <c r="R118" s="125">
        <f>N(I118)</f>
        <v>0</v>
      </c>
    </row>
    <row r="119" spans="1:37" ht="13.5" thickBot="1" x14ac:dyDescent="0.25">
      <c r="A119" s="3"/>
      <c r="M119" s="125"/>
      <c r="N119" s="125"/>
      <c r="O119" s="125"/>
      <c r="P119" s="125"/>
      <c r="Q119" s="125"/>
      <c r="R119" s="125"/>
    </row>
    <row r="120" spans="1:37" ht="13.5" customHeight="1" x14ac:dyDescent="0.25">
      <c r="A120" s="158"/>
      <c r="B120" s="152" t="s">
        <v>39</v>
      </c>
      <c r="C120" s="162" t="s">
        <v>2</v>
      </c>
      <c r="D120" s="165" t="s">
        <v>209</v>
      </c>
      <c r="E120" s="165"/>
      <c r="F120" s="165" t="s">
        <v>210</v>
      </c>
      <c r="G120" s="165"/>
      <c r="H120" s="165" t="s">
        <v>203</v>
      </c>
      <c r="I120" s="165"/>
      <c r="J120" s="166" t="s">
        <v>68</v>
      </c>
      <c r="K120" s="169"/>
      <c r="L120" s="169"/>
      <c r="M120" s="125"/>
      <c r="N120" s="125"/>
      <c r="O120" s="125"/>
      <c r="P120" s="125"/>
      <c r="Q120" s="125"/>
      <c r="R120" s="125"/>
    </row>
    <row r="121" spans="1:37" ht="13.5" customHeight="1" x14ac:dyDescent="0.25">
      <c r="A121" s="159"/>
      <c r="B121" s="161"/>
      <c r="C121" s="163"/>
      <c r="D121" s="170" t="s">
        <v>211</v>
      </c>
      <c r="E121" s="170"/>
      <c r="F121" s="170" t="s">
        <v>212</v>
      </c>
      <c r="G121" s="170"/>
      <c r="H121" s="170" t="s">
        <v>213</v>
      </c>
      <c r="I121" s="170"/>
      <c r="J121" s="167"/>
      <c r="K121" s="169"/>
      <c r="L121" s="169"/>
      <c r="M121" s="125"/>
      <c r="N121" s="125"/>
      <c r="O121" s="125"/>
      <c r="P121" s="125"/>
      <c r="Q121" s="125"/>
      <c r="R121" s="125"/>
    </row>
    <row r="122" spans="1:37" ht="13.5" customHeight="1" thickBot="1" x14ac:dyDescent="0.25">
      <c r="A122" s="160"/>
      <c r="B122" s="153"/>
      <c r="C122" s="164"/>
      <c r="D122" s="26" t="s">
        <v>0</v>
      </c>
      <c r="E122" s="27" t="s">
        <v>1</v>
      </c>
      <c r="F122" s="26" t="s">
        <v>0</v>
      </c>
      <c r="G122" s="27" t="s">
        <v>1</v>
      </c>
      <c r="H122" s="26" t="s">
        <v>0</v>
      </c>
      <c r="I122" s="27" t="s">
        <v>1</v>
      </c>
      <c r="J122" s="168"/>
      <c r="K122" s="14"/>
      <c r="L122" s="15"/>
      <c r="M122" s="125"/>
      <c r="N122" s="125"/>
      <c r="O122" s="125"/>
      <c r="P122" s="125"/>
      <c r="Q122" s="125"/>
      <c r="R122" s="125"/>
    </row>
    <row r="123" spans="1:37" s="118" customFormat="1" ht="13.5" hidden="1" outlineLevel="1" thickBot="1" x14ac:dyDescent="0.25">
      <c r="A123" s="113"/>
      <c r="B123" s="114">
        <f>ROW()+1</f>
        <v>124</v>
      </c>
      <c r="C123" s="115" cm="1">
        <f t="array" ref="C123">MATCH(TRUE,ISBLANK(C124:C168),0)+ROW()-1</f>
        <v>138</v>
      </c>
      <c r="D123" s="116">
        <f ca="1">MIN(INDIRECT(ADDRESS($B123,COLUMN())&amp;":"&amp;ADDRESS($C123,COLUMN())))</f>
        <v>23.34</v>
      </c>
      <c r="E123" s="117">
        <f ca="1">100*D123-40*INT(D123)</f>
        <v>1414</v>
      </c>
      <c r="F123" s="116">
        <f ca="1">MIN(INDIRECT(ADDRESS($B123,COLUMN())&amp;":"&amp;ADDRESS($C123,COLUMN())))</f>
        <v>13.3</v>
      </c>
      <c r="G123" s="117">
        <f t="shared" ref="G123" ca="1" si="69">F123*100-40*INT(F123)</f>
        <v>810</v>
      </c>
      <c r="H123" s="116">
        <f ca="1">MIN(INDIRECT(ADDRESS($B123,COLUMN())&amp;":"&amp;ADDRESS($C123,COLUMN())))</f>
        <v>21.56</v>
      </c>
      <c r="I123" s="117">
        <f t="shared" ref="I123" ca="1" si="70">H123*100-40*INT(H123)</f>
        <v>1316</v>
      </c>
      <c r="J123" s="116"/>
      <c r="K123" s="117"/>
      <c r="L123" s="116"/>
      <c r="M123" s="125"/>
      <c r="N123" s="125"/>
      <c r="O123" s="125"/>
      <c r="P123" s="125"/>
      <c r="Q123" s="125"/>
      <c r="R123" s="125"/>
      <c r="S123" s="140"/>
      <c r="Y123" s="119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</row>
    <row r="124" spans="1:37" s="147" customFormat="1" collapsed="1" x14ac:dyDescent="0.2">
      <c r="A124" s="43" t="s">
        <v>3</v>
      </c>
      <c r="B124" s="84" t="s">
        <v>177</v>
      </c>
      <c r="C124" s="44" t="s">
        <v>60</v>
      </c>
      <c r="D124" s="45">
        <v>24.32</v>
      </c>
      <c r="E124" s="46">
        <f t="shared" ref="E124:E138" ca="1" si="71">IF(D124="","",IF(N(D124)=0,"*",ROUND(100*E$123/(100*D124-40*INT(D124)),2)))</f>
        <v>96.06</v>
      </c>
      <c r="F124" s="45">
        <v>23.34</v>
      </c>
      <c r="G124" s="47">
        <f t="shared" ref="G124:G138" ca="1" si="72">IF(F124="","",IF(N(F124)=0,"*",ROUND(100*G$123/(100*F124-40*INT(F124)),2)))</f>
        <v>57.28</v>
      </c>
      <c r="H124" s="45">
        <v>25.48</v>
      </c>
      <c r="I124" s="46">
        <f t="shared" ref="I124:I138" ca="1" si="73">IF(H124="","",IF(N(H124)=0,"*",ROUND(100*I$123/(100*H124-40*INT(H124)),2)))</f>
        <v>85.01</v>
      </c>
      <c r="J124" s="46">
        <f t="shared" ref="J124:J138" ca="1" si="74">SUM(M124:N124)</f>
        <v>181.07</v>
      </c>
      <c r="K124" s="143"/>
      <c r="L124" s="144"/>
      <c r="M124" s="145">
        <f t="shared" ref="M124:N138" ca="1" si="75">LARGE($P124:$X124,M$25)</f>
        <v>96.06</v>
      </c>
      <c r="N124" s="145">
        <f t="shared" ca="1" si="75"/>
        <v>85.01</v>
      </c>
      <c r="O124" s="145"/>
      <c r="P124" s="145">
        <f t="shared" ref="P124:P138" ca="1" si="76">N(E124)</f>
        <v>96.06</v>
      </c>
      <c r="Q124" s="145">
        <f t="shared" ref="Q124:Q138" ca="1" si="77">N(G124)</f>
        <v>57.28</v>
      </c>
      <c r="R124" s="145">
        <f t="shared" ref="R124:R138" ca="1" si="78">N(I124)</f>
        <v>85.01</v>
      </c>
      <c r="S124" s="146"/>
    </row>
    <row r="125" spans="1:37" s="18" customFormat="1" x14ac:dyDescent="0.2">
      <c r="A125" s="79" t="s">
        <v>4</v>
      </c>
      <c r="B125" s="73" t="s">
        <v>103</v>
      </c>
      <c r="C125" s="48" t="s">
        <v>59</v>
      </c>
      <c r="D125" s="49">
        <v>23.34</v>
      </c>
      <c r="E125" s="51">
        <f t="shared" ca="1" si="71"/>
        <v>100</v>
      </c>
      <c r="F125" s="49">
        <v>16.579999999999998</v>
      </c>
      <c r="G125" s="51">
        <f t="shared" ca="1" si="72"/>
        <v>79.569999999999993</v>
      </c>
      <c r="H125" s="49"/>
      <c r="I125" s="51" t="str">
        <f t="shared" si="73"/>
        <v/>
      </c>
      <c r="J125" s="51">
        <f t="shared" ca="1" si="74"/>
        <v>179.57</v>
      </c>
      <c r="K125" s="12"/>
      <c r="L125" s="11"/>
      <c r="M125" s="145">
        <f t="shared" ca="1" si="75"/>
        <v>100</v>
      </c>
      <c r="N125" s="145">
        <f t="shared" ca="1" si="75"/>
        <v>79.569999999999993</v>
      </c>
      <c r="O125" s="145"/>
      <c r="P125" s="145">
        <f t="shared" ca="1" si="76"/>
        <v>100</v>
      </c>
      <c r="Q125" s="145">
        <f t="shared" ca="1" si="77"/>
        <v>79.569999999999993</v>
      </c>
      <c r="R125" s="145">
        <f t="shared" si="78"/>
        <v>0</v>
      </c>
      <c r="S125" s="142"/>
    </row>
    <row r="126" spans="1:37" s="18" customFormat="1" x14ac:dyDescent="0.2">
      <c r="A126" s="79" t="s">
        <v>5</v>
      </c>
      <c r="B126" s="73" t="s">
        <v>104</v>
      </c>
      <c r="C126" s="48" t="s">
        <v>224</v>
      </c>
      <c r="D126" s="49"/>
      <c r="E126" s="51" t="str">
        <f t="shared" si="71"/>
        <v/>
      </c>
      <c r="F126" s="49">
        <v>17.260000000000002</v>
      </c>
      <c r="G126" s="51">
        <f t="shared" ca="1" si="72"/>
        <v>77.44</v>
      </c>
      <c r="H126" s="49">
        <v>21.56</v>
      </c>
      <c r="I126" s="51">
        <f t="shared" ca="1" si="73"/>
        <v>100</v>
      </c>
      <c r="J126" s="51">
        <f t="shared" ca="1" si="74"/>
        <v>177.44</v>
      </c>
      <c r="K126" s="12"/>
      <c r="L126" s="11"/>
      <c r="M126" s="145">
        <f t="shared" ca="1" si="75"/>
        <v>100</v>
      </c>
      <c r="N126" s="145">
        <f t="shared" ca="1" si="75"/>
        <v>77.44</v>
      </c>
      <c r="O126" s="145"/>
      <c r="P126" s="145">
        <f t="shared" si="76"/>
        <v>0</v>
      </c>
      <c r="Q126" s="145">
        <f t="shared" ca="1" si="77"/>
        <v>77.44</v>
      </c>
      <c r="R126" s="145">
        <f t="shared" ca="1" si="78"/>
        <v>100</v>
      </c>
      <c r="S126" s="142"/>
    </row>
    <row r="127" spans="1:37" s="18" customFormat="1" x14ac:dyDescent="0.2">
      <c r="A127" s="79" t="s">
        <v>6</v>
      </c>
      <c r="B127" s="73" t="s">
        <v>101</v>
      </c>
      <c r="C127" s="48" t="s">
        <v>60</v>
      </c>
      <c r="D127" s="49">
        <v>27.31</v>
      </c>
      <c r="E127" s="51">
        <f t="shared" ca="1" si="71"/>
        <v>85.65</v>
      </c>
      <c r="F127" s="49">
        <v>23.5</v>
      </c>
      <c r="G127" s="50">
        <f t="shared" ca="1" si="72"/>
        <v>56.64</v>
      </c>
      <c r="H127" s="49">
        <v>27.46</v>
      </c>
      <c r="I127" s="51">
        <f t="shared" ca="1" si="73"/>
        <v>78.989999999999995</v>
      </c>
      <c r="J127" s="51">
        <f t="shared" ca="1" si="74"/>
        <v>164.64</v>
      </c>
      <c r="K127" s="12"/>
      <c r="L127" s="11"/>
      <c r="M127" s="145">
        <f t="shared" ca="1" si="75"/>
        <v>85.65</v>
      </c>
      <c r="N127" s="145">
        <f t="shared" ca="1" si="75"/>
        <v>78.989999999999995</v>
      </c>
      <c r="O127" s="145"/>
      <c r="P127" s="145">
        <f t="shared" ca="1" si="76"/>
        <v>85.65</v>
      </c>
      <c r="Q127" s="145">
        <f t="shared" ca="1" si="77"/>
        <v>56.64</v>
      </c>
      <c r="R127" s="145">
        <f t="shared" ca="1" si="78"/>
        <v>78.989999999999995</v>
      </c>
      <c r="S127" s="142"/>
    </row>
    <row r="128" spans="1:37" s="18" customFormat="1" x14ac:dyDescent="0.2">
      <c r="A128" s="79" t="s">
        <v>7</v>
      </c>
      <c r="B128" s="73" t="s">
        <v>234</v>
      </c>
      <c r="C128" s="48" t="s">
        <v>59</v>
      </c>
      <c r="D128" s="49"/>
      <c r="E128" s="51" t="str">
        <f t="shared" si="71"/>
        <v/>
      </c>
      <c r="F128" s="49">
        <v>13.3</v>
      </c>
      <c r="G128" s="51">
        <f t="shared" ca="1" si="72"/>
        <v>100</v>
      </c>
      <c r="H128" s="49"/>
      <c r="I128" s="51" t="str">
        <f t="shared" si="73"/>
        <v/>
      </c>
      <c r="J128" s="51">
        <f t="shared" ca="1" si="74"/>
        <v>100</v>
      </c>
      <c r="K128" s="12"/>
      <c r="L128" s="11"/>
      <c r="M128" s="145">
        <f t="shared" ca="1" si="75"/>
        <v>100</v>
      </c>
      <c r="N128" s="145">
        <f t="shared" ca="1" si="75"/>
        <v>0</v>
      </c>
      <c r="O128" s="145"/>
      <c r="P128" s="145">
        <f t="shared" si="76"/>
        <v>0</v>
      </c>
      <c r="Q128" s="145">
        <f t="shared" ca="1" si="77"/>
        <v>100</v>
      </c>
      <c r="R128" s="145">
        <f t="shared" si="78"/>
        <v>0</v>
      </c>
      <c r="S128" s="142"/>
    </row>
    <row r="129" spans="1:37" s="18" customFormat="1" x14ac:dyDescent="0.2">
      <c r="A129" s="79" t="s">
        <v>8</v>
      </c>
      <c r="B129" s="73" t="s">
        <v>165</v>
      </c>
      <c r="C129" s="48" t="s">
        <v>52</v>
      </c>
      <c r="D129" s="49"/>
      <c r="E129" s="52" t="str">
        <f t="shared" si="71"/>
        <v/>
      </c>
      <c r="F129" s="49">
        <v>13.41</v>
      </c>
      <c r="G129" s="51">
        <f t="shared" ca="1" si="72"/>
        <v>98.66</v>
      </c>
      <c r="H129" s="49"/>
      <c r="I129" s="52" t="str">
        <f t="shared" si="73"/>
        <v/>
      </c>
      <c r="J129" s="51">
        <f t="shared" ca="1" si="74"/>
        <v>98.66</v>
      </c>
      <c r="K129" s="12"/>
      <c r="L129" s="11"/>
      <c r="M129" s="145">
        <f t="shared" ca="1" si="75"/>
        <v>98.66</v>
      </c>
      <c r="N129" s="145">
        <f t="shared" ca="1" si="75"/>
        <v>0</v>
      </c>
      <c r="O129" s="145"/>
      <c r="P129" s="145">
        <f t="shared" si="76"/>
        <v>0</v>
      </c>
      <c r="Q129" s="145">
        <f t="shared" ca="1" si="77"/>
        <v>98.66</v>
      </c>
      <c r="R129" s="145">
        <f t="shared" si="78"/>
        <v>0</v>
      </c>
      <c r="S129" s="142"/>
    </row>
    <row r="130" spans="1:37" s="18" customFormat="1" x14ac:dyDescent="0.2">
      <c r="A130" s="80" t="s">
        <v>9</v>
      </c>
      <c r="B130" s="73" t="s">
        <v>164</v>
      </c>
      <c r="C130" s="48" t="s">
        <v>87</v>
      </c>
      <c r="D130" s="49"/>
      <c r="E130" s="51" t="str">
        <f t="shared" si="71"/>
        <v/>
      </c>
      <c r="F130" s="49"/>
      <c r="G130" s="51" t="str">
        <f t="shared" si="72"/>
        <v/>
      </c>
      <c r="H130" s="49">
        <v>25.59</v>
      </c>
      <c r="I130" s="51">
        <f t="shared" ca="1" si="73"/>
        <v>84.41</v>
      </c>
      <c r="J130" s="51">
        <f t="shared" ca="1" si="74"/>
        <v>84.41</v>
      </c>
      <c r="K130" s="12"/>
      <c r="L130" s="11"/>
      <c r="M130" s="145">
        <f t="shared" ca="1" si="75"/>
        <v>84.41</v>
      </c>
      <c r="N130" s="145">
        <f t="shared" ca="1" si="75"/>
        <v>0</v>
      </c>
      <c r="O130" s="145"/>
      <c r="P130" s="145">
        <f t="shared" si="76"/>
        <v>0</v>
      </c>
      <c r="Q130" s="145">
        <f t="shared" si="77"/>
        <v>0</v>
      </c>
      <c r="R130" s="145">
        <f t="shared" ca="1" si="78"/>
        <v>84.41</v>
      </c>
      <c r="S130" s="142"/>
    </row>
    <row r="131" spans="1:37" s="18" customFormat="1" x14ac:dyDescent="0.2">
      <c r="A131" s="79" t="s">
        <v>10</v>
      </c>
      <c r="B131" s="73" t="s">
        <v>221</v>
      </c>
      <c r="C131" s="48" t="s">
        <v>60</v>
      </c>
      <c r="D131" s="49"/>
      <c r="E131" s="52" t="str">
        <f t="shared" si="71"/>
        <v/>
      </c>
      <c r="F131" s="49">
        <v>17.25</v>
      </c>
      <c r="G131" s="51">
        <f t="shared" ca="1" si="72"/>
        <v>77.510000000000005</v>
      </c>
      <c r="H131" s="49"/>
      <c r="I131" s="51" t="str">
        <f t="shared" si="73"/>
        <v/>
      </c>
      <c r="J131" s="51">
        <f t="shared" ca="1" si="74"/>
        <v>77.510000000000005</v>
      </c>
      <c r="K131" s="12"/>
      <c r="L131" s="11"/>
      <c r="M131" s="145">
        <f t="shared" ca="1" si="75"/>
        <v>77.510000000000005</v>
      </c>
      <c r="N131" s="145">
        <f t="shared" ca="1" si="75"/>
        <v>0</v>
      </c>
      <c r="O131" s="145"/>
      <c r="P131" s="145">
        <f t="shared" si="76"/>
        <v>0</v>
      </c>
      <c r="Q131" s="145">
        <f t="shared" ca="1" si="77"/>
        <v>77.510000000000005</v>
      </c>
      <c r="R131" s="145">
        <f t="shared" si="78"/>
        <v>0</v>
      </c>
      <c r="S131" s="142"/>
    </row>
    <row r="132" spans="1:37" s="18" customFormat="1" x14ac:dyDescent="0.2">
      <c r="A132" s="80" t="s">
        <v>11</v>
      </c>
      <c r="B132" s="73" t="s">
        <v>235</v>
      </c>
      <c r="C132" s="48" t="s">
        <v>52</v>
      </c>
      <c r="D132" s="49"/>
      <c r="E132" s="51" t="str">
        <f t="shared" si="71"/>
        <v/>
      </c>
      <c r="F132" s="49">
        <v>19.149999999999999</v>
      </c>
      <c r="G132" s="51">
        <f t="shared" ca="1" si="72"/>
        <v>70.13</v>
      </c>
      <c r="H132" s="49"/>
      <c r="I132" s="51" t="str">
        <f t="shared" si="73"/>
        <v/>
      </c>
      <c r="J132" s="51">
        <f t="shared" ca="1" si="74"/>
        <v>70.13</v>
      </c>
      <c r="K132" s="12"/>
      <c r="L132" s="11"/>
      <c r="M132" s="145">
        <f t="shared" ca="1" si="75"/>
        <v>70.13</v>
      </c>
      <c r="N132" s="145">
        <f t="shared" ca="1" si="75"/>
        <v>0</v>
      </c>
      <c r="O132" s="145"/>
      <c r="P132" s="145">
        <f t="shared" si="76"/>
        <v>0</v>
      </c>
      <c r="Q132" s="145">
        <f t="shared" ca="1" si="77"/>
        <v>70.13</v>
      </c>
      <c r="R132" s="145">
        <f t="shared" si="78"/>
        <v>0</v>
      </c>
      <c r="S132" s="142"/>
    </row>
    <row r="133" spans="1:37" s="18" customFormat="1" x14ac:dyDescent="0.2">
      <c r="A133" s="79" t="s">
        <v>12</v>
      </c>
      <c r="B133" s="73" t="s">
        <v>236</v>
      </c>
      <c r="C133" s="48" t="s">
        <v>92</v>
      </c>
      <c r="D133" s="49"/>
      <c r="E133" s="51" t="str">
        <f t="shared" si="71"/>
        <v/>
      </c>
      <c r="F133" s="49">
        <v>20.58</v>
      </c>
      <c r="G133" s="51">
        <f t="shared" ca="1" si="72"/>
        <v>64.39</v>
      </c>
      <c r="H133" s="49"/>
      <c r="I133" s="51" t="str">
        <f t="shared" si="73"/>
        <v/>
      </c>
      <c r="J133" s="51">
        <f t="shared" ca="1" si="74"/>
        <v>64.39</v>
      </c>
      <c r="K133" s="12"/>
      <c r="L133" s="11"/>
      <c r="M133" s="145">
        <f t="shared" ca="1" si="75"/>
        <v>64.39</v>
      </c>
      <c r="N133" s="145">
        <f t="shared" ca="1" si="75"/>
        <v>0</v>
      </c>
      <c r="O133" s="145"/>
      <c r="P133" s="145">
        <f t="shared" si="76"/>
        <v>0</v>
      </c>
      <c r="Q133" s="145">
        <f t="shared" ca="1" si="77"/>
        <v>64.39</v>
      </c>
      <c r="R133" s="145">
        <f t="shared" si="78"/>
        <v>0</v>
      </c>
      <c r="S133" s="142"/>
    </row>
    <row r="134" spans="1:37" s="18" customFormat="1" x14ac:dyDescent="0.2">
      <c r="A134" s="79" t="s">
        <v>13</v>
      </c>
      <c r="B134" s="73" t="s">
        <v>237</v>
      </c>
      <c r="C134" s="48" t="s">
        <v>92</v>
      </c>
      <c r="D134" s="49"/>
      <c r="E134" s="51" t="str">
        <f t="shared" si="71"/>
        <v/>
      </c>
      <c r="F134" s="49">
        <v>25.13</v>
      </c>
      <c r="G134" s="51">
        <f t="shared" ca="1" si="72"/>
        <v>53.54</v>
      </c>
      <c r="H134" s="49"/>
      <c r="I134" s="51" t="str">
        <f t="shared" si="73"/>
        <v/>
      </c>
      <c r="J134" s="51">
        <f t="shared" ca="1" si="74"/>
        <v>53.54</v>
      </c>
      <c r="K134" s="12"/>
      <c r="L134" s="11"/>
      <c r="M134" s="145">
        <f t="shared" ca="1" si="75"/>
        <v>53.54</v>
      </c>
      <c r="N134" s="145">
        <f t="shared" ca="1" si="75"/>
        <v>0</v>
      </c>
      <c r="O134" s="145"/>
      <c r="P134" s="145">
        <f t="shared" si="76"/>
        <v>0</v>
      </c>
      <c r="Q134" s="145">
        <f t="shared" ca="1" si="77"/>
        <v>53.54</v>
      </c>
      <c r="R134" s="145">
        <f t="shared" si="78"/>
        <v>0</v>
      </c>
      <c r="S134" s="142"/>
    </row>
    <row r="135" spans="1:37" s="18" customFormat="1" x14ac:dyDescent="0.2">
      <c r="A135" s="79" t="s">
        <v>14</v>
      </c>
      <c r="B135" s="73" t="s">
        <v>102</v>
      </c>
      <c r="C135" s="48" t="s">
        <v>52</v>
      </c>
      <c r="D135" s="49" t="s">
        <v>219</v>
      </c>
      <c r="E135" s="52" t="str">
        <f t="shared" si="71"/>
        <v>*</v>
      </c>
      <c r="F135" s="49"/>
      <c r="G135" s="51" t="str">
        <f t="shared" si="72"/>
        <v/>
      </c>
      <c r="H135" s="49">
        <v>44.59</v>
      </c>
      <c r="I135" s="51">
        <f t="shared" ca="1" si="73"/>
        <v>48.76</v>
      </c>
      <c r="J135" s="51">
        <f t="shared" ca="1" si="74"/>
        <v>48.76</v>
      </c>
      <c r="K135" s="12"/>
      <c r="L135" s="11"/>
      <c r="M135" s="145">
        <f t="shared" ca="1" si="75"/>
        <v>48.76</v>
      </c>
      <c r="N135" s="145">
        <f t="shared" ca="1" si="75"/>
        <v>0</v>
      </c>
      <c r="O135" s="145"/>
      <c r="P135" s="145">
        <f t="shared" si="76"/>
        <v>0</v>
      </c>
      <c r="Q135" s="145">
        <f t="shared" si="77"/>
        <v>0</v>
      </c>
      <c r="R135" s="145">
        <f t="shared" ca="1" si="78"/>
        <v>48.76</v>
      </c>
      <c r="S135" s="142"/>
    </row>
    <row r="136" spans="1:37" s="18" customFormat="1" x14ac:dyDescent="0.2">
      <c r="A136" s="80" t="s">
        <v>15</v>
      </c>
      <c r="B136" s="73" t="s">
        <v>208</v>
      </c>
      <c r="C136" s="48" t="s">
        <v>52</v>
      </c>
      <c r="D136" s="49"/>
      <c r="E136" s="51" t="str">
        <f t="shared" si="71"/>
        <v/>
      </c>
      <c r="F136" s="49">
        <v>28.35</v>
      </c>
      <c r="G136" s="51">
        <f t="shared" ca="1" si="72"/>
        <v>47.23</v>
      </c>
      <c r="H136" s="49"/>
      <c r="I136" s="51" t="str">
        <f t="shared" si="73"/>
        <v/>
      </c>
      <c r="J136" s="51">
        <f t="shared" ca="1" si="74"/>
        <v>47.23</v>
      </c>
      <c r="K136" s="12"/>
      <c r="L136" s="11"/>
      <c r="M136" s="145">
        <f t="shared" ca="1" si="75"/>
        <v>47.23</v>
      </c>
      <c r="N136" s="145">
        <f t="shared" ca="1" si="75"/>
        <v>0</v>
      </c>
      <c r="O136" s="145"/>
      <c r="P136" s="145">
        <f t="shared" si="76"/>
        <v>0</v>
      </c>
      <c r="Q136" s="145">
        <f t="shared" ca="1" si="77"/>
        <v>47.23</v>
      </c>
      <c r="R136" s="145">
        <f t="shared" si="78"/>
        <v>0</v>
      </c>
      <c r="S136" s="142"/>
    </row>
    <row r="137" spans="1:37" s="18" customFormat="1" x14ac:dyDescent="0.2">
      <c r="A137" s="80"/>
      <c r="B137" s="73" t="s">
        <v>243</v>
      </c>
      <c r="C137" s="48" t="s">
        <v>92</v>
      </c>
      <c r="D137" s="49"/>
      <c r="E137" s="51" t="str">
        <f t="shared" si="71"/>
        <v/>
      </c>
      <c r="F137" s="49" t="s">
        <v>81</v>
      </c>
      <c r="G137" s="52" t="str">
        <f t="shared" si="72"/>
        <v>*</v>
      </c>
      <c r="H137" s="49"/>
      <c r="I137" s="51" t="str">
        <f t="shared" si="73"/>
        <v/>
      </c>
      <c r="J137" s="51">
        <f t="shared" si="74"/>
        <v>0</v>
      </c>
      <c r="K137" s="12"/>
      <c r="L137" s="11"/>
      <c r="M137" s="145">
        <f t="shared" si="75"/>
        <v>0</v>
      </c>
      <c r="N137" s="145">
        <f t="shared" si="75"/>
        <v>0</v>
      </c>
      <c r="O137" s="145"/>
      <c r="P137" s="145">
        <f t="shared" si="76"/>
        <v>0</v>
      </c>
      <c r="Q137" s="145">
        <f t="shared" si="77"/>
        <v>0</v>
      </c>
      <c r="R137" s="145">
        <f t="shared" si="78"/>
        <v>0</v>
      </c>
      <c r="S137" s="142"/>
    </row>
    <row r="138" spans="1:37" ht="13.5" thickBot="1" x14ac:dyDescent="0.25">
      <c r="A138" s="81"/>
      <c r="B138" s="75" t="s">
        <v>178</v>
      </c>
      <c r="C138" s="53" t="s">
        <v>60</v>
      </c>
      <c r="D138" s="54" t="s">
        <v>219</v>
      </c>
      <c r="E138" s="56" t="str">
        <f t="shared" si="71"/>
        <v>*</v>
      </c>
      <c r="F138" s="54"/>
      <c r="G138" s="55" t="str">
        <f t="shared" si="72"/>
        <v/>
      </c>
      <c r="H138" s="54"/>
      <c r="I138" s="55" t="str">
        <f t="shared" si="73"/>
        <v/>
      </c>
      <c r="J138" s="55">
        <f t="shared" si="74"/>
        <v>0</v>
      </c>
      <c r="K138" s="12"/>
      <c r="L138" s="11"/>
      <c r="M138" s="125">
        <f t="shared" si="75"/>
        <v>0</v>
      </c>
      <c r="N138" s="125">
        <f t="shared" si="75"/>
        <v>0</v>
      </c>
      <c r="O138" s="125"/>
      <c r="P138" s="125">
        <f t="shared" si="76"/>
        <v>0</v>
      </c>
      <c r="Q138" s="125">
        <f t="shared" si="77"/>
        <v>0</v>
      </c>
      <c r="R138" s="125">
        <f t="shared" si="78"/>
        <v>0</v>
      </c>
    </row>
    <row r="139" spans="1:37" ht="13.5" thickBot="1" x14ac:dyDescent="0.25">
      <c r="M139" s="125"/>
      <c r="N139" s="125"/>
      <c r="O139" s="125"/>
      <c r="P139" s="125"/>
      <c r="Q139" s="125"/>
      <c r="R139" s="125"/>
    </row>
    <row r="140" spans="1:37" ht="13.5" customHeight="1" x14ac:dyDescent="0.25">
      <c r="A140" s="158"/>
      <c r="B140" s="152" t="s">
        <v>41</v>
      </c>
      <c r="C140" s="162" t="s">
        <v>2</v>
      </c>
      <c r="D140" s="165" t="s">
        <v>209</v>
      </c>
      <c r="E140" s="165"/>
      <c r="F140" s="165" t="s">
        <v>210</v>
      </c>
      <c r="G140" s="165"/>
      <c r="H140" s="165" t="s">
        <v>203</v>
      </c>
      <c r="I140" s="165"/>
      <c r="J140" s="166" t="s">
        <v>68</v>
      </c>
      <c r="K140" s="169"/>
      <c r="L140" s="169"/>
      <c r="M140" s="125"/>
      <c r="N140" s="125"/>
      <c r="O140" s="125"/>
      <c r="P140" s="125"/>
      <c r="Q140" s="125"/>
      <c r="R140" s="125"/>
    </row>
    <row r="141" spans="1:37" ht="13.5" customHeight="1" x14ac:dyDescent="0.25">
      <c r="A141" s="159"/>
      <c r="B141" s="161"/>
      <c r="C141" s="163"/>
      <c r="D141" s="170" t="s">
        <v>211</v>
      </c>
      <c r="E141" s="170"/>
      <c r="F141" s="170" t="s">
        <v>212</v>
      </c>
      <c r="G141" s="170"/>
      <c r="H141" s="170" t="s">
        <v>213</v>
      </c>
      <c r="I141" s="170"/>
      <c r="J141" s="167"/>
      <c r="K141" s="169"/>
      <c r="L141" s="169"/>
      <c r="M141" s="125"/>
      <c r="N141" s="125"/>
      <c r="O141" s="125"/>
      <c r="P141" s="125"/>
      <c r="Q141" s="125"/>
      <c r="R141" s="125"/>
    </row>
    <row r="142" spans="1:37" ht="13.5" customHeight="1" thickBot="1" x14ac:dyDescent="0.25">
      <c r="A142" s="160"/>
      <c r="B142" s="153"/>
      <c r="C142" s="164"/>
      <c r="D142" s="39" t="s">
        <v>0</v>
      </c>
      <c r="E142" s="15" t="s">
        <v>1</v>
      </c>
      <c r="F142" s="39" t="s">
        <v>0</v>
      </c>
      <c r="G142" s="15" t="s">
        <v>1</v>
      </c>
      <c r="H142" s="39" t="s">
        <v>0</v>
      </c>
      <c r="I142" s="15" t="s">
        <v>1</v>
      </c>
      <c r="J142" s="168"/>
      <c r="K142" s="14"/>
      <c r="L142" s="15"/>
      <c r="M142" s="125"/>
      <c r="N142" s="125"/>
      <c r="O142" s="125"/>
      <c r="P142" s="125"/>
      <c r="Q142" s="125"/>
      <c r="R142" s="125"/>
    </row>
    <row r="143" spans="1:37" s="118" customFormat="1" ht="13.5" hidden="1" outlineLevel="1" thickBot="1" x14ac:dyDescent="0.25">
      <c r="A143" s="113"/>
      <c r="B143" s="114">
        <f>ROW()+1</f>
        <v>144</v>
      </c>
      <c r="C143" s="115" cm="1">
        <f t="array" ref="C143">MATCH(TRUE,ISBLANK(C144:C168),0)+ROW()-1</f>
        <v>154</v>
      </c>
      <c r="D143" s="116">
        <f ca="1">MIN(INDIRECT(ADDRESS($B143,COLUMN())&amp;":"&amp;ADDRESS($C143,COLUMN())))</f>
        <v>14.07</v>
      </c>
      <c r="E143" s="117">
        <f ca="1">100*D143-40*INT(D143)</f>
        <v>847</v>
      </c>
      <c r="F143" s="116">
        <f ca="1">MIN(INDIRECT(ADDRESS($B143,COLUMN())&amp;":"&amp;ADDRESS($C143,COLUMN())))</f>
        <v>11.33</v>
      </c>
      <c r="G143" s="117">
        <f t="shared" ref="G143" ca="1" si="79">F143*100-40*INT(F143)</f>
        <v>693</v>
      </c>
      <c r="H143" s="116">
        <f ca="1">MIN(INDIRECT(ADDRESS($B143,COLUMN())&amp;":"&amp;ADDRESS($C143,COLUMN())))</f>
        <v>50.38</v>
      </c>
      <c r="I143" s="117">
        <f t="shared" ref="I143" ca="1" si="80">H143*100-40*INT(H143)</f>
        <v>3038</v>
      </c>
      <c r="J143" s="116"/>
      <c r="K143" s="117"/>
      <c r="L143" s="116"/>
      <c r="M143" s="125"/>
      <c r="N143" s="125"/>
      <c r="O143" s="125"/>
      <c r="P143" s="125"/>
      <c r="Q143" s="125"/>
      <c r="R143" s="125"/>
      <c r="S143" s="140"/>
      <c r="Y143" s="119"/>
      <c r="AA143" s="120"/>
      <c r="AB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</row>
    <row r="144" spans="1:37" collapsed="1" x14ac:dyDescent="0.2">
      <c r="A144" s="43" t="s">
        <v>3</v>
      </c>
      <c r="B144" s="84" t="s">
        <v>97</v>
      </c>
      <c r="C144" s="44" t="s">
        <v>63</v>
      </c>
      <c r="D144" s="45">
        <v>15.15</v>
      </c>
      <c r="E144" s="46">
        <f t="shared" ref="E144:E154" ca="1" si="81">IF(D144="","",IF(N(D144)=0,"*",ROUND(100*E$143/(100*D144-40*INT(D144)),2)))</f>
        <v>92.57</v>
      </c>
      <c r="F144" s="45">
        <v>11.33</v>
      </c>
      <c r="G144" s="46">
        <f t="shared" ref="G144:G154" ca="1" si="82">IF(F144="","",IF(N(F144)=0,"*",ROUND(100*G$143/(100*F144-40*INT(F144)),2)))</f>
        <v>100</v>
      </c>
      <c r="H144" s="45"/>
      <c r="I144" s="46" t="str">
        <f t="shared" ref="I144:I154" si="83">IF(H144="","",IF(N(H144)=0,"*",ROUND(100*I$143/(100*H144-40*INT(H144)),2)))</f>
        <v/>
      </c>
      <c r="J144" s="46">
        <f t="shared" ref="J144:J154" ca="1" si="84">SUM(M144:N144)</f>
        <v>192.57</v>
      </c>
      <c r="K144" s="12"/>
      <c r="L144" s="11"/>
      <c r="M144" s="125">
        <f t="shared" ref="M144:N154" ca="1" si="85">LARGE($P144:$X144,M$25)</f>
        <v>100</v>
      </c>
      <c r="N144" s="125">
        <f t="shared" ca="1" si="85"/>
        <v>92.57</v>
      </c>
      <c r="O144" s="125"/>
      <c r="P144" s="125">
        <f t="shared" ref="P144:P154" ca="1" si="86">N(E144)</f>
        <v>92.57</v>
      </c>
      <c r="Q144" s="125">
        <f t="shared" ref="Q144:Q154" ca="1" si="87">N(G144)</f>
        <v>100</v>
      </c>
      <c r="R144" s="125">
        <f t="shared" ref="R144:R154" si="88">N(I144)</f>
        <v>0</v>
      </c>
    </row>
    <row r="145" spans="1:37" x14ac:dyDescent="0.2">
      <c r="A145" s="79" t="s">
        <v>4</v>
      </c>
      <c r="B145" s="73" t="s">
        <v>98</v>
      </c>
      <c r="C145" s="48" t="s">
        <v>160</v>
      </c>
      <c r="D145" s="49">
        <v>15.33</v>
      </c>
      <c r="E145" s="51">
        <f t="shared" ca="1" si="81"/>
        <v>90.78</v>
      </c>
      <c r="F145" s="49">
        <v>14.08</v>
      </c>
      <c r="G145" s="51">
        <f t="shared" ca="1" si="82"/>
        <v>81.72</v>
      </c>
      <c r="H145" s="49"/>
      <c r="I145" s="51" t="str">
        <f t="shared" si="83"/>
        <v/>
      </c>
      <c r="J145" s="51">
        <f t="shared" ca="1" si="84"/>
        <v>172.5</v>
      </c>
      <c r="K145" s="12"/>
      <c r="L145" s="11"/>
      <c r="M145" s="125">
        <f t="shared" ca="1" si="85"/>
        <v>90.78</v>
      </c>
      <c r="N145" s="125">
        <f t="shared" ca="1" si="85"/>
        <v>81.72</v>
      </c>
      <c r="O145" s="125"/>
      <c r="P145" s="125">
        <f t="shared" ca="1" si="86"/>
        <v>90.78</v>
      </c>
      <c r="Q145" s="125">
        <f t="shared" ca="1" si="87"/>
        <v>81.72</v>
      </c>
      <c r="R145" s="125">
        <f t="shared" si="88"/>
        <v>0</v>
      </c>
    </row>
    <row r="146" spans="1:37" x14ac:dyDescent="0.2">
      <c r="A146" s="79" t="s">
        <v>5</v>
      </c>
      <c r="B146" s="73" t="s">
        <v>99</v>
      </c>
      <c r="C146" s="48" t="s">
        <v>160</v>
      </c>
      <c r="D146" s="49">
        <v>14.07</v>
      </c>
      <c r="E146" s="51">
        <f t="shared" ca="1" si="81"/>
        <v>100</v>
      </c>
      <c r="F146" s="49" t="s">
        <v>66</v>
      </c>
      <c r="G146" s="88" t="str">
        <f t="shared" si="82"/>
        <v>*</v>
      </c>
      <c r="H146" s="49"/>
      <c r="I146" s="51" t="str">
        <f t="shared" si="83"/>
        <v/>
      </c>
      <c r="J146" s="51">
        <f t="shared" ca="1" si="84"/>
        <v>100</v>
      </c>
      <c r="K146" s="12"/>
      <c r="L146" s="11"/>
      <c r="M146" s="125">
        <f t="shared" ca="1" si="85"/>
        <v>100</v>
      </c>
      <c r="N146" s="125">
        <f t="shared" ca="1" si="85"/>
        <v>0</v>
      </c>
      <c r="O146" s="125"/>
      <c r="P146" s="125">
        <f t="shared" ca="1" si="86"/>
        <v>100</v>
      </c>
      <c r="Q146" s="125">
        <f t="shared" si="87"/>
        <v>0</v>
      </c>
      <c r="R146" s="125">
        <f t="shared" si="88"/>
        <v>0</v>
      </c>
    </row>
    <row r="147" spans="1:37" x14ac:dyDescent="0.2">
      <c r="A147" s="79" t="s">
        <v>5</v>
      </c>
      <c r="B147" s="73" t="s">
        <v>204</v>
      </c>
      <c r="C147" s="48" t="s">
        <v>52</v>
      </c>
      <c r="D147" s="49"/>
      <c r="E147" s="51" t="str">
        <f t="shared" si="81"/>
        <v/>
      </c>
      <c r="F147" s="49"/>
      <c r="G147" s="51" t="str">
        <f t="shared" si="82"/>
        <v/>
      </c>
      <c r="H147" s="49">
        <v>50.38</v>
      </c>
      <c r="I147" s="51">
        <f t="shared" ca="1" si="83"/>
        <v>100</v>
      </c>
      <c r="J147" s="51">
        <f t="shared" ca="1" si="84"/>
        <v>100</v>
      </c>
      <c r="K147" s="12"/>
      <c r="L147" s="11"/>
      <c r="M147" s="125">
        <f t="shared" ca="1" si="85"/>
        <v>100</v>
      </c>
      <c r="N147" s="125">
        <f t="shared" ca="1" si="85"/>
        <v>0</v>
      </c>
      <c r="O147" s="125"/>
      <c r="P147" s="125">
        <f t="shared" si="86"/>
        <v>0</v>
      </c>
      <c r="Q147" s="125">
        <f t="shared" si="87"/>
        <v>0</v>
      </c>
      <c r="R147" s="125">
        <f t="shared" ca="1" si="88"/>
        <v>100</v>
      </c>
    </row>
    <row r="148" spans="1:37" x14ac:dyDescent="0.2">
      <c r="A148" s="79" t="s">
        <v>7</v>
      </c>
      <c r="B148" s="73" t="s">
        <v>175</v>
      </c>
      <c r="C148" s="48" t="s">
        <v>60</v>
      </c>
      <c r="D148" s="49">
        <v>16.09</v>
      </c>
      <c r="E148" s="51">
        <f t="shared" ca="1" si="81"/>
        <v>87.41</v>
      </c>
      <c r="F148" s="49"/>
      <c r="G148" s="51" t="str">
        <f t="shared" si="82"/>
        <v/>
      </c>
      <c r="H148" s="49"/>
      <c r="I148" s="51" t="str">
        <f t="shared" si="83"/>
        <v/>
      </c>
      <c r="J148" s="51">
        <f t="shared" ca="1" si="84"/>
        <v>87.41</v>
      </c>
      <c r="K148" s="12"/>
      <c r="L148" s="11"/>
      <c r="M148" s="125">
        <f t="shared" ca="1" si="85"/>
        <v>87.41</v>
      </c>
      <c r="N148" s="125">
        <f t="shared" ca="1" si="85"/>
        <v>0</v>
      </c>
      <c r="O148" s="125"/>
      <c r="P148" s="125">
        <f t="shared" ca="1" si="86"/>
        <v>87.41</v>
      </c>
      <c r="Q148" s="125">
        <f t="shared" si="87"/>
        <v>0</v>
      </c>
      <c r="R148" s="125">
        <f t="shared" si="88"/>
        <v>0</v>
      </c>
    </row>
    <row r="149" spans="1:37" x14ac:dyDescent="0.2">
      <c r="A149" s="79" t="s">
        <v>8</v>
      </c>
      <c r="B149" s="73" t="s">
        <v>176</v>
      </c>
      <c r="C149" s="48" t="s">
        <v>60</v>
      </c>
      <c r="D149" s="49">
        <v>16.399999999999999</v>
      </c>
      <c r="E149" s="51">
        <f t="shared" ca="1" si="81"/>
        <v>84.7</v>
      </c>
      <c r="F149" s="49"/>
      <c r="G149" s="51" t="str">
        <f t="shared" si="82"/>
        <v/>
      </c>
      <c r="H149" s="49"/>
      <c r="I149" s="51" t="str">
        <f t="shared" si="83"/>
        <v/>
      </c>
      <c r="J149" s="51">
        <f t="shared" ca="1" si="84"/>
        <v>84.7</v>
      </c>
      <c r="K149" s="12"/>
      <c r="L149" s="11"/>
      <c r="M149" s="125">
        <f t="shared" ca="1" si="85"/>
        <v>84.7</v>
      </c>
      <c r="N149" s="125">
        <f t="shared" ca="1" si="85"/>
        <v>0</v>
      </c>
      <c r="O149" s="125"/>
      <c r="P149" s="125">
        <f t="shared" ca="1" si="86"/>
        <v>84.7</v>
      </c>
      <c r="Q149" s="125">
        <f t="shared" si="87"/>
        <v>0</v>
      </c>
      <c r="R149" s="125">
        <f t="shared" si="88"/>
        <v>0</v>
      </c>
    </row>
    <row r="150" spans="1:37" x14ac:dyDescent="0.2">
      <c r="A150" s="80" t="s">
        <v>9</v>
      </c>
      <c r="B150" s="73" t="s">
        <v>163</v>
      </c>
      <c r="C150" s="48" t="s">
        <v>92</v>
      </c>
      <c r="D150" s="49"/>
      <c r="E150" s="51" t="str">
        <f t="shared" si="81"/>
        <v/>
      </c>
      <c r="F150" s="49">
        <v>15.15</v>
      </c>
      <c r="G150" s="51">
        <f t="shared" ca="1" si="82"/>
        <v>75.739999999999995</v>
      </c>
      <c r="H150" s="49"/>
      <c r="I150" s="51" t="str">
        <f t="shared" si="83"/>
        <v/>
      </c>
      <c r="J150" s="51">
        <f t="shared" ca="1" si="84"/>
        <v>75.739999999999995</v>
      </c>
      <c r="K150" s="12"/>
      <c r="L150" s="11"/>
      <c r="M150" s="125">
        <f t="shared" ca="1" si="85"/>
        <v>75.739999999999995</v>
      </c>
      <c r="N150" s="125">
        <f t="shared" ca="1" si="85"/>
        <v>0</v>
      </c>
      <c r="O150" s="125"/>
      <c r="P150" s="125">
        <f t="shared" si="86"/>
        <v>0</v>
      </c>
      <c r="Q150" s="125">
        <f t="shared" ca="1" si="87"/>
        <v>75.739999999999995</v>
      </c>
      <c r="R150" s="125">
        <f t="shared" si="88"/>
        <v>0</v>
      </c>
    </row>
    <row r="151" spans="1:37" x14ac:dyDescent="0.2">
      <c r="A151" s="79" t="s">
        <v>10</v>
      </c>
      <c r="B151" s="73" t="s">
        <v>100</v>
      </c>
      <c r="C151" s="48" t="s">
        <v>52</v>
      </c>
      <c r="D151" s="49">
        <v>19.28</v>
      </c>
      <c r="E151" s="51">
        <f t="shared" ca="1" si="81"/>
        <v>72.52</v>
      </c>
      <c r="F151" s="49"/>
      <c r="G151" s="51" t="str">
        <f t="shared" si="82"/>
        <v/>
      </c>
      <c r="H151" s="49"/>
      <c r="I151" s="51" t="str">
        <f t="shared" si="83"/>
        <v/>
      </c>
      <c r="J151" s="51">
        <f t="shared" ca="1" si="84"/>
        <v>72.52</v>
      </c>
      <c r="K151" s="12"/>
      <c r="L151" s="11"/>
      <c r="M151" s="125">
        <f t="shared" ca="1" si="85"/>
        <v>72.52</v>
      </c>
      <c r="N151" s="125">
        <f t="shared" ca="1" si="85"/>
        <v>0</v>
      </c>
      <c r="O151" s="125"/>
      <c r="P151" s="125">
        <f t="shared" ca="1" si="86"/>
        <v>72.52</v>
      </c>
      <c r="Q151" s="125">
        <f t="shared" si="87"/>
        <v>0</v>
      </c>
      <c r="R151" s="125">
        <f t="shared" si="88"/>
        <v>0</v>
      </c>
    </row>
    <row r="152" spans="1:37" x14ac:dyDescent="0.2">
      <c r="A152" s="80" t="s">
        <v>11</v>
      </c>
      <c r="B152" s="73" t="s">
        <v>189</v>
      </c>
      <c r="C152" s="48" t="s">
        <v>160</v>
      </c>
      <c r="D152" s="49"/>
      <c r="E152" s="51" t="str">
        <f t="shared" si="81"/>
        <v/>
      </c>
      <c r="F152" s="49">
        <v>17.29</v>
      </c>
      <c r="G152" s="51">
        <f t="shared" ca="1" si="82"/>
        <v>66.06</v>
      </c>
      <c r="H152" s="49"/>
      <c r="I152" s="51" t="str">
        <f t="shared" si="83"/>
        <v/>
      </c>
      <c r="J152" s="51">
        <f t="shared" ca="1" si="84"/>
        <v>66.06</v>
      </c>
      <c r="K152" s="12"/>
      <c r="L152" s="11"/>
      <c r="M152" s="125">
        <f t="shared" ca="1" si="85"/>
        <v>66.06</v>
      </c>
      <c r="N152" s="125">
        <f t="shared" ca="1" si="85"/>
        <v>0</v>
      </c>
      <c r="O152" s="125"/>
      <c r="P152" s="125">
        <f t="shared" si="86"/>
        <v>0</v>
      </c>
      <c r="Q152" s="125">
        <f t="shared" ca="1" si="87"/>
        <v>66.06</v>
      </c>
      <c r="R152" s="125">
        <f t="shared" si="88"/>
        <v>0</v>
      </c>
    </row>
    <row r="153" spans="1:37" x14ac:dyDescent="0.2">
      <c r="A153" s="79" t="s">
        <v>12</v>
      </c>
      <c r="B153" s="73" t="s">
        <v>188</v>
      </c>
      <c r="C153" s="48" t="s">
        <v>52</v>
      </c>
      <c r="D153" s="49"/>
      <c r="E153" s="51" t="str">
        <f t="shared" si="81"/>
        <v/>
      </c>
      <c r="F153" s="49">
        <v>23.29</v>
      </c>
      <c r="G153" s="51">
        <f t="shared" ca="1" si="82"/>
        <v>49.18</v>
      </c>
      <c r="H153" s="49"/>
      <c r="I153" s="51" t="str">
        <f t="shared" si="83"/>
        <v/>
      </c>
      <c r="J153" s="51">
        <f t="shared" ca="1" si="84"/>
        <v>49.18</v>
      </c>
      <c r="K153" s="12"/>
      <c r="L153" s="11"/>
      <c r="M153" s="125">
        <f t="shared" ca="1" si="85"/>
        <v>49.18</v>
      </c>
      <c r="N153" s="125">
        <f t="shared" ca="1" si="85"/>
        <v>0</v>
      </c>
      <c r="O153" s="125"/>
      <c r="P153" s="125">
        <f t="shared" si="86"/>
        <v>0</v>
      </c>
      <c r="Q153" s="125">
        <f t="shared" ca="1" si="87"/>
        <v>49.18</v>
      </c>
      <c r="R153" s="125">
        <f t="shared" si="88"/>
        <v>0</v>
      </c>
    </row>
    <row r="154" spans="1:37" ht="13.5" thickBot="1" x14ac:dyDescent="0.25">
      <c r="A154" s="81" t="s">
        <v>13</v>
      </c>
      <c r="B154" s="75" t="s">
        <v>174</v>
      </c>
      <c r="C154" s="53" t="s">
        <v>60</v>
      </c>
      <c r="D154" s="54">
        <v>40.130000000000003</v>
      </c>
      <c r="E154" s="55">
        <f t="shared" ca="1" si="81"/>
        <v>35.1</v>
      </c>
      <c r="F154" s="54"/>
      <c r="G154" s="55" t="str">
        <f t="shared" si="82"/>
        <v/>
      </c>
      <c r="H154" s="54"/>
      <c r="I154" s="55" t="str">
        <f t="shared" si="83"/>
        <v/>
      </c>
      <c r="J154" s="55">
        <f t="shared" ca="1" si="84"/>
        <v>35.1</v>
      </c>
      <c r="K154" s="12"/>
      <c r="L154" s="11"/>
      <c r="M154" s="125">
        <f t="shared" ca="1" si="85"/>
        <v>35.1</v>
      </c>
      <c r="N154" s="125">
        <f t="shared" ca="1" si="85"/>
        <v>0</v>
      </c>
      <c r="O154" s="125"/>
      <c r="P154" s="125">
        <f t="shared" ca="1" si="86"/>
        <v>35.1</v>
      </c>
      <c r="Q154" s="125">
        <f t="shared" si="87"/>
        <v>0</v>
      </c>
      <c r="R154" s="125">
        <f t="shared" si="88"/>
        <v>0</v>
      </c>
    </row>
    <row r="155" spans="1:37" s="30" customFormat="1" ht="13.5" thickBot="1" x14ac:dyDescent="0.25">
      <c r="A155" s="4"/>
      <c r="B155" s="8"/>
      <c r="C155" s="9"/>
      <c r="D155" s="28"/>
      <c r="E155" s="1"/>
      <c r="F155" s="28"/>
      <c r="G155" s="19"/>
      <c r="H155" s="28"/>
      <c r="I155" s="29"/>
      <c r="J155" s="19"/>
      <c r="K155" s="29"/>
      <c r="L155" s="29"/>
      <c r="M155" s="125"/>
      <c r="N155" s="125"/>
      <c r="O155" s="125"/>
      <c r="P155" s="125"/>
      <c r="Q155" s="125"/>
      <c r="R155" s="125"/>
      <c r="S155" s="141"/>
    </row>
    <row r="156" spans="1:37" ht="13.5" customHeight="1" x14ac:dyDescent="0.25">
      <c r="A156" s="158"/>
      <c r="B156" s="152" t="s">
        <v>89</v>
      </c>
      <c r="C156" s="162" t="s">
        <v>2</v>
      </c>
      <c r="D156" s="165" t="s">
        <v>209</v>
      </c>
      <c r="E156" s="165"/>
      <c r="F156" s="165" t="s">
        <v>210</v>
      </c>
      <c r="G156" s="165"/>
      <c r="H156" s="165" t="s">
        <v>203</v>
      </c>
      <c r="I156" s="165"/>
      <c r="J156" s="166" t="s">
        <v>68</v>
      </c>
      <c r="K156" s="171"/>
      <c r="L156" s="171"/>
      <c r="M156" s="125"/>
      <c r="N156" s="125"/>
      <c r="O156" s="125"/>
      <c r="P156" s="125"/>
      <c r="Q156" s="125"/>
      <c r="R156" s="125"/>
    </row>
    <row r="157" spans="1:37" ht="13.5" customHeight="1" x14ac:dyDescent="0.25">
      <c r="A157" s="159"/>
      <c r="B157" s="161"/>
      <c r="C157" s="163"/>
      <c r="D157" s="170" t="s">
        <v>211</v>
      </c>
      <c r="E157" s="170"/>
      <c r="F157" s="170" t="s">
        <v>212</v>
      </c>
      <c r="G157" s="170"/>
      <c r="H157" s="170" t="s">
        <v>213</v>
      </c>
      <c r="I157" s="170"/>
      <c r="J157" s="167"/>
      <c r="K157" s="171"/>
      <c r="L157" s="171"/>
      <c r="M157" s="125"/>
      <c r="N157" s="125"/>
      <c r="O157" s="125"/>
      <c r="P157" s="125"/>
      <c r="Q157" s="125"/>
      <c r="R157" s="125"/>
    </row>
    <row r="158" spans="1:37" ht="13.5" customHeight="1" thickBot="1" x14ac:dyDescent="0.25">
      <c r="A158" s="160"/>
      <c r="B158" s="153"/>
      <c r="C158" s="164"/>
      <c r="D158" s="26" t="s">
        <v>0</v>
      </c>
      <c r="E158" s="27" t="s">
        <v>1</v>
      </c>
      <c r="F158" s="26" t="s">
        <v>0</v>
      </c>
      <c r="G158" s="27" t="s">
        <v>1</v>
      </c>
      <c r="H158" s="26" t="s">
        <v>0</v>
      </c>
      <c r="I158" s="27" t="s">
        <v>1</v>
      </c>
      <c r="J158" s="168"/>
      <c r="K158" s="10"/>
      <c r="L158" s="15"/>
      <c r="M158" s="125"/>
      <c r="N158" s="125"/>
      <c r="O158" s="125"/>
      <c r="P158" s="125"/>
      <c r="Q158" s="125"/>
      <c r="R158" s="125"/>
    </row>
    <row r="159" spans="1:37" s="118" customFormat="1" ht="13.5" hidden="1" outlineLevel="1" thickBot="1" x14ac:dyDescent="0.25">
      <c r="A159" s="113"/>
      <c r="B159" s="114">
        <f>ROW()+1</f>
        <v>160</v>
      </c>
      <c r="C159" s="115" cm="1">
        <f t="array" ref="C159">MATCH(TRUE,ISBLANK(C160:C278),0)+ROW()-1</f>
        <v>168</v>
      </c>
      <c r="D159" s="116">
        <f ca="1">MIN(INDIRECT(ADDRESS($B159,COLUMN())&amp;":"&amp;ADDRESS($C159,COLUMN())))</f>
        <v>23.51</v>
      </c>
      <c r="E159" s="117">
        <f ca="1">100*D159-40*INT(D159)</f>
        <v>1431</v>
      </c>
      <c r="F159" s="116">
        <f ca="1">MIN(INDIRECT(ADDRESS($B159,COLUMN())&amp;":"&amp;ADDRESS($C159,COLUMN())))</f>
        <v>21.41</v>
      </c>
      <c r="G159" s="117">
        <f t="shared" ref="G159" ca="1" si="89">F159*100-40*INT(F159)</f>
        <v>1301</v>
      </c>
      <c r="H159" s="116">
        <f ca="1">MIN(INDIRECT(ADDRESS($B159,COLUMN())&amp;":"&amp;ADDRESS($C159,COLUMN())))</f>
        <v>0</v>
      </c>
      <c r="I159" s="117">
        <f t="shared" ref="I159" ca="1" si="90">H159*100-40*INT(H159)</f>
        <v>0</v>
      </c>
      <c r="J159" s="116"/>
      <c r="K159" s="117"/>
      <c r="L159" s="116"/>
      <c r="M159" s="125"/>
      <c r="N159" s="125"/>
      <c r="O159" s="125"/>
      <c r="P159" s="125"/>
      <c r="Q159" s="125"/>
      <c r="R159" s="125"/>
      <c r="S159" s="140"/>
      <c r="Y159" s="119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</row>
    <row r="160" spans="1:37" s="18" customFormat="1" collapsed="1" x14ac:dyDescent="0.2">
      <c r="A160" s="82" t="s">
        <v>3</v>
      </c>
      <c r="B160" s="84" t="s">
        <v>45</v>
      </c>
      <c r="C160" s="44" t="s">
        <v>61</v>
      </c>
      <c r="D160" s="45">
        <v>23.51</v>
      </c>
      <c r="E160" s="101">
        <f t="shared" ref="E160:E168" ca="1" si="91">IF(D160="","",IF(N(D160)=0,"*",ROUND(100*E$159/(100*D160-40*INT(D160)),2)))</f>
        <v>100</v>
      </c>
      <c r="F160" s="45"/>
      <c r="G160" s="46" t="str">
        <f t="shared" ref="G160:G168" si="92">IF(F160="","",IF(N(F160)=0,"*",ROUND(100*G$159/(100*F160-40*INT(F160)),2)))</f>
        <v/>
      </c>
      <c r="H160" s="45"/>
      <c r="I160" s="46" t="str">
        <f t="shared" ref="I160:I168" si="93">IF(H160="","",IF(N(H160)=0,"*",ROUND(100*I$159/(100*H160-40*INT(H160)),2)))</f>
        <v/>
      </c>
      <c r="J160" s="46">
        <f t="shared" ref="J160:J168" ca="1" si="94">SUM(M160:N160)</f>
        <v>100</v>
      </c>
      <c r="K160" s="10"/>
      <c r="L160" s="11"/>
      <c r="M160" s="125">
        <f t="shared" ref="M160:N168" ca="1" si="95">LARGE($P160:$X160,M$25)</f>
        <v>100</v>
      </c>
      <c r="N160" s="125">
        <f t="shared" ca="1" si="95"/>
        <v>0</v>
      </c>
      <c r="O160" s="125"/>
      <c r="P160" s="125">
        <f t="shared" ref="P160:P168" ca="1" si="96">N(E160)</f>
        <v>100</v>
      </c>
      <c r="Q160" s="125">
        <f t="shared" ref="Q160:Q168" si="97">N(G160)</f>
        <v>0</v>
      </c>
      <c r="R160" s="125">
        <f t="shared" ref="R160:R168" si="98">N(I160)</f>
        <v>0</v>
      </c>
      <c r="S160" s="142"/>
    </row>
    <row r="161" spans="1:37" x14ac:dyDescent="0.2">
      <c r="A161" s="79" t="s">
        <v>3</v>
      </c>
      <c r="B161" s="73" t="s">
        <v>80</v>
      </c>
      <c r="C161" s="48" t="s">
        <v>63</v>
      </c>
      <c r="D161" s="49"/>
      <c r="E161" s="51" t="str">
        <f t="shared" si="91"/>
        <v/>
      </c>
      <c r="F161" s="49">
        <v>21.41</v>
      </c>
      <c r="G161" s="51">
        <f t="shared" ca="1" si="92"/>
        <v>100</v>
      </c>
      <c r="H161" s="49"/>
      <c r="I161" s="51" t="str">
        <f t="shared" si="93"/>
        <v/>
      </c>
      <c r="J161" s="51">
        <f t="shared" ca="1" si="94"/>
        <v>100</v>
      </c>
      <c r="K161" s="10"/>
      <c r="L161" s="11"/>
      <c r="M161" s="125">
        <f t="shared" ca="1" si="95"/>
        <v>100</v>
      </c>
      <c r="N161" s="125">
        <f t="shared" ca="1" si="95"/>
        <v>0</v>
      </c>
      <c r="O161" s="125"/>
      <c r="P161" s="125">
        <f t="shared" si="96"/>
        <v>0</v>
      </c>
      <c r="Q161" s="125">
        <f t="shared" ca="1" si="97"/>
        <v>100</v>
      </c>
      <c r="R161" s="125">
        <f t="shared" si="98"/>
        <v>0</v>
      </c>
    </row>
    <row r="162" spans="1:37" x14ac:dyDescent="0.2">
      <c r="A162" s="79" t="s">
        <v>5</v>
      </c>
      <c r="B162" s="40" t="s">
        <v>47</v>
      </c>
      <c r="C162" s="48" t="s">
        <v>63</v>
      </c>
      <c r="D162" s="49"/>
      <c r="E162" s="51" t="str">
        <f t="shared" si="91"/>
        <v/>
      </c>
      <c r="F162" s="49">
        <v>24.24</v>
      </c>
      <c r="G162" s="51">
        <f t="shared" ca="1" si="92"/>
        <v>88.87</v>
      </c>
      <c r="H162" s="49"/>
      <c r="I162" s="51" t="str">
        <f t="shared" si="93"/>
        <v/>
      </c>
      <c r="J162" s="51">
        <f t="shared" ca="1" si="94"/>
        <v>88.87</v>
      </c>
      <c r="K162" s="10"/>
      <c r="L162" s="11"/>
      <c r="M162" s="125">
        <f t="shared" ca="1" si="95"/>
        <v>88.87</v>
      </c>
      <c r="N162" s="125">
        <f t="shared" ca="1" si="95"/>
        <v>0</v>
      </c>
      <c r="O162" s="125"/>
      <c r="P162" s="125">
        <f t="shared" si="96"/>
        <v>0</v>
      </c>
      <c r="Q162" s="125">
        <f t="shared" ca="1" si="97"/>
        <v>88.87</v>
      </c>
      <c r="R162" s="125">
        <f t="shared" si="98"/>
        <v>0</v>
      </c>
    </row>
    <row r="163" spans="1:37" x14ac:dyDescent="0.2">
      <c r="A163" s="79" t="s">
        <v>6</v>
      </c>
      <c r="B163" s="73" t="s">
        <v>76</v>
      </c>
      <c r="C163" s="48" t="s">
        <v>52</v>
      </c>
      <c r="D163" s="49"/>
      <c r="E163" s="50" t="str">
        <f t="shared" si="91"/>
        <v/>
      </c>
      <c r="F163" s="49">
        <v>25.34</v>
      </c>
      <c r="G163" s="51">
        <f t="shared" ca="1" si="92"/>
        <v>84.81</v>
      </c>
      <c r="H163" s="49"/>
      <c r="I163" s="50" t="str">
        <f t="shared" si="93"/>
        <v/>
      </c>
      <c r="J163" s="51">
        <f t="shared" ca="1" si="94"/>
        <v>84.81</v>
      </c>
      <c r="K163" s="10"/>
      <c r="L163" s="11"/>
      <c r="M163" s="125">
        <f t="shared" ca="1" si="95"/>
        <v>84.81</v>
      </c>
      <c r="N163" s="125">
        <f t="shared" ca="1" si="95"/>
        <v>0</v>
      </c>
      <c r="O163" s="125"/>
      <c r="P163" s="125">
        <f t="shared" si="96"/>
        <v>0</v>
      </c>
      <c r="Q163" s="125">
        <f t="shared" ca="1" si="97"/>
        <v>84.81</v>
      </c>
      <c r="R163" s="125">
        <f t="shared" si="98"/>
        <v>0</v>
      </c>
    </row>
    <row r="164" spans="1:37" x14ac:dyDescent="0.2">
      <c r="A164" s="79" t="s">
        <v>7</v>
      </c>
      <c r="B164" s="73" t="s">
        <v>86</v>
      </c>
      <c r="C164" s="48" t="s">
        <v>52</v>
      </c>
      <c r="D164" s="49"/>
      <c r="E164" s="42" t="str">
        <f t="shared" si="91"/>
        <v/>
      </c>
      <c r="F164" s="49">
        <v>26.23</v>
      </c>
      <c r="G164" s="42">
        <f t="shared" ca="1" si="92"/>
        <v>82.19</v>
      </c>
      <c r="H164" s="49"/>
      <c r="I164" s="42" t="str">
        <f t="shared" si="93"/>
        <v/>
      </c>
      <c r="J164" s="51">
        <f t="shared" ca="1" si="94"/>
        <v>82.19</v>
      </c>
      <c r="K164" s="10"/>
      <c r="L164" s="11"/>
      <c r="M164" s="125">
        <f t="shared" ca="1" si="95"/>
        <v>82.19</v>
      </c>
      <c r="N164" s="125">
        <f t="shared" ca="1" si="95"/>
        <v>0</v>
      </c>
      <c r="O164" s="125"/>
      <c r="P164" s="125">
        <f t="shared" si="96"/>
        <v>0</v>
      </c>
      <c r="Q164" s="125">
        <f t="shared" ca="1" si="97"/>
        <v>82.19</v>
      </c>
      <c r="R164" s="125">
        <f t="shared" si="98"/>
        <v>0</v>
      </c>
    </row>
    <row r="165" spans="1:37" x14ac:dyDescent="0.2">
      <c r="A165" s="79" t="s">
        <v>8</v>
      </c>
      <c r="B165" s="73" t="s">
        <v>44</v>
      </c>
      <c r="C165" s="48" t="s">
        <v>60</v>
      </c>
      <c r="D165" s="49"/>
      <c r="E165" s="51" t="str">
        <f t="shared" si="91"/>
        <v/>
      </c>
      <c r="F165" s="49">
        <v>28.21</v>
      </c>
      <c r="G165" s="51">
        <f t="shared" ca="1" si="92"/>
        <v>76.48</v>
      </c>
      <c r="H165" s="49"/>
      <c r="I165" s="50" t="str">
        <f t="shared" si="93"/>
        <v/>
      </c>
      <c r="J165" s="51">
        <f t="shared" ca="1" si="94"/>
        <v>76.48</v>
      </c>
      <c r="K165" s="10"/>
      <c r="L165" s="11"/>
      <c r="M165" s="125">
        <f t="shared" ca="1" si="95"/>
        <v>76.48</v>
      </c>
      <c r="N165" s="125">
        <f t="shared" ca="1" si="95"/>
        <v>0</v>
      </c>
      <c r="O165" s="125"/>
      <c r="P165" s="125">
        <f t="shared" si="96"/>
        <v>0</v>
      </c>
      <c r="Q165" s="125">
        <f t="shared" ca="1" si="97"/>
        <v>76.48</v>
      </c>
      <c r="R165" s="125">
        <f t="shared" si="98"/>
        <v>0</v>
      </c>
    </row>
    <row r="166" spans="1:37" x14ac:dyDescent="0.2">
      <c r="A166" s="79" t="s">
        <v>9</v>
      </c>
      <c r="B166" s="73" t="s">
        <v>229</v>
      </c>
      <c r="C166" s="48" t="s">
        <v>63</v>
      </c>
      <c r="D166" s="49"/>
      <c r="E166" s="42" t="str">
        <f t="shared" si="91"/>
        <v/>
      </c>
      <c r="F166" s="49">
        <v>29.24</v>
      </c>
      <c r="G166" s="42">
        <f t="shared" ca="1" si="92"/>
        <v>73.75</v>
      </c>
      <c r="H166" s="49"/>
      <c r="I166" s="42" t="str">
        <f t="shared" si="93"/>
        <v/>
      </c>
      <c r="J166" s="51">
        <f t="shared" ca="1" si="94"/>
        <v>73.75</v>
      </c>
      <c r="K166" s="10"/>
      <c r="L166" s="11"/>
      <c r="M166" s="125">
        <f t="shared" ca="1" si="95"/>
        <v>73.75</v>
      </c>
      <c r="N166" s="125">
        <f t="shared" ca="1" si="95"/>
        <v>0</v>
      </c>
      <c r="O166" s="125"/>
      <c r="P166" s="125">
        <f t="shared" si="96"/>
        <v>0</v>
      </c>
      <c r="Q166" s="125">
        <f t="shared" ca="1" si="97"/>
        <v>73.75</v>
      </c>
      <c r="R166" s="125">
        <f t="shared" si="98"/>
        <v>0</v>
      </c>
    </row>
    <row r="167" spans="1:37" x14ac:dyDescent="0.2">
      <c r="A167" s="79"/>
      <c r="B167" s="73" t="s">
        <v>232</v>
      </c>
      <c r="C167" s="48" t="s">
        <v>59</v>
      </c>
      <c r="D167" s="49"/>
      <c r="E167" s="42" t="str">
        <f t="shared" si="91"/>
        <v/>
      </c>
      <c r="F167" s="49" t="s">
        <v>79</v>
      </c>
      <c r="G167" s="86" t="str">
        <f t="shared" si="92"/>
        <v>*</v>
      </c>
      <c r="H167" s="49"/>
      <c r="I167" s="42" t="str">
        <f t="shared" si="93"/>
        <v/>
      </c>
      <c r="J167" s="51">
        <f t="shared" si="94"/>
        <v>0</v>
      </c>
      <c r="K167" s="10"/>
      <c r="L167" s="11"/>
      <c r="M167" s="125">
        <f t="shared" si="95"/>
        <v>0</v>
      </c>
      <c r="N167" s="125">
        <f t="shared" si="95"/>
        <v>0</v>
      </c>
      <c r="O167" s="125"/>
      <c r="P167" s="125">
        <f t="shared" si="96"/>
        <v>0</v>
      </c>
      <c r="Q167" s="125">
        <f t="shared" si="97"/>
        <v>0</v>
      </c>
      <c r="R167" s="125">
        <f t="shared" si="98"/>
        <v>0</v>
      </c>
    </row>
    <row r="168" spans="1:37" ht="13.5" thickBot="1" x14ac:dyDescent="0.25">
      <c r="A168" s="81"/>
      <c r="B168" s="75" t="s">
        <v>230</v>
      </c>
      <c r="C168" s="53" t="s">
        <v>52</v>
      </c>
      <c r="D168" s="54"/>
      <c r="E168" s="148" t="str">
        <f t="shared" si="91"/>
        <v/>
      </c>
      <c r="F168" s="54" t="s">
        <v>231</v>
      </c>
      <c r="G168" s="149" t="str">
        <f t="shared" si="92"/>
        <v>*</v>
      </c>
      <c r="H168" s="54"/>
      <c r="I168" s="148" t="str">
        <f t="shared" si="93"/>
        <v/>
      </c>
      <c r="J168" s="55">
        <f t="shared" si="94"/>
        <v>0</v>
      </c>
      <c r="K168" s="10"/>
      <c r="L168" s="11"/>
      <c r="M168" s="125">
        <f t="shared" si="95"/>
        <v>0</v>
      </c>
      <c r="N168" s="125">
        <f t="shared" si="95"/>
        <v>0</v>
      </c>
      <c r="O168" s="125"/>
      <c r="P168" s="125">
        <f t="shared" si="96"/>
        <v>0</v>
      </c>
      <c r="Q168" s="125">
        <f t="shared" si="97"/>
        <v>0</v>
      </c>
      <c r="R168" s="125">
        <f t="shared" si="98"/>
        <v>0</v>
      </c>
    </row>
    <row r="169" spans="1:37" ht="13.5" thickBot="1" x14ac:dyDescent="0.25"/>
    <row r="170" spans="1:37" ht="13.5" customHeight="1" x14ac:dyDescent="0.25">
      <c r="A170" s="158"/>
      <c r="B170" s="152" t="s">
        <v>75</v>
      </c>
      <c r="C170" s="162" t="s">
        <v>2</v>
      </c>
      <c r="D170" s="165" t="s">
        <v>209</v>
      </c>
      <c r="E170" s="165"/>
      <c r="F170" s="165" t="s">
        <v>210</v>
      </c>
      <c r="G170" s="165"/>
      <c r="H170" s="165" t="s">
        <v>203</v>
      </c>
      <c r="I170" s="165"/>
      <c r="J170" s="166" t="s">
        <v>68</v>
      </c>
      <c r="K170" s="171"/>
      <c r="L170" s="171"/>
      <c r="M170" s="125"/>
      <c r="N170" s="125"/>
      <c r="O170" s="125"/>
      <c r="P170" s="125"/>
      <c r="Q170" s="125"/>
      <c r="R170" s="125"/>
    </row>
    <row r="171" spans="1:37" ht="13.5" customHeight="1" x14ac:dyDescent="0.25">
      <c r="A171" s="159"/>
      <c r="B171" s="161"/>
      <c r="C171" s="163"/>
      <c r="D171" s="170" t="s">
        <v>211</v>
      </c>
      <c r="E171" s="170"/>
      <c r="F171" s="170" t="s">
        <v>212</v>
      </c>
      <c r="G171" s="170"/>
      <c r="H171" s="170" t="s">
        <v>213</v>
      </c>
      <c r="I171" s="170"/>
      <c r="J171" s="167"/>
      <c r="K171" s="171"/>
      <c r="L171" s="171"/>
      <c r="M171" s="125"/>
      <c r="N171" s="125"/>
      <c r="O171" s="125"/>
      <c r="P171" s="125"/>
      <c r="Q171" s="125"/>
      <c r="R171" s="125"/>
    </row>
    <row r="172" spans="1:37" ht="13.5" customHeight="1" thickBot="1" x14ac:dyDescent="0.25">
      <c r="A172" s="160"/>
      <c r="B172" s="153"/>
      <c r="C172" s="164"/>
      <c r="D172" s="26" t="s">
        <v>0</v>
      </c>
      <c r="E172" s="27" t="s">
        <v>1</v>
      </c>
      <c r="F172" s="26" t="s">
        <v>0</v>
      </c>
      <c r="G172" s="27" t="s">
        <v>1</v>
      </c>
      <c r="H172" s="26" t="s">
        <v>0</v>
      </c>
      <c r="I172" s="27" t="s">
        <v>1</v>
      </c>
      <c r="J172" s="168"/>
      <c r="K172" s="16"/>
      <c r="L172" s="15"/>
      <c r="M172" s="125"/>
      <c r="N172" s="125"/>
      <c r="O172" s="125"/>
      <c r="P172" s="125"/>
      <c r="Q172" s="125"/>
      <c r="R172" s="125"/>
    </row>
    <row r="173" spans="1:37" s="118" customFormat="1" ht="13.5" hidden="1" outlineLevel="1" thickBot="1" x14ac:dyDescent="0.25">
      <c r="A173" s="113"/>
      <c r="B173" s="114">
        <f>ROW()+1</f>
        <v>174</v>
      </c>
      <c r="C173" s="115" cm="1">
        <f t="array" ref="C173">MATCH(TRUE,ISBLANK(C174:C191),0)+ROW()-1</f>
        <v>190</v>
      </c>
      <c r="D173" s="116">
        <f ca="1">MIN(INDIRECT(ADDRESS($B173,COLUMN())&amp;":"&amp;ADDRESS($C173,COLUMN())))</f>
        <v>18.489999999999998</v>
      </c>
      <c r="E173" s="117">
        <f ca="1">100*D173-40*INT(D173)</f>
        <v>1128.9999999999998</v>
      </c>
      <c r="F173" s="116">
        <f ca="1">MIN(INDIRECT(ADDRESS($B173,COLUMN())&amp;":"&amp;ADDRESS($C173,COLUMN())))</f>
        <v>19.579999999999998</v>
      </c>
      <c r="G173" s="117">
        <f t="shared" ref="G173" ca="1" si="99">F173*100-40*INT(F173)</f>
        <v>1197.9999999999998</v>
      </c>
      <c r="H173" s="116">
        <f ca="1">MIN(INDIRECT(ADDRESS($B173,COLUMN())&amp;":"&amp;ADDRESS($C173,COLUMN())))</f>
        <v>22.56</v>
      </c>
      <c r="I173" s="117">
        <f t="shared" ref="I173" ca="1" si="100">H173*100-40*INT(H173)</f>
        <v>1376</v>
      </c>
      <c r="J173" s="116"/>
      <c r="K173" s="117"/>
      <c r="L173" s="116"/>
      <c r="M173" s="125"/>
      <c r="N173" s="125"/>
      <c r="O173" s="125"/>
      <c r="P173" s="125"/>
      <c r="Q173" s="125"/>
      <c r="R173" s="125"/>
      <c r="S173" s="140"/>
      <c r="Y173" s="119"/>
      <c r="AA173" s="120"/>
      <c r="AB173" s="120"/>
      <c r="AC173" s="120"/>
      <c r="AD173" s="120"/>
      <c r="AE173" s="120"/>
      <c r="AF173" s="120"/>
      <c r="AG173" s="120"/>
      <c r="AH173" s="120"/>
      <c r="AI173" s="120"/>
      <c r="AJ173" s="120"/>
      <c r="AK173" s="120"/>
    </row>
    <row r="174" spans="1:37" collapsed="1" x14ac:dyDescent="0.2">
      <c r="A174" s="82" t="s">
        <v>3</v>
      </c>
      <c r="B174" s="84" t="s">
        <v>30</v>
      </c>
      <c r="C174" s="44" t="s">
        <v>52</v>
      </c>
      <c r="D174" s="91"/>
      <c r="E174" s="46" t="str">
        <f t="shared" ref="E174:E190" si="101">IF(D174="","",IF(N(D174)=0,"*",ROUND(100*E$173/(100*D174-40*INT(D174)),2)))</f>
        <v/>
      </c>
      <c r="F174" s="45">
        <v>19.579999999999998</v>
      </c>
      <c r="G174" s="46">
        <f t="shared" ref="G174:G190" ca="1" si="102">IF(F174="","",IF(N(F174)=0,"*",ROUND(100*G$173/(100*F174-40*INT(F174)),2)))</f>
        <v>100</v>
      </c>
      <c r="H174" s="45">
        <v>22.56</v>
      </c>
      <c r="I174" s="46">
        <f t="shared" ref="I174:I190" ca="1" si="103">IF(H174="","",IF(N(H174)=0,"*",ROUND(100*I$173/(100*H174-40*INT(H174)),2)))</f>
        <v>100</v>
      </c>
      <c r="J174" s="46">
        <f t="shared" ref="J174:J190" ca="1" si="104">SUM(M174:N174)</f>
        <v>200</v>
      </c>
      <c r="K174" s="10"/>
      <c r="L174" s="11"/>
      <c r="M174" s="125">
        <f t="shared" ref="M174:N190" ca="1" si="105">LARGE($P174:$X174,M$25)</f>
        <v>100</v>
      </c>
      <c r="N174" s="125">
        <f t="shared" ca="1" si="105"/>
        <v>100</v>
      </c>
      <c r="O174" s="125"/>
      <c r="P174" s="125">
        <f t="shared" ref="P174:P190" si="106">N(E174)</f>
        <v>0</v>
      </c>
      <c r="Q174" s="125">
        <f t="shared" ref="Q174:Q190" ca="1" si="107">N(G174)</f>
        <v>100</v>
      </c>
      <c r="R174" s="125">
        <f t="shared" ref="R174:R190" ca="1" si="108">N(I174)</f>
        <v>100</v>
      </c>
    </row>
    <row r="175" spans="1:37" x14ac:dyDescent="0.2">
      <c r="A175" s="79" t="s">
        <v>4</v>
      </c>
      <c r="B175" s="73" t="s">
        <v>43</v>
      </c>
      <c r="C175" s="48" t="s">
        <v>52</v>
      </c>
      <c r="D175" s="49">
        <v>18.489999999999998</v>
      </c>
      <c r="E175" s="51">
        <f t="shared" ca="1" si="101"/>
        <v>100</v>
      </c>
      <c r="F175" s="49"/>
      <c r="G175" s="50" t="str">
        <f t="shared" si="102"/>
        <v/>
      </c>
      <c r="H175" s="49">
        <v>24.05</v>
      </c>
      <c r="I175" s="51">
        <f t="shared" ca="1" si="103"/>
        <v>95.22</v>
      </c>
      <c r="J175" s="51">
        <f t="shared" ca="1" si="104"/>
        <v>195.22</v>
      </c>
      <c r="K175" s="10"/>
      <c r="L175" s="11"/>
      <c r="M175" s="125">
        <f t="shared" ca="1" si="105"/>
        <v>100</v>
      </c>
      <c r="N175" s="125">
        <f t="shared" ca="1" si="105"/>
        <v>95.22</v>
      </c>
      <c r="O175" s="125"/>
      <c r="P175" s="125">
        <f t="shared" ca="1" si="106"/>
        <v>100</v>
      </c>
      <c r="Q175" s="125">
        <f t="shared" si="107"/>
        <v>0</v>
      </c>
      <c r="R175" s="125">
        <f t="shared" ca="1" si="108"/>
        <v>95.22</v>
      </c>
    </row>
    <row r="176" spans="1:37" x14ac:dyDescent="0.2">
      <c r="A176" s="79" t="s">
        <v>5</v>
      </c>
      <c r="B176" s="73" t="s">
        <v>150</v>
      </c>
      <c r="C176" s="48" t="s">
        <v>63</v>
      </c>
      <c r="D176" s="49"/>
      <c r="E176" s="51" t="str">
        <f t="shared" si="101"/>
        <v/>
      </c>
      <c r="F176" s="49">
        <v>20.53</v>
      </c>
      <c r="G176" s="51">
        <f t="shared" ca="1" si="102"/>
        <v>95.61</v>
      </c>
      <c r="H176" s="49">
        <v>26.25</v>
      </c>
      <c r="I176" s="51">
        <f t="shared" ca="1" si="103"/>
        <v>86.81</v>
      </c>
      <c r="J176" s="51">
        <f t="shared" ca="1" si="104"/>
        <v>182.42000000000002</v>
      </c>
      <c r="K176" s="10"/>
      <c r="L176" s="11"/>
      <c r="M176" s="125">
        <f t="shared" ca="1" si="105"/>
        <v>95.61</v>
      </c>
      <c r="N176" s="125">
        <f t="shared" ca="1" si="105"/>
        <v>86.81</v>
      </c>
      <c r="O176" s="125"/>
      <c r="P176" s="125">
        <f t="shared" si="106"/>
        <v>0</v>
      </c>
      <c r="Q176" s="125">
        <f t="shared" ca="1" si="107"/>
        <v>95.61</v>
      </c>
      <c r="R176" s="125">
        <f t="shared" ca="1" si="108"/>
        <v>86.81</v>
      </c>
    </row>
    <row r="177" spans="1:18" x14ac:dyDescent="0.2">
      <c r="A177" s="79" t="s">
        <v>6</v>
      </c>
      <c r="B177" s="73" t="s">
        <v>156</v>
      </c>
      <c r="C177" s="48" t="s">
        <v>60</v>
      </c>
      <c r="D177" s="49"/>
      <c r="E177" s="50" t="str">
        <f t="shared" si="101"/>
        <v/>
      </c>
      <c r="F177" s="49">
        <v>22.31</v>
      </c>
      <c r="G177" s="51">
        <f t="shared" ca="1" si="102"/>
        <v>88.68</v>
      </c>
      <c r="H177" s="49">
        <v>26.35</v>
      </c>
      <c r="I177" s="51">
        <f t="shared" ca="1" si="103"/>
        <v>86.27</v>
      </c>
      <c r="J177" s="51">
        <f t="shared" ca="1" si="104"/>
        <v>174.95</v>
      </c>
      <c r="K177" s="10"/>
      <c r="L177" s="11"/>
      <c r="M177" s="125">
        <f t="shared" ca="1" si="105"/>
        <v>88.68</v>
      </c>
      <c r="N177" s="125">
        <f t="shared" ca="1" si="105"/>
        <v>86.27</v>
      </c>
      <c r="O177" s="125"/>
      <c r="P177" s="125">
        <f t="shared" si="106"/>
        <v>0</v>
      </c>
      <c r="Q177" s="125">
        <f t="shared" ca="1" si="107"/>
        <v>88.68</v>
      </c>
      <c r="R177" s="125">
        <f t="shared" ca="1" si="108"/>
        <v>86.27</v>
      </c>
    </row>
    <row r="178" spans="1:18" x14ac:dyDescent="0.2">
      <c r="A178" s="79" t="s">
        <v>7</v>
      </c>
      <c r="B178" s="73" t="s">
        <v>46</v>
      </c>
      <c r="C178" s="48" t="s">
        <v>59</v>
      </c>
      <c r="D178" s="49">
        <v>21.03</v>
      </c>
      <c r="E178" s="51">
        <f t="shared" ca="1" si="101"/>
        <v>89.39</v>
      </c>
      <c r="F178" s="49">
        <v>24.4</v>
      </c>
      <c r="G178" s="51">
        <f t="shared" ca="1" si="102"/>
        <v>80.95</v>
      </c>
      <c r="H178" s="49"/>
      <c r="I178" s="51" t="str">
        <f t="shared" si="103"/>
        <v/>
      </c>
      <c r="J178" s="51">
        <f t="shared" ca="1" si="104"/>
        <v>170.34</v>
      </c>
      <c r="K178" s="10"/>
      <c r="L178" s="11"/>
      <c r="M178" s="125">
        <f t="shared" ca="1" si="105"/>
        <v>89.39</v>
      </c>
      <c r="N178" s="125">
        <f t="shared" ca="1" si="105"/>
        <v>80.95</v>
      </c>
      <c r="O178" s="125"/>
      <c r="P178" s="125">
        <f t="shared" ca="1" si="106"/>
        <v>89.39</v>
      </c>
      <c r="Q178" s="125">
        <f t="shared" ca="1" si="107"/>
        <v>80.95</v>
      </c>
      <c r="R178" s="125">
        <f t="shared" si="108"/>
        <v>0</v>
      </c>
    </row>
    <row r="179" spans="1:18" x14ac:dyDescent="0.2">
      <c r="A179" s="79" t="s">
        <v>8</v>
      </c>
      <c r="B179" s="73" t="s">
        <v>149</v>
      </c>
      <c r="C179" s="48" t="s">
        <v>160</v>
      </c>
      <c r="D179" s="49">
        <v>20.34</v>
      </c>
      <c r="E179" s="51">
        <f t="shared" ca="1" si="101"/>
        <v>91.49</v>
      </c>
      <c r="F179" s="49">
        <v>26.41</v>
      </c>
      <c r="G179" s="51">
        <f t="shared" ca="1" si="102"/>
        <v>74.83</v>
      </c>
      <c r="H179" s="49"/>
      <c r="I179" s="50" t="str">
        <f t="shared" si="103"/>
        <v/>
      </c>
      <c r="J179" s="51">
        <f t="shared" ca="1" si="104"/>
        <v>166.32</v>
      </c>
      <c r="K179" s="10"/>
      <c r="L179" s="11"/>
      <c r="M179" s="125">
        <f t="shared" ca="1" si="105"/>
        <v>91.49</v>
      </c>
      <c r="N179" s="125">
        <f t="shared" ca="1" si="105"/>
        <v>74.83</v>
      </c>
      <c r="O179" s="125"/>
      <c r="P179" s="125">
        <f t="shared" ca="1" si="106"/>
        <v>91.49</v>
      </c>
      <c r="Q179" s="125">
        <f t="shared" ca="1" si="107"/>
        <v>74.83</v>
      </c>
      <c r="R179" s="125">
        <f t="shared" si="108"/>
        <v>0</v>
      </c>
    </row>
    <row r="180" spans="1:18" x14ac:dyDescent="0.2">
      <c r="A180" s="79" t="s">
        <v>9</v>
      </c>
      <c r="B180" s="73" t="s">
        <v>153</v>
      </c>
      <c r="C180" s="48" t="s">
        <v>63</v>
      </c>
      <c r="D180" s="49"/>
      <c r="E180" s="50" t="str">
        <f t="shared" si="101"/>
        <v/>
      </c>
      <c r="F180" s="49">
        <v>26.08</v>
      </c>
      <c r="G180" s="51">
        <f t="shared" ca="1" si="102"/>
        <v>76.400000000000006</v>
      </c>
      <c r="H180" s="49">
        <v>26.07</v>
      </c>
      <c r="I180" s="51">
        <f t="shared" ca="1" si="103"/>
        <v>87.81</v>
      </c>
      <c r="J180" s="51">
        <f t="shared" ca="1" si="104"/>
        <v>164.21</v>
      </c>
      <c r="K180" s="10"/>
      <c r="L180" s="11"/>
      <c r="M180" s="125">
        <f t="shared" ca="1" si="105"/>
        <v>87.81</v>
      </c>
      <c r="N180" s="125">
        <f t="shared" ca="1" si="105"/>
        <v>76.400000000000006</v>
      </c>
      <c r="O180" s="125"/>
      <c r="P180" s="125">
        <f t="shared" si="106"/>
        <v>0</v>
      </c>
      <c r="Q180" s="125">
        <f t="shared" ca="1" si="107"/>
        <v>76.400000000000006</v>
      </c>
      <c r="R180" s="125">
        <f t="shared" ca="1" si="108"/>
        <v>87.81</v>
      </c>
    </row>
    <row r="181" spans="1:18" x14ac:dyDescent="0.2">
      <c r="A181" s="79" t="s">
        <v>10</v>
      </c>
      <c r="B181" s="73" t="s">
        <v>152</v>
      </c>
      <c r="C181" s="48" t="s">
        <v>59</v>
      </c>
      <c r="D181" s="49">
        <v>53.04</v>
      </c>
      <c r="E181" s="51">
        <f t="shared" ca="1" si="101"/>
        <v>35.46</v>
      </c>
      <c r="F181" s="49"/>
      <c r="G181" s="51" t="str">
        <f t="shared" si="102"/>
        <v/>
      </c>
      <c r="H181" s="49">
        <v>26.34</v>
      </c>
      <c r="I181" s="51">
        <f t="shared" ca="1" si="103"/>
        <v>86.32</v>
      </c>
      <c r="J181" s="51">
        <f t="shared" ca="1" si="104"/>
        <v>121.78</v>
      </c>
      <c r="K181" s="10"/>
      <c r="L181" s="11"/>
      <c r="M181" s="125">
        <f t="shared" ca="1" si="105"/>
        <v>86.32</v>
      </c>
      <c r="N181" s="125">
        <f t="shared" ca="1" si="105"/>
        <v>35.46</v>
      </c>
      <c r="O181" s="125"/>
      <c r="P181" s="125">
        <f t="shared" ca="1" si="106"/>
        <v>35.46</v>
      </c>
      <c r="Q181" s="125">
        <f t="shared" si="107"/>
        <v>0</v>
      </c>
      <c r="R181" s="125">
        <f t="shared" ca="1" si="108"/>
        <v>86.32</v>
      </c>
    </row>
    <row r="182" spans="1:18" x14ac:dyDescent="0.2">
      <c r="A182" s="79" t="s">
        <v>11</v>
      </c>
      <c r="B182" s="73" t="s">
        <v>77</v>
      </c>
      <c r="C182" s="48" t="s">
        <v>52</v>
      </c>
      <c r="D182" s="49"/>
      <c r="E182" s="51" t="str">
        <f t="shared" si="101"/>
        <v/>
      </c>
      <c r="F182" s="49">
        <v>21.17</v>
      </c>
      <c r="G182" s="51">
        <f t="shared" ca="1" si="102"/>
        <v>93.81</v>
      </c>
      <c r="H182" s="49"/>
      <c r="I182" s="51" t="str">
        <f t="shared" si="103"/>
        <v/>
      </c>
      <c r="J182" s="51">
        <f t="shared" ca="1" si="104"/>
        <v>93.81</v>
      </c>
      <c r="K182" s="10"/>
      <c r="L182" s="11"/>
      <c r="M182" s="125">
        <f t="shared" ca="1" si="105"/>
        <v>93.81</v>
      </c>
      <c r="N182" s="125">
        <f t="shared" ca="1" si="105"/>
        <v>0</v>
      </c>
      <c r="O182" s="125"/>
      <c r="P182" s="125">
        <f t="shared" si="106"/>
        <v>0</v>
      </c>
      <c r="Q182" s="125">
        <f t="shared" ca="1" si="107"/>
        <v>93.81</v>
      </c>
      <c r="R182" s="125">
        <f t="shared" si="108"/>
        <v>0</v>
      </c>
    </row>
    <row r="183" spans="1:18" x14ac:dyDescent="0.2">
      <c r="A183" s="80" t="s">
        <v>12</v>
      </c>
      <c r="B183" s="40" t="s">
        <v>187</v>
      </c>
      <c r="C183" s="48" t="s">
        <v>52</v>
      </c>
      <c r="D183" s="49"/>
      <c r="E183" s="51" t="str">
        <f t="shared" si="101"/>
        <v/>
      </c>
      <c r="F183" s="49">
        <v>22.12</v>
      </c>
      <c r="G183" s="51">
        <f t="shared" ca="1" si="102"/>
        <v>89.94</v>
      </c>
      <c r="H183" s="49"/>
      <c r="I183" s="51" t="str">
        <f t="shared" si="103"/>
        <v/>
      </c>
      <c r="J183" s="51">
        <f t="shared" ca="1" si="104"/>
        <v>89.94</v>
      </c>
      <c r="K183" s="10"/>
      <c r="L183" s="11"/>
      <c r="M183" s="125">
        <f t="shared" ca="1" si="105"/>
        <v>89.94</v>
      </c>
      <c r="N183" s="125">
        <f t="shared" ca="1" si="105"/>
        <v>0</v>
      </c>
      <c r="O183" s="125"/>
      <c r="P183" s="125">
        <f t="shared" si="106"/>
        <v>0</v>
      </c>
      <c r="Q183" s="125">
        <f t="shared" ca="1" si="107"/>
        <v>89.94</v>
      </c>
      <c r="R183" s="125">
        <f t="shared" si="108"/>
        <v>0</v>
      </c>
    </row>
    <row r="184" spans="1:18" x14ac:dyDescent="0.2">
      <c r="A184" s="79" t="s">
        <v>13</v>
      </c>
      <c r="B184" s="73" t="s">
        <v>151</v>
      </c>
      <c r="C184" s="48" t="s">
        <v>60</v>
      </c>
      <c r="D184" s="49"/>
      <c r="E184" s="51" t="str">
        <f t="shared" si="101"/>
        <v/>
      </c>
      <c r="F184" s="49">
        <v>24.05</v>
      </c>
      <c r="G184" s="51">
        <f t="shared" ca="1" si="102"/>
        <v>82.91</v>
      </c>
      <c r="H184" s="49"/>
      <c r="I184" s="50" t="str">
        <f t="shared" si="103"/>
        <v/>
      </c>
      <c r="J184" s="51">
        <f t="shared" ca="1" si="104"/>
        <v>82.91</v>
      </c>
      <c r="K184" s="10"/>
      <c r="L184" s="11"/>
      <c r="M184" s="125">
        <f t="shared" ca="1" si="105"/>
        <v>82.91</v>
      </c>
      <c r="N184" s="125">
        <f t="shared" ca="1" si="105"/>
        <v>0</v>
      </c>
      <c r="O184" s="125"/>
      <c r="P184" s="125">
        <f t="shared" si="106"/>
        <v>0</v>
      </c>
      <c r="Q184" s="125">
        <f t="shared" ca="1" si="107"/>
        <v>82.91</v>
      </c>
      <c r="R184" s="125">
        <f t="shared" si="108"/>
        <v>0</v>
      </c>
    </row>
    <row r="185" spans="1:18" x14ac:dyDescent="0.2">
      <c r="A185" s="79" t="s">
        <v>14</v>
      </c>
      <c r="B185" s="73" t="s">
        <v>173</v>
      </c>
      <c r="C185" s="48" t="s">
        <v>52</v>
      </c>
      <c r="D185" s="49"/>
      <c r="E185" s="51" t="str">
        <f t="shared" si="101"/>
        <v/>
      </c>
      <c r="F185" s="49">
        <v>25.48</v>
      </c>
      <c r="G185" s="51">
        <f t="shared" ca="1" si="102"/>
        <v>77.39</v>
      </c>
      <c r="H185" s="49"/>
      <c r="I185" s="51" t="str">
        <f t="shared" si="103"/>
        <v/>
      </c>
      <c r="J185" s="51">
        <f t="shared" ca="1" si="104"/>
        <v>77.39</v>
      </c>
      <c r="K185" s="10"/>
      <c r="L185" s="11"/>
      <c r="M185" s="125">
        <f t="shared" ca="1" si="105"/>
        <v>77.39</v>
      </c>
      <c r="N185" s="125">
        <f t="shared" ca="1" si="105"/>
        <v>0</v>
      </c>
      <c r="O185" s="125"/>
      <c r="P185" s="125">
        <f t="shared" si="106"/>
        <v>0</v>
      </c>
      <c r="Q185" s="125">
        <f t="shared" ca="1" si="107"/>
        <v>77.39</v>
      </c>
      <c r="R185" s="125">
        <f t="shared" si="108"/>
        <v>0</v>
      </c>
    </row>
    <row r="186" spans="1:18" x14ac:dyDescent="0.2">
      <c r="A186" s="79" t="s">
        <v>15</v>
      </c>
      <c r="B186" s="73" t="s">
        <v>138</v>
      </c>
      <c r="C186" s="48" t="s">
        <v>60</v>
      </c>
      <c r="D186" s="49"/>
      <c r="E186" s="51" t="str">
        <f t="shared" si="101"/>
        <v/>
      </c>
      <c r="F186" s="49"/>
      <c r="G186" s="51" t="str">
        <f t="shared" si="102"/>
        <v/>
      </c>
      <c r="H186" s="49">
        <v>33.35</v>
      </c>
      <c r="I186" s="51">
        <f t="shared" ca="1" si="103"/>
        <v>68.290000000000006</v>
      </c>
      <c r="J186" s="51">
        <f t="shared" ca="1" si="104"/>
        <v>68.290000000000006</v>
      </c>
      <c r="K186" s="10"/>
      <c r="L186" s="11"/>
      <c r="M186" s="125">
        <f t="shared" ca="1" si="105"/>
        <v>68.290000000000006</v>
      </c>
      <c r="N186" s="125">
        <f t="shared" ca="1" si="105"/>
        <v>0</v>
      </c>
      <c r="O186" s="125"/>
      <c r="P186" s="125">
        <f t="shared" si="106"/>
        <v>0</v>
      </c>
      <c r="Q186" s="125">
        <f t="shared" si="107"/>
        <v>0</v>
      </c>
      <c r="R186" s="125">
        <f t="shared" ca="1" si="108"/>
        <v>68.290000000000006</v>
      </c>
    </row>
    <row r="187" spans="1:18" x14ac:dyDescent="0.2">
      <c r="A187" s="79" t="s">
        <v>33</v>
      </c>
      <c r="B187" s="73" t="s">
        <v>155</v>
      </c>
      <c r="C187" s="48" t="s">
        <v>60</v>
      </c>
      <c r="D187" s="49"/>
      <c r="E187" s="51" t="str">
        <f t="shared" si="101"/>
        <v/>
      </c>
      <c r="F187" s="49">
        <v>31.39</v>
      </c>
      <c r="G187" s="51">
        <f t="shared" ca="1" si="102"/>
        <v>63.09</v>
      </c>
      <c r="H187" s="49"/>
      <c r="I187" s="51" t="str">
        <f t="shared" si="103"/>
        <v/>
      </c>
      <c r="J187" s="51">
        <f t="shared" ca="1" si="104"/>
        <v>63.09</v>
      </c>
      <c r="K187" s="10"/>
      <c r="L187" s="11"/>
      <c r="M187" s="125">
        <f t="shared" ca="1" si="105"/>
        <v>63.09</v>
      </c>
      <c r="N187" s="125">
        <f t="shared" ca="1" si="105"/>
        <v>0</v>
      </c>
      <c r="O187" s="125"/>
      <c r="P187" s="125">
        <f t="shared" si="106"/>
        <v>0</v>
      </c>
      <c r="Q187" s="125">
        <f t="shared" ca="1" si="107"/>
        <v>63.09</v>
      </c>
      <c r="R187" s="125">
        <f t="shared" si="108"/>
        <v>0</v>
      </c>
    </row>
    <row r="188" spans="1:18" x14ac:dyDescent="0.2">
      <c r="A188" s="79" t="s">
        <v>34</v>
      </c>
      <c r="B188" s="40" t="s">
        <v>157</v>
      </c>
      <c r="C188" s="48" t="s">
        <v>52</v>
      </c>
      <c r="D188" s="49"/>
      <c r="E188" s="51" t="str">
        <f t="shared" si="101"/>
        <v/>
      </c>
      <c r="F188" s="49">
        <v>32.43</v>
      </c>
      <c r="G188" s="51">
        <f t="shared" ca="1" si="102"/>
        <v>61.03</v>
      </c>
      <c r="H188" s="49"/>
      <c r="I188" s="51" t="str">
        <f t="shared" si="103"/>
        <v/>
      </c>
      <c r="J188" s="51">
        <f t="shared" ca="1" si="104"/>
        <v>61.03</v>
      </c>
      <c r="K188" s="10"/>
      <c r="L188" s="11"/>
      <c r="M188" s="125">
        <f t="shared" ca="1" si="105"/>
        <v>61.03</v>
      </c>
      <c r="N188" s="125">
        <f t="shared" ca="1" si="105"/>
        <v>0</v>
      </c>
      <c r="O188" s="125"/>
      <c r="P188" s="125">
        <f t="shared" si="106"/>
        <v>0</v>
      </c>
      <c r="Q188" s="125">
        <f t="shared" ca="1" si="107"/>
        <v>61.03</v>
      </c>
      <c r="R188" s="125">
        <f t="shared" si="108"/>
        <v>0</v>
      </c>
    </row>
    <row r="189" spans="1:18" x14ac:dyDescent="0.2">
      <c r="A189" s="79" t="s">
        <v>35</v>
      </c>
      <c r="B189" s="73" t="s">
        <v>154</v>
      </c>
      <c r="C189" s="48" t="s">
        <v>63</v>
      </c>
      <c r="D189" s="49"/>
      <c r="E189" s="51" t="str">
        <f t="shared" si="101"/>
        <v/>
      </c>
      <c r="F189" s="49">
        <v>32.56</v>
      </c>
      <c r="G189" s="51">
        <f t="shared" ca="1" si="102"/>
        <v>60.63</v>
      </c>
      <c r="H189" s="49" t="s">
        <v>66</v>
      </c>
      <c r="I189" s="52" t="str">
        <f t="shared" si="103"/>
        <v>*</v>
      </c>
      <c r="J189" s="51">
        <f t="shared" ca="1" si="104"/>
        <v>60.63</v>
      </c>
      <c r="K189" s="10"/>
      <c r="L189" s="11"/>
      <c r="M189" s="125">
        <f t="shared" ca="1" si="105"/>
        <v>60.63</v>
      </c>
      <c r="N189" s="125">
        <f t="shared" ca="1" si="105"/>
        <v>0</v>
      </c>
      <c r="O189" s="125"/>
      <c r="P189" s="125">
        <f t="shared" si="106"/>
        <v>0</v>
      </c>
      <c r="Q189" s="125">
        <f t="shared" ca="1" si="107"/>
        <v>60.63</v>
      </c>
      <c r="R189" s="125">
        <f t="shared" si="108"/>
        <v>0</v>
      </c>
    </row>
    <row r="190" spans="1:18" ht="13.5" thickBot="1" x14ac:dyDescent="0.25">
      <c r="A190" s="81" t="s">
        <v>36</v>
      </c>
      <c r="B190" s="75" t="s">
        <v>233</v>
      </c>
      <c r="C190" s="53" t="s">
        <v>52</v>
      </c>
      <c r="D190" s="54"/>
      <c r="E190" s="55" t="str">
        <f t="shared" si="101"/>
        <v/>
      </c>
      <c r="F190" s="54">
        <v>40.32</v>
      </c>
      <c r="G190" s="55">
        <f t="shared" ca="1" si="102"/>
        <v>49.26</v>
      </c>
      <c r="H190" s="54"/>
      <c r="I190" s="55" t="str">
        <f t="shared" si="103"/>
        <v/>
      </c>
      <c r="J190" s="55">
        <f t="shared" ca="1" si="104"/>
        <v>49.26</v>
      </c>
      <c r="K190" s="10"/>
      <c r="L190" s="11"/>
      <c r="M190" s="125">
        <f t="shared" ca="1" si="105"/>
        <v>49.26</v>
      </c>
      <c r="N190" s="125">
        <f t="shared" ca="1" si="105"/>
        <v>0</v>
      </c>
      <c r="O190" s="125"/>
      <c r="P190" s="125">
        <f t="shared" si="106"/>
        <v>0</v>
      </c>
      <c r="Q190" s="125">
        <f t="shared" ca="1" si="107"/>
        <v>49.26</v>
      </c>
      <c r="R190" s="125">
        <f t="shared" si="108"/>
        <v>0</v>
      </c>
    </row>
    <row r="191" spans="1:18" ht="13.5" thickBot="1" x14ac:dyDescent="0.25">
      <c r="D191" s="18"/>
      <c r="E191" s="1"/>
      <c r="F191" s="18"/>
      <c r="G191" s="18"/>
      <c r="H191" s="34"/>
      <c r="I191" s="18"/>
      <c r="M191" s="125"/>
      <c r="N191" s="125"/>
      <c r="O191" s="125"/>
      <c r="P191" s="125"/>
      <c r="Q191" s="125"/>
      <c r="R191" s="125"/>
    </row>
    <row r="192" spans="1:18" ht="13.5" customHeight="1" x14ac:dyDescent="0.25">
      <c r="A192" s="158"/>
      <c r="B192" s="152" t="s">
        <v>42</v>
      </c>
      <c r="C192" s="162" t="s">
        <v>2</v>
      </c>
      <c r="D192" s="165" t="s">
        <v>209</v>
      </c>
      <c r="E192" s="165"/>
      <c r="F192" s="165" t="s">
        <v>210</v>
      </c>
      <c r="G192" s="165"/>
      <c r="H192" s="165" t="s">
        <v>203</v>
      </c>
      <c r="I192" s="165"/>
      <c r="J192" s="166" t="s">
        <v>68</v>
      </c>
      <c r="K192" s="171"/>
      <c r="L192" s="171"/>
      <c r="M192" s="125"/>
      <c r="N192" s="125"/>
      <c r="O192" s="125"/>
      <c r="P192" s="125"/>
      <c r="Q192" s="125"/>
      <c r="R192" s="125"/>
    </row>
    <row r="193" spans="1:37" ht="13.5" customHeight="1" x14ac:dyDescent="0.25">
      <c r="A193" s="159"/>
      <c r="B193" s="161"/>
      <c r="C193" s="163"/>
      <c r="D193" s="170" t="s">
        <v>211</v>
      </c>
      <c r="E193" s="170"/>
      <c r="F193" s="170" t="s">
        <v>212</v>
      </c>
      <c r="G193" s="170"/>
      <c r="H193" s="170" t="s">
        <v>213</v>
      </c>
      <c r="I193" s="170"/>
      <c r="J193" s="167"/>
      <c r="K193" s="171"/>
      <c r="L193" s="171"/>
      <c r="M193" s="125"/>
      <c r="N193" s="125"/>
      <c r="O193" s="125"/>
      <c r="P193" s="125"/>
      <c r="Q193" s="125"/>
      <c r="R193" s="125"/>
    </row>
    <row r="194" spans="1:37" ht="13.5" customHeight="1" thickBot="1" x14ac:dyDescent="0.25">
      <c r="A194" s="160"/>
      <c r="B194" s="153"/>
      <c r="C194" s="164"/>
      <c r="D194" s="26" t="s">
        <v>0</v>
      </c>
      <c r="E194" s="27" t="s">
        <v>1</v>
      </c>
      <c r="F194" s="26" t="s">
        <v>0</v>
      </c>
      <c r="G194" s="27" t="s">
        <v>1</v>
      </c>
      <c r="H194" s="26" t="s">
        <v>0</v>
      </c>
      <c r="I194" s="27" t="s">
        <v>1</v>
      </c>
      <c r="J194" s="168"/>
      <c r="K194" s="16"/>
      <c r="L194" s="15"/>
      <c r="M194" s="125"/>
      <c r="N194" s="125"/>
      <c r="O194" s="125"/>
      <c r="P194" s="125"/>
      <c r="Q194" s="125"/>
      <c r="R194" s="125"/>
    </row>
    <row r="195" spans="1:37" s="118" customFormat="1" ht="13.5" hidden="1" outlineLevel="1" thickBot="1" x14ac:dyDescent="0.25">
      <c r="A195" s="113"/>
      <c r="B195" s="114">
        <f>ROW()+1</f>
        <v>196</v>
      </c>
      <c r="C195" s="115" cm="1">
        <f t="array" ref="C195">MATCH(TRUE,ISBLANK(C196:C213),0)+ROW()-1</f>
        <v>212</v>
      </c>
      <c r="D195" s="116">
        <f ca="1">MIN(INDIRECT(ADDRESS($B195,COLUMN())&amp;":"&amp;ADDRESS($C195,COLUMN())))</f>
        <v>14.56</v>
      </c>
      <c r="E195" s="117">
        <f ca="1">100*D195-40*INT(D195)</f>
        <v>896</v>
      </c>
      <c r="F195" s="116">
        <f ca="1">MIN(INDIRECT(ADDRESS($B195,COLUMN())&amp;":"&amp;ADDRESS($C195,COLUMN())))</f>
        <v>21.53</v>
      </c>
      <c r="G195" s="117">
        <f t="shared" ref="G195" ca="1" si="109">F195*100-40*INT(F195)</f>
        <v>1313</v>
      </c>
      <c r="H195" s="116">
        <f ca="1">MIN(INDIRECT(ADDRESS($B195,COLUMN())&amp;":"&amp;ADDRESS($C195,COLUMN())))</f>
        <v>28.38</v>
      </c>
      <c r="I195" s="117">
        <f t="shared" ref="I195" ca="1" si="110">H195*100-40*INT(H195)</f>
        <v>1718</v>
      </c>
      <c r="J195" s="116"/>
      <c r="K195" s="117"/>
      <c r="L195" s="116"/>
      <c r="M195" s="125"/>
      <c r="N195" s="125"/>
      <c r="O195" s="125"/>
      <c r="P195" s="125"/>
      <c r="Q195" s="125"/>
      <c r="R195" s="125"/>
      <c r="S195" s="140"/>
      <c r="Y195" s="119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</row>
    <row r="196" spans="1:37" collapsed="1" x14ac:dyDescent="0.2">
      <c r="A196" s="82" t="s">
        <v>3</v>
      </c>
      <c r="B196" s="84" t="s">
        <v>141</v>
      </c>
      <c r="C196" s="44" t="s">
        <v>63</v>
      </c>
      <c r="D196" s="45">
        <v>14.56</v>
      </c>
      <c r="E196" s="46">
        <f t="shared" ref="E196:E212" ca="1" si="111">IF(D196="","",IF(N(D196)=0,"*",ROUND(100*E$195/(100*D196-40*INT(D196)),2)))</f>
        <v>100</v>
      </c>
      <c r="F196" s="45">
        <v>25.23</v>
      </c>
      <c r="G196" s="46">
        <f t="shared" ref="G196:G212" ca="1" si="112">IF(F196="","",IF(N(F196)=0,"*",ROUND(100*G$195/(100*F196-40*INT(F196)),2)))</f>
        <v>86.21</v>
      </c>
      <c r="H196" s="45"/>
      <c r="I196" s="46" t="str">
        <f t="shared" ref="I196:I212" si="113">IF(H196="","",IF(N(H196)=0,"*",ROUND(100*I$195/(100*H196-40*INT(H196)),2)))</f>
        <v/>
      </c>
      <c r="J196" s="46">
        <f t="shared" ref="J196:J210" ca="1" si="114">SUM(M196:N196)</f>
        <v>186.20999999999998</v>
      </c>
      <c r="K196" s="10"/>
      <c r="L196" s="11"/>
      <c r="M196" s="125">
        <f t="shared" ref="M196:N212" ca="1" si="115">LARGE($P196:$X196,M$25)</f>
        <v>100</v>
      </c>
      <c r="N196" s="125">
        <f t="shared" ca="1" si="115"/>
        <v>86.21</v>
      </c>
      <c r="O196" s="125"/>
      <c r="P196" s="125">
        <f t="shared" ref="P196:P210" ca="1" si="116">N(E196)</f>
        <v>100</v>
      </c>
      <c r="Q196" s="125">
        <f t="shared" ref="Q196:Q210" ca="1" si="117">N(G196)</f>
        <v>86.21</v>
      </c>
      <c r="R196" s="125">
        <f t="shared" ref="R196:R210" si="118">N(I196)</f>
        <v>0</v>
      </c>
    </row>
    <row r="197" spans="1:37" x14ac:dyDescent="0.2">
      <c r="A197" s="79" t="s">
        <v>4</v>
      </c>
      <c r="B197" s="73" t="s">
        <v>28</v>
      </c>
      <c r="C197" s="48" t="s">
        <v>61</v>
      </c>
      <c r="D197" s="49">
        <v>17.260000000000002</v>
      </c>
      <c r="E197" s="51">
        <f t="shared" ca="1" si="111"/>
        <v>85.66</v>
      </c>
      <c r="F197" s="49"/>
      <c r="G197" s="51" t="str">
        <f t="shared" si="112"/>
        <v/>
      </c>
      <c r="H197" s="49">
        <v>28.38</v>
      </c>
      <c r="I197" s="51">
        <f t="shared" ca="1" si="113"/>
        <v>100</v>
      </c>
      <c r="J197" s="51">
        <f t="shared" ca="1" si="114"/>
        <v>185.66</v>
      </c>
      <c r="K197" s="10"/>
      <c r="L197" s="11"/>
      <c r="M197" s="125">
        <f t="shared" ca="1" si="115"/>
        <v>100</v>
      </c>
      <c r="N197" s="125">
        <f t="shared" ca="1" si="115"/>
        <v>85.66</v>
      </c>
      <c r="O197" s="125"/>
      <c r="P197" s="125">
        <f t="shared" ca="1" si="116"/>
        <v>85.66</v>
      </c>
      <c r="Q197" s="125">
        <f t="shared" si="117"/>
        <v>0</v>
      </c>
      <c r="R197" s="125">
        <f t="shared" ca="1" si="118"/>
        <v>100</v>
      </c>
    </row>
    <row r="198" spans="1:37" x14ac:dyDescent="0.2">
      <c r="A198" s="79" t="s">
        <v>5</v>
      </c>
      <c r="B198" s="73" t="s">
        <v>145</v>
      </c>
      <c r="C198" s="48" t="s">
        <v>52</v>
      </c>
      <c r="D198" s="49"/>
      <c r="E198" s="51" t="str">
        <f t="shared" si="111"/>
        <v/>
      </c>
      <c r="F198" s="49">
        <v>27.15</v>
      </c>
      <c r="G198" s="51">
        <f t="shared" ca="1" si="112"/>
        <v>80.31</v>
      </c>
      <c r="H198" s="49">
        <v>28.38</v>
      </c>
      <c r="I198" s="51">
        <f t="shared" ca="1" si="113"/>
        <v>100</v>
      </c>
      <c r="J198" s="51">
        <f t="shared" ca="1" si="114"/>
        <v>180.31</v>
      </c>
      <c r="K198" s="10"/>
      <c r="L198" s="11"/>
      <c r="M198" s="125">
        <f t="shared" ca="1" si="115"/>
        <v>100</v>
      </c>
      <c r="N198" s="125">
        <f t="shared" ca="1" si="115"/>
        <v>80.31</v>
      </c>
      <c r="O198" s="125"/>
      <c r="P198" s="125">
        <f t="shared" si="116"/>
        <v>0</v>
      </c>
      <c r="Q198" s="125">
        <f t="shared" ca="1" si="117"/>
        <v>80.31</v>
      </c>
      <c r="R198" s="125">
        <f t="shared" ca="1" si="118"/>
        <v>100</v>
      </c>
    </row>
    <row r="199" spans="1:37" x14ac:dyDescent="0.2">
      <c r="A199" s="79" t="s">
        <v>6</v>
      </c>
      <c r="B199" s="73" t="s">
        <v>140</v>
      </c>
      <c r="C199" s="48" t="s">
        <v>63</v>
      </c>
      <c r="D199" s="49">
        <v>18.46</v>
      </c>
      <c r="E199" s="51">
        <f t="shared" ca="1" si="111"/>
        <v>79.569999999999993</v>
      </c>
      <c r="F199" s="49">
        <v>24.42</v>
      </c>
      <c r="G199" s="51">
        <f t="shared" ca="1" si="112"/>
        <v>88.6</v>
      </c>
      <c r="H199" s="49"/>
      <c r="I199" s="51" t="str">
        <f t="shared" si="113"/>
        <v/>
      </c>
      <c r="J199" s="51">
        <f t="shared" ca="1" si="114"/>
        <v>168.17</v>
      </c>
      <c r="K199" s="10"/>
      <c r="L199" s="11"/>
      <c r="M199" s="125">
        <f t="shared" ca="1" si="115"/>
        <v>88.6</v>
      </c>
      <c r="N199" s="125">
        <f t="shared" ca="1" si="115"/>
        <v>79.569999999999993</v>
      </c>
      <c r="O199" s="125"/>
      <c r="P199" s="125">
        <f t="shared" ca="1" si="116"/>
        <v>79.569999999999993</v>
      </c>
      <c r="Q199" s="125">
        <f t="shared" ca="1" si="117"/>
        <v>88.6</v>
      </c>
      <c r="R199" s="125">
        <f t="shared" si="118"/>
        <v>0</v>
      </c>
    </row>
    <row r="200" spans="1:37" x14ac:dyDescent="0.2">
      <c r="A200" s="79" t="s">
        <v>7</v>
      </c>
      <c r="B200" s="73" t="s">
        <v>144</v>
      </c>
      <c r="C200" s="48" t="s">
        <v>52</v>
      </c>
      <c r="D200" s="49"/>
      <c r="E200" s="51" t="str">
        <f t="shared" si="111"/>
        <v/>
      </c>
      <c r="F200" s="49">
        <v>29.34</v>
      </c>
      <c r="G200" s="51">
        <f t="shared" ca="1" si="112"/>
        <v>74.010000000000005</v>
      </c>
      <c r="H200" s="49">
        <v>32.58</v>
      </c>
      <c r="I200" s="51">
        <f t="shared" ca="1" si="113"/>
        <v>86.86</v>
      </c>
      <c r="J200" s="51">
        <f t="shared" ca="1" si="114"/>
        <v>160.87</v>
      </c>
      <c r="K200" s="10"/>
      <c r="L200" s="11"/>
      <c r="M200" s="125">
        <f t="shared" ca="1" si="115"/>
        <v>86.86</v>
      </c>
      <c r="N200" s="125">
        <f t="shared" ca="1" si="115"/>
        <v>74.010000000000005</v>
      </c>
      <c r="O200" s="125"/>
      <c r="P200" s="125">
        <f t="shared" si="116"/>
        <v>0</v>
      </c>
      <c r="Q200" s="125">
        <f t="shared" ca="1" si="117"/>
        <v>74.010000000000005</v>
      </c>
      <c r="R200" s="125">
        <f t="shared" ca="1" si="118"/>
        <v>86.86</v>
      </c>
    </row>
    <row r="201" spans="1:37" x14ac:dyDescent="0.2">
      <c r="A201" s="79" t="s">
        <v>8</v>
      </c>
      <c r="B201" s="73" t="s">
        <v>146</v>
      </c>
      <c r="C201" s="48" t="s">
        <v>52</v>
      </c>
      <c r="D201" s="49"/>
      <c r="E201" s="50" t="str">
        <f t="shared" si="111"/>
        <v/>
      </c>
      <c r="F201" s="49">
        <v>26.31</v>
      </c>
      <c r="G201" s="51">
        <f t="shared" ca="1" si="112"/>
        <v>82.53</v>
      </c>
      <c r="H201" s="49">
        <v>37.26</v>
      </c>
      <c r="I201" s="51">
        <f t="shared" ca="1" si="113"/>
        <v>76.489999999999995</v>
      </c>
      <c r="J201" s="51">
        <f t="shared" ca="1" si="114"/>
        <v>159.01999999999998</v>
      </c>
      <c r="K201" s="10"/>
      <c r="L201" s="11"/>
      <c r="M201" s="125">
        <f t="shared" ca="1" si="115"/>
        <v>82.53</v>
      </c>
      <c r="N201" s="125">
        <f t="shared" ca="1" si="115"/>
        <v>76.489999999999995</v>
      </c>
      <c r="O201" s="125"/>
      <c r="P201" s="125">
        <f t="shared" si="116"/>
        <v>0</v>
      </c>
      <c r="Q201" s="125">
        <f t="shared" ca="1" si="117"/>
        <v>82.53</v>
      </c>
      <c r="R201" s="125">
        <f t="shared" ca="1" si="118"/>
        <v>76.489999999999995</v>
      </c>
    </row>
    <row r="202" spans="1:37" x14ac:dyDescent="0.2">
      <c r="A202" s="79" t="s">
        <v>9</v>
      </c>
      <c r="B202" s="73" t="s">
        <v>172</v>
      </c>
      <c r="C202" s="48" t="s">
        <v>52</v>
      </c>
      <c r="D202" s="49"/>
      <c r="E202" s="51" t="str">
        <f t="shared" si="111"/>
        <v/>
      </c>
      <c r="F202" s="49">
        <v>30.5</v>
      </c>
      <c r="G202" s="51">
        <f t="shared" ca="1" si="112"/>
        <v>70.97</v>
      </c>
      <c r="H202" s="49">
        <v>33.479999999999997</v>
      </c>
      <c r="I202" s="51">
        <f t="shared" ca="1" si="113"/>
        <v>84.71</v>
      </c>
      <c r="J202" s="51">
        <f t="shared" ca="1" si="114"/>
        <v>155.68</v>
      </c>
      <c r="K202" s="10"/>
      <c r="L202" s="11"/>
      <c r="M202" s="125">
        <f t="shared" ca="1" si="115"/>
        <v>84.71</v>
      </c>
      <c r="N202" s="125">
        <f t="shared" ca="1" si="115"/>
        <v>70.97</v>
      </c>
      <c r="O202" s="125"/>
      <c r="P202" s="125">
        <f t="shared" si="116"/>
        <v>0</v>
      </c>
      <c r="Q202" s="125">
        <f t="shared" ca="1" si="117"/>
        <v>70.97</v>
      </c>
      <c r="R202" s="125">
        <f t="shared" ca="1" si="118"/>
        <v>84.71</v>
      </c>
    </row>
    <row r="203" spans="1:37" x14ac:dyDescent="0.2">
      <c r="A203" s="79" t="s">
        <v>10</v>
      </c>
      <c r="B203" s="73" t="s">
        <v>143</v>
      </c>
      <c r="C203" s="48" t="s">
        <v>52</v>
      </c>
      <c r="D203" s="49">
        <v>31.08</v>
      </c>
      <c r="E203" s="50">
        <f t="shared" ca="1" si="111"/>
        <v>47.97</v>
      </c>
      <c r="F203" s="49">
        <v>33.33</v>
      </c>
      <c r="G203" s="51">
        <f t="shared" ca="1" si="112"/>
        <v>65.23</v>
      </c>
      <c r="H203" s="49">
        <v>32.44</v>
      </c>
      <c r="I203" s="51">
        <f t="shared" ca="1" si="113"/>
        <v>87.47</v>
      </c>
      <c r="J203" s="51">
        <f t="shared" ca="1" si="114"/>
        <v>152.69999999999999</v>
      </c>
      <c r="K203" s="10"/>
      <c r="L203" s="11"/>
      <c r="M203" s="125">
        <f t="shared" ca="1" si="115"/>
        <v>87.47</v>
      </c>
      <c r="N203" s="125">
        <f t="shared" ca="1" si="115"/>
        <v>65.23</v>
      </c>
      <c r="O203" s="125"/>
      <c r="P203" s="125">
        <f t="shared" ca="1" si="116"/>
        <v>47.97</v>
      </c>
      <c r="Q203" s="125">
        <f t="shared" ca="1" si="117"/>
        <v>65.23</v>
      </c>
      <c r="R203" s="125">
        <f t="shared" ca="1" si="118"/>
        <v>87.47</v>
      </c>
    </row>
    <row r="204" spans="1:37" x14ac:dyDescent="0.2">
      <c r="A204" s="79" t="s">
        <v>11</v>
      </c>
      <c r="B204" s="73" t="s">
        <v>148</v>
      </c>
      <c r="C204" s="48" t="s">
        <v>52</v>
      </c>
      <c r="D204" s="49"/>
      <c r="E204" s="51" t="str">
        <f t="shared" si="111"/>
        <v/>
      </c>
      <c r="F204" s="49">
        <v>30.02</v>
      </c>
      <c r="G204" s="51">
        <f t="shared" ca="1" si="112"/>
        <v>72.86</v>
      </c>
      <c r="H204" s="49">
        <v>43.19</v>
      </c>
      <c r="I204" s="51">
        <f t="shared" ca="1" si="113"/>
        <v>66.099999999999994</v>
      </c>
      <c r="J204" s="51">
        <f t="shared" ca="1" si="114"/>
        <v>138.95999999999998</v>
      </c>
      <c r="K204" s="10"/>
      <c r="L204" s="11"/>
      <c r="M204" s="125">
        <f t="shared" ca="1" si="115"/>
        <v>72.86</v>
      </c>
      <c r="N204" s="125">
        <f t="shared" ca="1" si="115"/>
        <v>66.099999999999994</v>
      </c>
      <c r="O204" s="125"/>
      <c r="P204" s="125">
        <f t="shared" si="116"/>
        <v>0</v>
      </c>
      <c r="Q204" s="125">
        <f t="shared" ca="1" si="117"/>
        <v>72.86</v>
      </c>
      <c r="R204" s="125">
        <f t="shared" ca="1" si="118"/>
        <v>66.099999999999994</v>
      </c>
    </row>
    <row r="205" spans="1:37" x14ac:dyDescent="0.2">
      <c r="A205" s="80" t="s">
        <v>12</v>
      </c>
      <c r="B205" s="74" t="s">
        <v>201</v>
      </c>
      <c r="C205" s="48" t="s">
        <v>59</v>
      </c>
      <c r="D205" s="49"/>
      <c r="E205" s="51" t="str">
        <f t="shared" si="111"/>
        <v/>
      </c>
      <c r="F205" s="49">
        <v>21.53</v>
      </c>
      <c r="G205" s="51">
        <f t="shared" ca="1" si="112"/>
        <v>100</v>
      </c>
      <c r="H205" s="49"/>
      <c r="I205" s="51" t="str">
        <f t="shared" si="113"/>
        <v/>
      </c>
      <c r="J205" s="51">
        <f t="shared" ca="1" si="114"/>
        <v>100</v>
      </c>
      <c r="K205" s="10"/>
      <c r="L205" s="11"/>
      <c r="M205" s="125">
        <f t="shared" ca="1" si="115"/>
        <v>100</v>
      </c>
      <c r="N205" s="125">
        <f t="shared" ca="1" si="115"/>
        <v>0</v>
      </c>
      <c r="O205" s="125"/>
      <c r="P205" s="125">
        <f t="shared" si="116"/>
        <v>0</v>
      </c>
      <c r="Q205" s="125">
        <f t="shared" ca="1" si="117"/>
        <v>100</v>
      </c>
      <c r="R205" s="125">
        <f t="shared" si="118"/>
        <v>0</v>
      </c>
    </row>
    <row r="206" spans="1:37" x14ac:dyDescent="0.2">
      <c r="A206" s="79" t="s">
        <v>13</v>
      </c>
      <c r="B206" s="40" t="s">
        <v>71</v>
      </c>
      <c r="C206" s="48" t="s">
        <v>60</v>
      </c>
      <c r="D206" s="41">
        <v>16.05</v>
      </c>
      <c r="E206" s="51">
        <f t="shared" ca="1" si="111"/>
        <v>92.85</v>
      </c>
      <c r="F206" s="49"/>
      <c r="G206" s="51" t="str">
        <f t="shared" si="112"/>
        <v/>
      </c>
      <c r="H206" s="49"/>
      <c r="I206" s="51" t="str">
        <f t="shared" si="113"/>
        <v/>
      </c>
      <c r="J206" s="51">
        <f t="shared" ca="1" si="114"/>
        <v>92.85</v>
      </c>
      <c r="K206" s="10"/>
      <c r="L206" s="11"/>
      <c r="M206" s="125">
        <f t="shared" ca="1" si="115"/>
        <v>92.85</v>
      </c>
      <c r="N206" s="125">
        <f t="shared" ca="1" si="115"/>
        <v>0</v>
      </c>
      <c r="O206" s="125"/>
      <c r="P206" s="125">
        <f t="shared" ca="1" si="116"/>
        <v>92.85</v>
      </c>
      <c r="Q206" s="125">
        <f t="shared" si="117"/>
        <v>0</v>
      </c>
      <c r="R206" s="125">
        <f t="shared" si="118"/>
        <v>0</v>
      </c>
    </row>
    <row r="207" spans="1:37" x14ac:dyDescent="0.2">
      <c r="A207" s="79" t="s">
        <v>14</v>
      </c>
      <c r="B207" s="73" t="s">
        <v>139</v>
      </c>
      <c r="C207" s="48" t="s">
        <v>92</v>
      </c>
      <c r="D207" s="49"/>
      <c r="E207" s="51" t="str">
        <f t="shared" si="111"/>
        <v/>
      </c>
      <c r="F207" s="49">
        <v>25.22</v>
      </c>
      <c r="G207" s="51">
        <f t="shared" ca="1" si="112"/>
        <v>86.27</v>
      </c>
      <c r="H207" s="49"/>
      <c r="I207" s="50" t="str">
        <f t="shared" si="113"/>
        <v/>
      </c>
      <c r="J207" s="51">
        <f t="shared" ca="1" si="114"/>
        <v>86.27</v>
      </c>
      <c r="K207" s="10"/>
      <c r="L207" s="11"/>
      <c r="M207" s="125">
        <f t="shared" ca="1" si="115"/>
        <v>86.27</v>
      </c>
      <c r="N207" s="125">
        <f t="shared" ca="1" si="115"/>
        <v>0</v>
      </c>
      <c r="O207" s="125"/>
      <c r="P207" s="125">
        <f t="shared" si="116"/>
        <v>0</v>
      </c>
      <c r="Q207" s="125">
        <f t="shared" ca="1" si="117"/>
        <v>86.27</v>
      </c>
      <c r="R207" s="125">
        <f t="shared" si="118"/>
        <v>0</v>
      </c>
    </row>
    <row r="208" spans="1:37" x14ac:dyDescent="0.2">
      <c r="A208" s="79" t="s">
        <v>15</v>
      </c>
      <c r="B208" s="73" t="s">
        <v>142</v>
      </c>
      <c r="C208" s="48" t="s">
        <v>59</v>
      </c>
      <c r="D208" s="49"/>
      <c r="E208" s="51" t="str">
        <f t="shared" si="111"/>
        <v/>
      </c>
      <c r="F208" s="49">
        <v>25.46</v>
      </c>
      <c r="G208" s="51">
        <f t="shared" ca="1" si="112"/>
        <v>84.93</v>
      </c>
      <c r="H208" s="49"/>
      <c r="I208" s="51" t="str">
        <f t="shared" si="113"/>
        <v/>
      </c>
      <c r="J208" s="51">
        <f t="shared" ca="1" si="114"/>
        <v>84.93</v>
      </c>
      <c r="K208" s="10"/>
      <c r="L208" s="11"/>
      <c r="M208" s="125">
        <f t="shared" ca="1" si="115"/>
        <v>84.93</v>
      </c>
      <c r="N208" s="125">
        <f t="shared" ca="1" si="115"/>
        <v>0</v>
      </c>
      <c r="O208" s="125"/>
      <c r="P208" s="125">
        <f t="shared" si="116"/>
        <v>0</v>
      </c>
      <c r="Q208" s="125">
        <f t="shared" ca="1" si="117"/>
        <v>84.93</v>
      </c>
      <c r="R208" s="125">
        <f t="shared" si="118"/>
        <v>0</v>
      </c>
    </row>
    <row r="209" spans="1:37" x14ac:dyDescent="0.2">
      <c r="A209" s="79" t="s">
        <v>33</v>
      </c>
      <c r="B209" s="73" t="s">
        <v>147</v>
      </c>
      <c r="C209" s="48" t="s">
        <v>92</v>
      </c>
      <c r="D209" s="49"/>
      <c r="E209" s="51" t="str">
        <f t="shared" si="111"/>
        <v/>
      </c>
      <c r="F209" s="49">
        <v>31.31</v>
      </c>
      <c r="G209" s="51">
        <f t="shared" ca="1" si="112"/>
        <v>69.430000000000007</v>
      </c>
      <c r="H209" s="49"/>
      <c r="I209" s="51" t="str">
        <f t="shared" si="113"/>
        <v/>
      </c>
      <c r="J209" s="51">
        <f t="shared" ca="1" si="114"/>
        <v>69.430000000000007</v>
      </c>
      <c r="K209" s="10"/>
      <c r="L209" s="11"/>
      <c r="M209" s="125">
        <f t="shared" ca="1" si="115"/>
        <v>69.430000000000007</v>
      </c>
      <c r="N209" s="125">
        <f t="shared" ca="1" si="115"/>
        <v>0</v>
      </c>
      <c r="O209" s="125"/>
      <c r="P209" s="125">
        <f t="shared" si="116"/>
        <v>0</v>
      </c>
      <c r="Q209" s="125">
        <f t="shared" ca="1" si="117"/>
        <v>69.430000000000007</v>
      </c>
      <c r="R209" s="125">
        <f t="shared" si="118"/>
        <v>0</v>
      </c>
    </row>
    <row r="210" spans="1:37" x14ac:dyDescent="0.2">
      <c r="A210" s="79" t="s">
        <v>34</v>
      </c>
      <c r="B210" s="73" t="s">
        <v>72</v>
      </c>
      <c r="C210" s="48" t="s">
        <v>62</v>
      </c>
      <c r="D210" s="49">
        <v>21.49</v>
      </c>
      <c r="E210" s="51">
        <f t="shared" ca="1" si="111"/>
        <v>68.45</v>
      </c>
      <c r="F210" s="49"/>
      <c r="G210" s="51" t="str">
        <f t="shared" si="112"/>
        <v/>
      </c>
      <c r="H210" s="49"/>
      <c r="I210" s="51" t="str">
        <f t="shared" si="113"/>
        <v/>
      </c>
      <c r="J210" s="51">
        <f t="shared" ca="1" si="114"/>
        <v>68.45</v>
      </c>
      <c r="K210" s="10"/>
      <c r="L210" s="11"/>
      <c r="M210" s="125">
        <f t="shared" ca="1" si="115"/>
        <v>68.45</v>
      </c>
      <c r="N210" s="125">
        <f t="shared" ca="1" si="115"/>
        <v>0</v>
      </c>
      <c r="O210" s="125"/>
      <c r="P210" s="125">
        <f t="shared" ca="1" si="116"/>
        <v>68.45</v>
      </c>
      <c r="Q210" s="125">
        <f t="shared" si="117"/>
        <v>0</v>
      </c>
      <c r="R210" s="125">
        <f t="shared" si="118"/>
        <v>0</v>
      </c>
    </row>
    <row r="211" spans="1:37" x14ac:dyDescent="0.2">
      <c r="A211" s="79"/>
      <c r="B211" s="73" t="s">
        <v>200</v>
      </c>
      <c r="C211" s="48" t="s">
        <v>63</v>
      </c>
      <c r="D211" s="49"/>
      <c r="E211" s="51" t="str">
        <f t="shared" si="111"/>
        <v/>
      </c>
      <c r="F211" s="49"/>
      <c r="G211" s="51" t="str">
        <f t="shared" si="112"/>
        <v/>
      </c>
      <c r="H211" s="49" t="s">
        <v>66</v>
      </c>
      <c r="I211" s="52" t="str">
        <f t="shared" si="113"/>
        <v>*</v>
      </c>
      <c r="J211" s="51">
        <f t="shared" ref="J211:J212" si="119">SUM(M211:N211)</f>
        <v>0</v>
      </c>
      <c r="K211" s="10"/>
      <c r="L211" s="11"/>
      <c r="M211" s="125">
        <f t="shared" si="115"/>
        <v>0</v>
      </c>
      <c r="N211" s="125">
        <f t="shared" si="115"/>
        <v>0</v>
      </c>
      <c r="O211" s="125"/>
      <c r="P211" s="125">
        <f t="shared" ref="P211:P212" si="120">N(E211)</f>
        <v>0</v>
      </c>
      <c r="Q211" s="125">
        <f t="shared" ref="Q211:Q212" si="121">N(G211)</f>
        <v>0</v>
      </c>
      <c r="R211" s="125">
        <f t="shared" ref="R211:R212" si="122">N(I211)</f>
        <v>0</v>
      </c>
    </row>
    <row r="212" spans="1:37" ht="13.5" thickBot="1" x14ac:dyDescent="0.25">
      <c r="A212" s="81"/>
      <c r="B212" s="75" t="s">
        <v>186</v>
      </c>
      <c r="C212" s="53" t="s">
        <v>52</v>
      </c>
      <c r="D212" s="54"/>
      <c r="E212" s="55" t="str">
        <f t="shared" si="111"/>
        <v/>
      </c>
      <c r="F212" s="54"/>
      <c r="G212" s="55" t="str">
        <f t="shared" si="112"/>
        <v/>
      </c>
      <c r="H212" s="54" t="s">
        <v>79</v>
      </c>
      <c r="I212" s="56" t="str">
        <f t="shared" si="113"/>
        <v>*</v>
      </c>
      <c r="J212" s="55">
        <f t="shared" si="119"/>
        <v>0</v>
      </c>
      <c r="K212" s="10"/>
      <c r="L212" s="11"/>
      <c r="M212" s="125">
        <f t="shared" si="115"/>
        <v>0</v>
      </c>
      <c r="N212" s="125">
        <f t="shared" si="115"/>
        <v>0</v>
      </c>
      <c r="O212" s="125"/>
      <c r="P212" s="125">
        <f t="shared" si="120"/>
        <v>0</v>
      </c>
      <c r="Q212" s="125">
        <f t="shared" si="121"/>
        <v>0</v>
      </c>
      <c r="R212" s="125">
        <f t="shared" si="122"/>
        <v>0</v>
      </c>
    </row>
    <row r="213" spans="1:37" ht="12.75" customHeight="1" thickBot="1" x14ac:dyDescent="0.3">
      <c r="B213" s="7"/>
      <c r="M213" s="125"/>
      <c r="N213" s="125"/>
      <c r="O213" s="125"/>
      <c r="P213" s="125"/>
      <c r="Q213" s="125"/>
      <c r="R213" s="125"/>
    </row>
    <row r="214" spans="1:37" ht="13.5" customHeight="1" x14ac:dyDescent="0.25">
      <c r="A214" s="158"/>
      <c r="B214" s="152" t="s">
        <v>48</v>
      </c>
      <c r="C214" s="162" t="s">
        <v>2</v>
      </c>
      <c r="D214" s="165" t="s">
        <v>209</v>
      </c>
      <c r="E214" s="165"/>
      <c r="F214" s="165" t="s">
        <v>210</v>
      </c>
      <c r="G214" s="165"/>
      <c r="H214" s="165" t="s">
        <v>203</v>
      </c>
      <c r="I214" s="165"/>
      <c r="J214" s="166" t="s">
        <v>68</v>
      </c>
      <c r="K214" s="171"/>
      <c r="L214" s="171"/>
      <c r="M214" s="125"/>
      <c r="N214" s="125"/>
      <c r="O214" s="125"/>
      <c r="P214" s="125"/>
      <c r="Q214" s="125"/>
      <c r="R214" s="125"/>
    </row>
    <row r="215" spans="1:37" ht="13.5" customHeight="1" x14ac:dyDescent="0.25">
      <c r="A215" s="159"/>
      <c r="B215" s="161"/>
      <c r="C215" s="163"/>
      <c r="D215" s="170" t="s">
        <v>211</v>
      </c>
      <c r="E215" s="170"/>
      <c r="F215" s="170" t="s">
        <v>212</v>
      </c>
      <c r="G215" s="170"/>
      <c r="H215" s="170" t="s">
        <v>213</v>
      </c>
      <c r="I215" s="170"/>
      <c r="J215" s="167"/>
      <c r="K215" s="171"/>
      <c r="L215" s="171"/>
      <c r="M215" s="125"/>
      <c r="N215" s="125"/>
      <c r="O215" s="125"/>
      <c r="P215" s="125"/>
      <c r="Q215" s="125"/>
      <c r="R215" s="125"/>
    </row>
    <row r="216" spans="1:37" ht="13.5" customHeight="1" thickBot="1" x14ac:dyDescent="0.25">
      <c r="A216" s="160"/>
      <c r="B216" s="153"/>
      <c r="C216" s="164"/>
      <c r="D216" s="26" t="s">
        <v>0</v>
      </c>
      <c r="E216" s="27" t="s">
        <v>1</v>
      </c>
      <c r="F216" s="26" t="s">
        <v>0</v>
      </c>
      <c r="G216" s="27" t="s">
        <v>1</v>
      </c>
      <c r="H216" s="26" t="s">
        <v>0</v>
      </c>
      <c r="I216" s="27" t="s">
        <v>1</v>
      </c>
      <c r="J216" s="168"/>
      <c r="K216" s="16"/>
      <c r="L216" s="15"/>
      <c r="M216" s="125"/>
      <c r="N216" s="125"/>
      <c r="O216" s="125"/>
      <c r="P216" s="125"/>
      <c r="Q216" s="125"/>
      <c r="R216" s="125"/>
    </row>
    <row r="217" spans="1:37" s="118" customFormat="1" ht="13.5" hidden="1" outlineLevel="1" thickBot="1" x14ac:dyDescent="0.25">
      <c r="A217" s="113"/>
      <c r="B217" s="114">
        <f>ROW()+1</f>
        <v>218</v>
      </c>
      <c r="C217" s="115" cm="1">
        <f t="array" ref="C217">MATCH(TRUE,ISBLANK(C218:C221),0)+ROW()-1</f>
        <v>220</v>
      </c>
      <c r="D217" s="116">
        <f ca="1">MIN(INDIRECT(ADDRESS($B217,COLUMN())&amp;":"&amp;ADDRESS($C217,COLUMN())))</f>
        <v>33.380000000000003</v>
      </c>
      <c r="E217" s="117">
        <f ca="1">100*D217-40*INT(D217)</f>
        <v>2018.0000000000005</v>
      </c>
      <c r="F217" s="116">
        <f ca="1">MIN(INDIRECT(ADDRESS($B217,COLUMN())&amp;":"&amp;ADDRESS($C217,COLUMN())))</f>
        <v>22.43</v>
      </c>
      <c r="G217" s="117">
        <f t="shared" ref="G217" ca="1" si="123">F217*100-40*INT(F217)</f>
        <v>1363</v>
      </c>
      <c r="H217" s="116">
        <f ca="1">MIN(INDIRECT(ADDRESS($B217,COLUMN())&amp;":"&amp;ADDRESS($C217,COLUMN())))</f>
        <v>0</v>
      </c>
      <c r="I217" s="117">
        <f t="shared" ref="I217" ca="1" si="124">H217*100-40*INT(H217)</f>
        <v>0</v>
      </c>
      <c r="J217" s="116"/>
      <c r="K217" s="117"/>
      <c r="L217" s="116"/>
      <c r="M217" s="125"/>
      <c r="N217" s="125"/>
      <c r="O217" s="125"/>
      <c r="P217" s="125"/>
      <c r="Q217" s="125"/>
      <c r="R217" s="125"/>
      <c r="S217" s="140"/>
      <c r="Y217" s="119"/>
      <c r="AA217" s="120"/>
      <c r="AB217" s="120"/>
      <c r="AC217" s="120"/>
      <c r="AD217" s="120"/>
      <c r="AE217" s="120"/>
      <c r="AF217" s="120"/>
      <c r="AG217" s="120"/>
      <c r="AH217" s="120"/>
      <c r="AI217" s="120"/>
      <c r="AJ217" s="120"/>
      <c r="AK217" s="120"/>
    </row>
    <row r="218" spans="1:37" collapsed="1" x14ac:dyDescent="0.2">
      <c r="A218" s="82" t="s">
        <v>3</v>
      </c>
      <c r="B218" s="84" t="s">
        <v>184</v>
      </c>
      <c r="C218" s="44" t="s">
        <v>60</v>
      </c>
      <c r="D218" s="91">
        <v>33.380000000000003</v>
      </c>
      <c r="E218" s="46">
        <f ca="1">IF(D218="","",IF(N(D218)=0,"*",ROUND(100*E$217/(100*D218-40*INT(D218)),2)))</f>
        <v>100</v>
      </c>
      <c r="F218" s="45"/>
      <c r="G218" s="46" t="str">
        <f>IF(F218="","",IF(N(F218)=0,"*",ROUND(100*G$217/(100*F218-40*INT(F218)),2)))</f>
        <v/>
      </c>
      <c r="H218" s="45"/>
      <c r="I218" s="46" t="str">
        <f>IF(H218="","",IF(N(H218)=0,"*",ROUND(100*I$217/(100*H218-40*INT(H218)),2)))</f>
        <v/>
      </c>
      <c r="J218" s="46">
        <f ca="1">SUM(M218:N218)</f>
        <v>100</v>
      </c>
      <c r="K218" s="10"/>
      <c r="L218" s="11"/>
      <c r="M218" s="125">
        <f t="shared" ref="M218:N220" ca="1" si="125">LARGE($P218:$X218,M$25)</f>
        <v>100</v>
      </c>
      <c r="N218" s="125">
        <f t="shared" ca="1" si="125"/>
        <v>0</v>
      </c>
      <c r="O218" s="125"/>
      <c r="P218" s="125">
        <f ca="1">N(E218)</f>
        <v>100</v>
      </c>
      <c r="Q218" s="125">
        <f>N(G218)</f>
        <v>0</v>
      </c>
      <c r="R218" s="125">
        <f>N(I218)</f>
        <v>0</v>
      </c>
    </row>
    <row r="219" spans="1:37" x14ac:dyDescent="0.2">
      <c r="A219" s="79" t="s">
        <v>3</v>
      </c>
      <c r="B219" s="40" t="s">
        <v>242</v>
      </c>
      <c r="C219" s="48" t="s">
        <v>52</v>
      </c>
      <c r="D219" s="49"/>
      <c r="E219" s="51" t="str">
        <f>IF(D219="","",IF(N(D219)=0,"*",ROUND(100*E$217/(100*D219-40*INT(D219)),2)))</f>
        <v/>
      </c>
      <c r="F219" s="49">
        <v>22.43</v>
      </c>
      <c r="G219" s="51">
        <f ca="1">IF(F219="","",IF(N(F219)=0,"*",ROUND(100*G$217/(100*F219-40*INT(F219)),2)))</f>
        <v>100</v>
      </c>
      <c r="H219" s="49"/>
      <c r="I219" s="51" t="str">
        <f>IF(H219="","",IF(N(H219)=0,"*",ROUND(100*I$217/(100*H219-40*INT(H219)),2)))</f>
        <v/>
      </c>
      <c r="J219" s="51">
        <f ca="1">SUM(M219:N219)</f>
        <v>100</v>
      </c>
      <c r="K219" s="10"/>
      <c r="L219" s="11"/>
      <c r="M219" s="125">
        <f t="shared" ca="1" si="125"/>
        <v>100</v>
      </c>
      <c r="N219" s="125">
        <f t="shared" ca="1" si="125"/>
        <v>0</v>
      </c>
      <c r="O219" s="125"/>
      <c r="P219" s="125">
        <f>N(E219)</f>
        <v>0</v>
      </c>
      <c r="Q219" s="125">
        <f ca="1">N(G219)</f>
        <v>100</v>
      </c>
      <c r="R219" s="125">
        <f>N(I219)</f>
        <v>0</v>
      </c>
    </row>
    <row r="220" spans="1:37" ht="13.5" thickBot="1" x14ac:dyDescent="0.25">
      <c r="A220" s="81" t="s">
        <v>5</v>
      </c>
      <c r="B220" s="75" t="s">
        <v>170</v>
      </c>
      <c r="C220" s="53" t="s">
        <v>92</v>
      </c>
      <c r="D220" s="54"/>
      <c r="E220" s="55" t="str">
        <f>IF(D220="","",IF(N(D220)=0,"*",ROUND(100*E$217/(100*D220-40*INT(D220)),2)))</f>
        <v/>
      </c>
      <c r="F220" s="54">
        <v>49.52</v>
      </c>
      <c r="G220" s="55">
        <f ca="1">IF(F220="","",IF(N(F220)=0,"*",ROUND(100*G$217/(100*F220-40*INT(F220)),2)))</f>
        <v>45.55</v>
      </c>
      <c r="H220" s="54"/>
      <c r="I220" s="55" t="str">
        <f>IF(H220="","",IF(N(H220)=0,"*",ROUND(100*I$217/(100*H220-40*INT(H220)),2)))</f>
        <v/>
      </c>
      <c r="J220" s="55">
        <f ca="1">SUM(M220:N220)</f>
        <v>45.55</v>
      </c>
      <c r="K220" s="10"/>
      <c r="L220" s="11"/>
      <c r="M220" s="125">
        <f t="shared" ca="1" si="125"/>
        <v>45.55</v>
      </c>
      <c r="N220" s="125">
        <f t="shared" ca="1" si="125"/>
        <v>0</v>
      </c>
      <c r="O220" s="125"/>
      <c r="P220" s="125">
        <f>N(E220)</f>
        <v>0</v>
      </c>
      <c r="Q220" s="125">
        <f ca="1">N(G220)</f>
        <v>45.55</v>
      </c>
      <c r="R220" s="125">
        <f>N(I220)</f>
        <v>0</v>
      </c>
    </row>
    <row r="221" spans="1:37" ht="13.5" thickBot="1" x14ac:dyDescent="0.25">
      <c r="M221" s="125"/>
      <c r="N221" s="125"/>
      <c r="O221" s="125"/>
      <c r="P221" s="125"/>
      <c r="Q221" s="125"/>
      <c r="R221" s="125"/>
    </row>
    <row r="222" spans="1:37" ht="13.5" customHeight="1" x14ac:dyDescent="0.25">
      <c r="A222" s="158"/>
      <c r="B222" s="152" t="s">
        <v>49</v>
      </c>
      <c r="C222" s="162" t="s">
        <v>2</v>
      </c>
      <c r="D222" s="165" t="s">
        <v>209</v>
      </c>
      <c r="E222" s="165"/>
      <c r="F222" s="165" t="s">
        <v>210</v>
      </c>
      <c r="G222" s="165"/>
      <c r="H222" s="165" t="s">
        <v>203</v>
      </c>
      <c r="I222" s="165"/>
      <c r="J222" s="166" t="s">
        <v>68</v>
      </c>
      <c r="K222" s="171"/>
      <c r="L222" s="171"/>
      <c r="M222" s="125"/>
      <c r="N222" s="125"/>
      <c r="O222" s="125"/>
      <c r="P222" s="125"/>
      <c r="Q222" s="125"/>
      <c r="R222" s="125"/>
    </row>
    <row r="223" spans="1:37" ht="13.5" customHeight="1" x14ac:dyDescent="0.25">
      <c r="A223" s="159"/>
      <c r="B223" s="161"/>
      <c r="C223" s="163"/>
      <c r="D223" s="170" t="s">
        <v>211</v>
      </c>
      <c r="E223" s="170"/>
      <c r="F223" s="170" t="s">
        <v>212</v>
      </c>
      <c r="G223" s="170"/>
      <c r="H223" s="170" t="s">
        <v>213</v>
      </c>
      <c r="I223" s="170"/>
      <c r="J223" s="167"/>
      <c r="K223" s="171"/>
      <c r="L223" s="171"/>
      <c r="M223" s="125"/>
      <c r="N223" s="125"/>
      <c r="O223" s="125"/>
      <c r="P223" s="125"/>
      <c r="Q223" s="125"/>
      <c r="R223" s="125"/>
    </row>
    <row r="224" spans="1:37" ht="13.5" customHeight="1" thickBot="1" x14ac:dyDescent="0.25">
      <c r="A224" s="160"/>
      <c r="B224" s="153"/>
      <c r="C224" s="164"/>
      <c r="D224" s="26" t="s">
        <v>0</v>
      </c>
      <c r="E224" s="27" t="s">
        <v>1</v>
      </c>
      <c r="F224" s="26" t="s">
        <v>0</v>
      </c>
      <c r="G224" s="27" t="s">
        <v>1</v>
      </c>
      <c r="H224" s="26" t="s">
        <v>0</v>
      </c>
      <c r="I224" s="27" t="s">
        <v>1</v>
      </c>
      <c r="J224" s="168"/>
      <c r="K224" s="16"/>
      <c r="L224" s="15"/>
      <c r="M224" s="125"/>
      <c r="N224" s="125"/>
      <c r="O224" s="125"/>
      <c r="P224" s="125"/>
      <c r="Q224" s="125"/>
      <c r="R224" s="125"/>
    </row>
    <row r="225" spans="1:37" s="118" customFormat="1" ht="13.5" hidden="1" outlineLevel="1" thickBot="1" x14ac:dyDescent="0.25">
      <c r="A225" s="113"/>
      <c r="B225" s="114">
        <f>ROW()+1</f>
        <v>226</v>
      </c>
      <c r="C225" s="115" cm="1">
        <f t="array" ref="C225">MATCH(TRUE,ISBLANK(C226:C240),0)+ROW()-1</f>
        <v>239</v>
      </c>
      <c r="D225" s="116">
        <f ca="1">MIN(INDIRECT(ADDRESS($B225,COLUMN())&amp;":"&amp;ADDRESS($C225,COLUMN())))</f>
        <v>15.51</v>
      </c>
      <c r="E225" s="117">
        <f ca="1">100*D225-40*INT(D225)</f>
        <v>951</v>
      </c>
      <c r="F225" s="116">
        <f ca="1">MIN(INDIRECT(ADDRESS($B225,COLUMN())&amp;":"&amp;ADDRESS($C225,COLUMN())))</f>
        <v>14.53</v>
      </c>
      <c r="G225" s="117">
        <f t="shared" ref="G225" ca="1" si="126">F225*100-40*INT(F225)</f>
        <v>893</v>
      </c>
      <c r="H225" s="116">
        <f ca="1">MIN(INDIRECT(ADDRESS($B225,COLUMN())&amp;":"&amp;ADDRESS($C225,COLUMN())))</f>
        <v>17.05</v>
      </c>
      <c r="I225" s="117">
        <f t="shared" ref="I225" ca="1" si="127">H225*100-40*INT(H225)</f>
        <v>1025</v>
      </c>
      <c r="J225" s="116"/>
      <c r="K225" s="117"/>
      <c r="L225" s="116"/>
      <c r="M225" s="125"/>
      <c r="N225" s="125"/>
      <c r="O225" s="125"/>
      <c r="P225" s="125"/>
      <c r="Q225" s="125"/>
      <c r="R225" s="125"/>
      <c r="S225" s="140"/>
      <c r="Y225" s="119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</row>
    <row r="226" spans="1:37" collapsed="1" x14ac:dyDescent="0.2">
      <c r="A226" s="82" t="s">
        <v>3</v>
      </c>
      <c r="B226" s="98" t="s">
        <v>131</v>
      </c>
      <c r="C226" s="44" t="s">
        <v>52</v>
      </c>
      <c r="D226" s="91">
        <v>15.51</v>
      </c>
      <c r="E226" s="46">
        <f t="shared" ref="E226:E239" ca="1" si="128">IF(D226="","",IF(N(D226)=0,"*",ROUND(100*E$225/(100*D226-40*INT(D226)),2)))</f>
        <v>100</v>
      </c>
      <c r="F226" s="45">
        <v>18.32</v>
      </c>
      <c r="G226" s="47">
        <f t="shared" ref="G226:G239" ca="1" si="129">IF(F226="","",IF(N(F226)=0,"*",ROUND(100*G$225/(100*F226-40*INT(F226)),2)))</f>
        <v>80.31</v>
      </c>
      <c r="H226" s="45">
        <v>17.05</v>
      </c>
      <c r="I226" s="46">
        <f t="shared" ref="I226:I239" ca="1" si="130">IF(H226="","",IF(N(H226)=0,"*",ROUND(100*I$225/(100*H226-40*INT(H226)),2)))</f>
        <v>100</v>
      </c>
      <c r="J226" s="46">
        <f t="shared" ref="J226:J239" ca="1" si="131">SUM(M226:N226)</f>
        <v>200</v>
      </c>
      <c r="K226" s="5"/>
      <c r="L226" s="2"/>
      <c r="M226" s="125">
        <f t="shared" ref="M226:N239" ca="1" si="132">LARGE($P226:$X226,M$25)</f>
        <v>100</v>
      </c>
      <c r="N226" s="125">
        <f t="shared" ca="1" si="132"/>
        <v>100</v>
      </c>
      <c r="O226" s="125"/>
      <c r="P226" s="125">
        <f t="shared" ref="P226:P239" ca="1" si="133">N(E226)</f>
        <v>100</v>
      </c>
      <c r="Q226" s="125">
        <f t="shared" ref="Q226:Q239" ca="1" si="134">N(G226)</f>
        <v>80.31</v>
      </c>
      <c r="R226" s="125">
        <f t="shared" ref="R226:R239" ca="1" si="135">N(I226)</f>
        <v>100</v>
      </c>
    </row>
    <row r="227" spans="1:37" x14ac:dyDescent="0.2">
      <c r="A227" s="79" t="s">
        <v>4</v>
      </c>
      <c r="B227" s="40" t="s">
        <v>132</v>
      </c>
      <c r="C227" s="48" t="s">
        <v>63</v>
      </c>
      <c r="D227" s="49"/>
      <c r="E227" s="52" t="str">
        <f t="shared" si="128"/>
        <v/>
      </c>
      <c r="F227" s="49">
        <v>16.010000000000002</v>
      </c>
      <c r="G227" s="51">
        <f t="shared" ca="1" si="129"/>
        <v>92.92</v>
      </c>
      <c r="H227" s="49">
        <v>18.3</v>
      </c>
      <c r="I227" s="51">
        <f t="shared" ca="1" si="130"/>
        <v>92.34</v>
      </c>
      <c r="J227" s="51">
        <f t="shared" ca="1" si="131"/>
        <v>185.26</v>
      </c>
      <c r="K227" s="5"/>
      <c r="L227" s="2"/>
      <c r="M227" s="125">
        <f t="shared" ca="1" si="132"/>
        <v>92.92</v>
      </c>
      <c r="N227" s="125">
        <f t="shared" ca="1" si="132"/>
        <v>92.34</v>
      </c>
      <c r="O227" s="125"/>
      <c r="P227" s="125">
        <f t="shared" si="133"/>
        <v>0</v>
      </c>
      <c r="Q227" s="125">
        <f t="shared" ca="1" si="134"/>
        <v>92.92</v>
      </c>
      <c r="R227" s="125">
        <f t="shared" ca="1" si="135"/>
        <v>92.34</v>
      </c>
    </row>
    <row r="228" spans="1:37" x14ac:dyDescent="0.2">
      <c r="A228" s="79" t="s">
        <v>5</v>
      </c>
      <c r="B228" s="40" t="s">
        <v>130</v>
      </c>
      <c r="C228" s="48" t="s">
        <v>63</v>
      </c>
      <c r="D228" s="49"/>
      <c r="E228" s="51" t="str">
        <f t="shared" si="128"/>
        <v/>
      </c>
      <c r="F228" s="49">
        <v>17.440000000000001</v>
      </c>
      <c r="G228" s="51">
        <f t="shared" ca="1" si="129"/>
        <v>83.93</v>
      </c>
      <c r="H228" s="49">
        <v>18.489999999999998</v>
      </c>
      <c r="I228" s="51">
        <f t="shared" ca="1" si="130"/>
        <v>90.79</v>
      </c>
      <c r="J228" s="51">
        <f t="shared" ca="1" si="131"/>
        <v>174.72000000000003</v>
      </c>
      <c r="K228" s="5"/>
      <c r="L228" s="2"/>
      <c r="M228" s="125">
        <f t="shared" ca="1" si="132"/>
        <v>90.79</v>
      </c>
      <c r="N228" s="125">
        <f t="shared" ca="1" si="132"/>
        <v>83.93</v>
      </c>
      <c r="O228" s="125"/>
      <c r="P228" s="125">
        <f t="shared" si="133"/>
        <v>0</v>
      </c>
      <c r="Q228" s="125">
        <f t="shared" ca="1" si="134"/>
        <v>83.93</v>
      </c>
      <c r="R228" s="125">
        <f t="shared" ca="1" si="135"/>
        <v>90.79</v>
      </c>
    </row>
    <row r="229" spans="1:37" x14ac:dyDescent="0.2">
      <c r="A229" s="79" t="s">
        <v>6</v>
      </c>
      <c r="B229" s="40" t="s">
        <v>136</v>
      </c>
      <c r="C229" s="48" t="s">
        <v>52</v>
      </c>
      <c r="D229" s="49">
        <v>20.3</v>
      </c>
      <c r="E229" s="51">
        <f t="shared" ca="1" si="128"/>
        <v>77.319999999999993</v>
      </c>
      <c r="F229" s="49">
        <v>21.04</v>
      </c>
      <c r="G229" s="50">
        <f t="shared" ca="1" si="129"/>
        <v>70.650000000000006</v>
      </c>
      <c r="H229" s="49">
        <v>22.17</v>
      </c>
      <c r="I229" s="51">
        <f t="shared" ca="1" si="130"/>
        <v>76.66</v>
      </c>
      <c r="J229" s="51">
        <f t="shared" ca="1" si="131"/>
        <v>153.97999999999999</v>
      </c>
      <c r="K229" s="5"/>
      <c r="L229" s="2"/>
      <c r="M229" s="125">
        <f t="shared" ca="1" si="132"/>
        <v>77.319999999999993</v>
      </c>
      <c r="N229" s="125">
        <f t="shared" ca="1" si="132"/>
        <v>76.66</v>
      </c>
      <c r="O229" s="125"/>
      <c r="P229" s="125">
        <f t="shared" ca="1" si="133"/>
        <v>77.319999999999993</v>
      </c>
      <c r="Q229" s="125">
        <f t="shared" ca="1" si="134"/>
        <v>70.650000000000006</v>
      </c>
      <c r="R229" s="125">
        <f t="shared" ca="1" si="135"/>
        <v>76.66</v>
      </c>
    </row>
    <row r="230" spans="1:37" x14ac:dyDescent="0.2">
      <c r="A230" s="79" t="s">
        <v>7</v>
      </c>
      <c r="B230" s="40" t="s">
        <v>129</v>
      </c>
      <c r="C230" s="48" t="s">
        <v>63</v>
      </c>
      <c r="D230" s="49"/>
      <c r="E230" s="51" t="str">
        <f t="shared" si="128"/>
        <v/>
      </c>
      <c r="F230" s="49">
        <v>20.149999999999999</v>
      </c>
      <c r="G230" s="51">
        <f t="shared" ca="1" si="129"/>
        <v>73.5</v>
      </c>
      <c r="H230" s="49">
        <v>21.14</v>
      </c>
      <c r="I230" s="51">
        <f t="shared" ca="1" si="130"/>
        <v>80.459999999999994</v>
      </c>
      <c r="J230" s="51">
        <f t="shared" ca="1" si="131"/>
        <v>153.95999999999998</v>
      </c>
      <c r="K230" s="5"/>
      <c r="L230" s="2"/>
      <c r="M230" s="125">
        <f t="shared" ca="1" si="132"/>
        <v>80.459999999999994</v>
      </c>
      <c r="N230" s="125">
        <f t="shared" ca="1" si="132"/>
        <v>73.5</v>
      </c>
      <c r="O230" s="125"/>
      <c r="P230" s="125">
        <f t="shared" si="133"/>
        <v>0</v>
      </c>
      <c r="Q230" s="125">
        <f t="shared" ca="1" si="134"/>
        <v>73.5</v>
      </c>
      <c r="R230" s="125">
        <f t="shared" ca="1" si="135"/>
        <v>80.459999999999994</v>
      </c>
    </row>
    <row r="231" spans="1:37" x14ac:dyDescent="0.2">
      <c r="A231" s="79" t="s">
        <v>8</v>
      </c>
      <c r="B231" s="73" t="s">
        <v>133</v>
      </c>
      <c r="C231" s="48" t="s">
        <v>59</v>
      </c>
      <c r="D231" s="49"/>
      <c r="E231" s="51" t="str">
        <f t="shared" si="128"/>
        <v/>
      </c>
      <c r="F231" s="49">
        <v>14.53</v>
      </c>
      <c r="G231" s="51">
        <f t="shared" ca="1" si="129"/>
        <v>100</v>
      </c>
      <c r="H231" s="49"/>
      <c r="I231" s="50" t="str">
        <f t="shared" si="130"/>
        <v/>
      </c>
      <c r="J231" s="51">
        <f t="shared" ca="1" si="131"/>
        <v>100</v>
      </c>
      <c r="K231" s="5"/>
      <c r="L231" s="2"/>
      <c r="M231" s="125">
        <f t="shared" ca="1" si="132"/>
        <v>100</v>
      </c>
      <c r="N231" s="125">
        <f t="shared" ca="1" si="132"/>
        <v>0</v>
      </c>
      <c r="O231" s="125"/>
      <c r="P231" s="125">
        <f t="shared" si="133"/>
        <v>0</v>
      </c>
      <c r="Q231" s="125">
        <f t="shared" ca="1" si="134"/>
        <v>100</v>
      </c>
      <c r="R231" s="125">
        <f t="shared" si="135"/>
        <v>0</v>
      </c>
    </row>
    <row r="232" spans="1:37" x14ac:dyDescent="0.2">
      <c r="A232" s="79" t="s">
        <v>9</v>
      </c>
      <c r="B232" s="40" t="s">
        <v>137</v>
      </c>
      <c r="C232" s="48" t="s">
        <v>63</v>
      </c>
      <c r="D232" s="49"/>
      <c r="E232" s="51" t="str">
        <f t="shared" si="128"/>
        <v/>
      </c>
      <c r="F232" s="49">
        <v>15.46</v>
      </c>
      <c r="G232" s="51">
        <f t="shared" ca="1" si="129"/>
        <v>94.4</v>
      </c>
      <c r="H232" s="49"/>
      <c r="I232" s="51" t="str">
        <f t="shared" si="130"/>
        <v/>
      </c>
      <c r="J232" s="51">
        <f t="shared" ca="1" si="131"/>
        <v>94.4</v>
      </c>
      <c r="K232" s="5"/>
      <c r="L232" s="2"/>
      <c r="M232" s="125">
        <f t="shared" ca="1" si="132"/>
        <v>94.4</v>
      </c>
      <c r="N232" s="125">
        <f t="shared" ca="1" si="132"/>
        <v>0</v>
      </c>
      <c r="O232" s="125"/>
      <c r="P232" s="125">
        <f t="shared" si="133"/>
        <v>0</v>
      </c>
      <c r="Q232" s="125">
        <f t="shared" ca="1" si="134"/>
        <v>94.4</v>
      </c>
      <c r="R232" s="125">
        <f t="shared" si="135"/>
        <v>0</v>
      </c>
    </row>
    <row r="233" spans="1:37" x14ac:dyDescent="0.2">
      <c r="A233" s="79" t="s">
        <v>10</v>
      </c>
      <c r="B233" s="40" t="s">
        <v>238</v>
      </c>
      <c r="C233" s="48" t="s">
        <v>52</v>
      </c>
      <c r="D233" s="49"/>
      <c r="E233" s="51" t="str">
        <f t="shared" si="128"/>
        <v/>
      </c>
      <c r="F233" s="49">
        <v>17.57</v>
      </c>
      <c r="G233" s="51">
        <f t="shared" ca="1" si="129"/>
        <v>82.92</v>
      </c>
      <c r="H233" s="49"/>
      <c r="I233" s="51" t="str">
        <f t="shared" si="130"/>
        <v/>
      </c>
      <c r="J233" s="51">
        <f t="shared" ca="1" si="131"/>
        <v>82.92</v>
      </c>
      <c r="K233" s="5"/>
      <c r="L233" s="2"/>
      <c r="M233" s="125">
        <f t="shared" ca="1" si="132"/>
        <v>82.92</v>
      </c>
      <c r="N233" s="125">
        <f t="shared" ca="1" si="132"/>
        <v>0</v>
      </c>
      <c r="O233" s="125"/>
      <c r="P233" s="125">
        <f t="shared" si="133"/>
        <v>0</v>
      </c>
      <c r="Q233" s="125">
        <f t="shared" ca="1" si="134"/>
        <v>82.92</v>
      </c>
      <c r="R233" s="125">
        <f t="shared" si="135"/>
        <v>0</v>
      </c>
    </row>
    <row r="234" spans="1:37" x14ac:dyDescent="0.2">
      <c r="A234" s="79" t="s">
        <v>11</v>
      </c>
      <c r="B234" s="40" t="s">
        <v>239</v>
      </c>
      <c r="C234" s="48" t="s">
        <v>63</v>
      </c>
      <c r="D234" s="49"/>
      <c r="E234" s="51" t="str">
        <f t="shared" si="128"/>
        <v/>
      </c>
      <c r="F234" s="49">
        <v>19.37</v>
      </c>
      <c r="G234" s="51">
        <f t="shared" ca="1" si="129"/>
        <v>75.87</v>
      </c>
      <c r="H234" s="49"/>
      <c r="I234" s="51" t="str">
        <f t="shared" si="130"/>
        <v/>
      </c>
      <c r="J234" s="51">
        <f t="shared" ca="1" si="131"/>
        <v>75.87</v>
      </c>
      <c r="K234" s="5"/>
      <c r="L234" s="2"/>
      <c r="M234" s="125">
        <f t="shared" ca="1" si="132"/>
        <v>75.87</v>
      </c>
      <c r="N234" s="125">
        <f t="shared" ca="1" si="132"/>
        <v>0</v>
      </c>
      <c r="O234" s="125"/>
      <c r="P234" s="125">
        <f t="shared" si="133"/>
        <v>0</v>
      </c>
      <c r="Q234" s="125">
        <f t="shared" ca="1" si="134"/>
        <v>75.87</v>
      </c>
      <c r="R234" s="125">
        <f t="shared" si="135"/>
        <v>0</v>
      </c>
    </row>
    <row r="235" spans="1:37" x14ac:dyDescent="0.2">
      <c r="A235" s="80" t="s">
        <v>12</v>
      </c>
      <c r="B235" s="40" t="s">
        <v>134</v>
      </c>
      <c r="C235" s="48" t="s">
        <v>52</v>
      </c>
      <c r="D235" s="49"/>
      <c r="E235" s="51" t="str">
        <f t="shared" si="128"/>
        <v/>
      </c>
      <c r="F235" s="49">
        <v>20.239999999999998</v>
      </c>
      <c r="G235" s="51">
        <f t="shared" ca="1" si="129"/>
        <v>72.959999999999994</v>
      </c>
      <c r="H235" s="49"/>
      <c r="I235" s="51" t="str">
        <f t="shared" si="130"/>
        <v/>
      </c>
      <c r="J235" s="51">
        <f t="shared" ca="1" si="131"/>
        <v>72.959999999999994</v>
      </c>
      <c r="K235" s="5"/>
      <c r="L235" s="2"/>
      <c r="M235" s="125">
        <f t="shared" ca="1" si="132"/>
        <v>72.959999999999994</v>
      </c>
      <c r="N235" s="125">
        <f t="shared" ca="1" si="132"/>
        <v>0</v>
      </c>
      <c r="O235" s="125"/>
      <c r="P235" s="125">
        <f t="shared" si="133"/>
        <v>0</v>
      </c>
      <c r="Q235" s="125">
        <f t="shared" ca="1" si="134"/>
        <v>72.959999999999994</v>
      </c>
      <c r="R235" s="125">
        <f t="shared" si="135"/>
        <v>0</v>
      </c>
    </row>
    <row r="236" spans="1:37" x14ac:dyDescent="0.2">
      <c r="A236" s="79" t="s">
        <v>13</v>
      </c>
      <c r="B236" s="40" t="s">
        <v>241</v>
      </c>
      <c r="C236" s="48" t="s">
        <v>87</v>
      </c>
      <c r="D236" s="49"/>
      <c r="E236" s="51" t="str">
        <f t="shared" si="128"/>
        <v/>
      </c>
      <c r="F236" s="49"/>
      <c r="G236" s="51" t="str">
        <f t="shared" si="129"/>
        <v/>
      </c>
      <c r="H236" s="49">
        <v>23.32</v>
      </c>
      <c r="I236" s="51">
        <f t="shared" ca="1" si="130"/>
        <v>72.59</v>
      </c>
      <c r="J236" s="51">
        <f t="shared" ca="1" si="131"/>
        <v>72.59</v>
      </c>
      <c r="K236" s="5"/>
      <c r="L236" s="2"/>
      <c r="M236" s="125">
        <f t="shared" ca="1" si="132"/>
        <v>72.59</v>
      </c>
      <c r="N236" s="125">
        <f t="shared" ca="1" si="132"/>
        <v>0</v>
      </c>
      <c r="O236" s="125"/>
      <c r="P236" s="125">
        <f t="shared" si="133"/>
        <v>0</v>
      </c>
      <c r="Q236" s="125">
        <f t="shared" si="134"/>
        <v>0</v>
      </c>
      <c r="R236" s="125">
        <f t="shared" ca="1" si="135"/>
        <v>72.59</v>
      </c>
    </row>
    <row r="237" spans="1:37" x14ac:dyDescent="0.2">
      <c r="A237" s="79" t="s">
        <v>14</v>
      </c>
      <c r="B237" s="40" t="s">
        <v>183</v>
      </c>
      <c r="C237" s="48" t="s">
        <v>63</v>
      </c>
      <c r="D237" s="49"/>
      <c r="E237" s="51" t="str">
        <f t="shared" si="128"/>
        <v/>
      </c>
      <c r="F237" s="49"/>
      <c r="G237" s="51" t="str">
        <f t="shared" si="129"/>
        <v/>
      </c>
      <c r="H237" s="49">
        <v>23.58</v>
      </c>
      <c r="I237" s="51">
        <f t="shared" ca="1" si="130"/>
        <v>71.28</v>
      </c>
      <c r="J237" s="51">
        <f t="shared" ca="1" si="131"/>
        <v>71.28</v>
      </c>
      <c r="K237" s="5"/>
      <c r="L237" s="2"/>
      <c r="M237" s="125">
        <f t="shared" ca="1" si="132"/>
        <v>71.28</v>
      </c>
      <c r="N237" s="125">
        <f t="shared" ca="1" si="132"/>
        <v>0</v>
      </c>
      <c r="O237" s="125"/>
      <c r="P237" s="125">
        <f t="shared" si="133"/>
        <v>0</v>
      </c>
      <c r="Q237" s="125">
        <f t="shared" si="134"/>
        <v>0</v>
      </c>
      <c r="R237" s="125">
        <f t="shared" ca="1" si="135"/>
        <v>71.28</v>
      </c>
    </row>
    <row r="238" spans="1:37" x14ac:dyDescent="0.2">
      <c r="A238" s="79" t="s">
        <v>15</v>
      </c>
      <c r="B238" s="40" t="s">
        <v>135</v>
      </c>
      <c r="C238" s="48" t="s">
        <v>52</v>
      </c>
      <c r="D238" s="49"/>
      <c r="E238" s="51" t="str">
        <f t="shared" si="128"/>
        <v/>
      </c>
      <c r="F238" s="49">
        <v>24.03</v>
      </c>
      <c r="G238" s="51">
        <f t="shared" ca="1" si="129"/>
        <v>61.88</v>
      </c>
      <c r="H238" s="49"/>
      <c r="I238" s="51" t="str">
        <f t="shared" si="130"/>
        <v/>
      </c>
      <c r="J238" s="51">
        <f t="shared" ca="1" si="131"/>
        <v>61.88</v>
      </c>
      <c r="K238" s="5"/>
      <c r="L238" s="2"/>
      <c r="M238" s="125">
        <f t="shared" ca="1" si="132"/>
        <v>61.88</v>
      </c>
      <c r="N238" s="125">
        <f t="shared" ca="1" si="132"/>
        <v>0</v>
      </c>
      <c r="O238" s="125"/>
      <c r="P238" s="125">
        <f t="shared" si="133"/>
        <v>0</v>
      </c>
      <c r="Q238" s="125">
        <f t="shared" ca="1" si="134"/>
        <v>61.88</v>
      </c>
      <c r="R238" s="125">
        <f t="shared" si="135"/>
        <v>0</v>
      </c>
    </row>
    <row r="239" spans="1:37" ht="13.5" thickBot="1" x14ac:dyDescent="0.25">
      <c r="A239" s="79" t="s">
        <v>33</v>
      </c>
      <c r="B239" s="90" t="s">
        <v>199</v>
      </c>
      <c r="C239" s="53" t="s">
        <v>52</v>
      </c>
      <c r="D239" s="54"/>
      <c r="E239" s="55" t="str">
        <f t="shared" si="128"/>
        <v/>
      </c>
      <c r="F239" s="54">
        <v>25.28</v>
      </c>
      <c r="G239" s="55">
        <f t="shared" ca="1" si="129"/>
        <v>58.44</v>
      </c>
      <c r="H239" s="54"/>
      <c r="I239" s="55" t="str">
        <f t="shared" si="130"/>
        <v/>
      </c>
      <c r="J239" s="55">
        <f t="shared" ca="1" si="131"/>
        <v>58.44</v>
      </c>
      <c r="K239" s="5"/>
      <c r="L239" s="2"/>
      <c r="M239" s="125">
        <f t="shared" ca="1" si="132"/>
        <v>58.44</v>
      </c>
      <c r="N239" s="125">
        <f t="shared" ca="1" si="132"/>
        <v>0</v>
      </c>
      <c r="O239" s="125"/>
      <c r="P239" s="125">
        <f t="shared" si="133"/>
        <v>0</v>
      </c>
      <c r="Q239" s="125">
        <f t="shared" ca="1" si="134"/>
        <v>58.44</v>
      </c>
      <c r="R239" s="125">
        <f t="shared" si="135"/>
        <v>0</v>
      </c>
    </row>
    <row r="240" spans="1:37" ht="13.5" thickBot="1" x14ac:dyDescent="0.25">
      <c r="E240" s="1"/>
      <c r="F240" s="18"/>
      <c r="G240" s="18"/>
      <c r="H240" s="34"/>
      <c r="I240" s="18"/>
      <c r="M240" s="125"/>
      <c r="N240" s="125"/>
      <c r="O240" s="125"/>
      <c r="P240" s="125"/>
      <c r="Q240" s="125"/>
      <c r="R240" s="125"/>
    </row>
    <row r="241" spans="1:37" ht="13.5" customHeight="1" x14ac:dyDescent="0.25">
      <c r="A241" s="158"/>
      <c r="B241" s="152" t="s">
        <v>51</v>
      </c>
      <c r="C241" s="162" t="s">
        <v>2</v>
      </c>
      <c r="D241" s="165" t="s">
        <v>209</v>
      </c>
      <c r="E241" s="165"/>
      <c r="F241" s="165" t="s">
        <v>210</v>
      </c>
      <c r="G241" s="165"/>
      <c r="H241" s="165" t="s">
        <v>203</v>
      </c>
      <c r="I241" s="165"/>
      <c r="J241" s="166" t="s">
        <v>68</v>
      </c>
      <c r="K241" s="171"/>
      <c r="L241" s="171"/>
      <c r="M241" s="125"/>
      <c r="N241" s="125"/>
      <c r="O241" s="125"/>
      <c r="P241" s="125"/>
      <c r="Q241" s="125"/>
      <c r="R241" s="125"/>
    </row>
    <row r="242" spans="1:37" ht="13.5" customHeight="1" x14ac:dyDescent="0.25">
      <c r="A242" s="159"/>
      <c r="B242" s="161"/>
      <c r="C242" s="163"/>
      <c r="D242" s="170" t="s">
        <v>211</v>
      </c>
      <c r="E242" s="170"/>
      <c r="F242" s="170" t="s">
        <v>212</v>
      </c>
      <c r="G242" s="170"/>
      <c r="H242" s="170" t="s">
        <v>213</v>
      </c>
      <c r="I242" s="170"/>
      <c r="J242" s="167"/>
      <c r="K242" s="16"/>
      <c r="L242" s="15"/>
      <c r="M242" s="125"/>
      <c r="N242" s="125"/>
      <c r="O242" s="125"/>
      <c r="P242" s="125"/>
      <c r="Q242" s="125"/>
      <c r="R242" s="125"/>
    </row>
    <row r="243" spans="1:37" ht="13.5" customHeight="1" thickBot="1" x14ac:dyDescent="0.25">
      <c r="A243" s="160"/>
      <c r="B243" s="153"/>
      <c r="C243" s="164"/>
      <c r="D243" s="26" t="s">
        <v>0</v>
      </c>
      <c r="E243" s="27" t="s">
        <v>1</v>
      </c>
      <c r="F243" s="26" t="s">
        <v>0</v>
      </c>
      <c r="G243" s="27" t="s">
        <v>1</v>
      </c>
      <c r="H243" s="26" t="s">
        <v>0</v>
      </c>
      <c r="I243" s="27" t="s">
        <v>1</v>
      </c>
      <c r="J243" s="168"/>
      <c r="K243" s="10"/>
      <c r="L243" s="11"/>
      <c r="M243" s="125"/>
      <c r="N243" s="125"/>
      <c r="O243" s="125"/>
      <c r="P243" s="125"/>
      <c r="Q243" s="125"/>
      <c r="R243" s="125"/>
    </row>
    <row r="244" spans="1:37" s="118" customFormat="1" ht="13.5" hidden="1" outlineLevel="1" thickBot="1" x14ac:dyDescent="0.25">
      <c r="A244" s="113"/>
      <c r="B244" s="114">
        <f>ROW()+1</f>
        <v>245</v>
      </c>
      <c r="C244" s="115" cm="1">
        <f t="array" ref="C244">MATCH(TRUE,ISBLANK(C245:C257),0)+ROW()-1</f>
        <v>256</v>
      </c>
      <c r="D244" s="116">
        <f ca="1">MIN(INDIRECT(ADDRESS($B244,COLUMN())&amp;":"&amp;ADDRESS($C244,COLUMN())))</f>
        <v>11.28</v>
      </c>
      <c r="E244" s="117">
        <f ca="1">100*D244-40*INT(D244)</f>
        <v>688</v>
      </c>
      <c r="F244" s="116">
        <f ca="1">MIN(INDIRECT(ADDRESS($B244,COLUMN())&amp;":"&amp;ADDRESS($C244,COLUMN())))</f>
        <v>12.1</v>
      </c>
      <c r="G244" s="117">
        <f t="shared" ref="G244" ca="1" si="136">F244*100-40*INT(F244)</f>
        <v>730</v>
      </c>
      <c r="H244" s="116">
        <f ca="1">MIN(INDIRECT(ADDRESS($B244,COLUMN())&amp;":"&amp;ADDRESS($C244,COLUMN())))</f>
        <v>12.53</v>
      </c>
      <c r="I244" s="117">
        <f t="shared" ref="I244" ca="1" si="137">H244*100-40*INT(H244)</f>
        <v>773</v>
      </c>
      <c r="J244" s="116"/>
      <c r="K244" s="117"/>
      <c r="L244" s="116"/>
      <c r="M244" s="125"/>
      <c r="N244" s="125"/>
      <c r="O244" s="125"/>
      <c r="P244" s="125"/>
      <c r="Q244" s="125"/>
      <c r="R244" s="125"/>
      <c r="S244" s="140"/>
      <c r="Y244" s="119"/>
      <c r="AA244" s="120"/>
      <c r="AB244" s="120"/>
      <c r="AC244" s="120"/>
      <c r="AD244" s="120"/>
      <c r="AE244" s="120"/>
      <c r="AF244" s="120"/>
      <c r="AG244" s="120"/>
      <c r="AH244" s="120"/>
      <c r="AI244" s="120"/>
      <c r="AJ244" s="120"/>
      <c r="AK244" s="120"/>
    </row>
    <row r="245" spans="1:37" collapsed="1" x14ac:dyDescent="0.2">
      <c r="A245" s="82" t="s">
        <v>3</v>
      </c>
      <c r="B245" s="84" t="s">
        <v>122</v>
      </c>
      <c r="C245" s="44" t="s">
        <v>92</v>
      </c>
      <c r="D245" s="45">
        <v>11.28</v>
      </c>
      <c r="E245" s="46">
        <f t="shared" ref="E245:E256" ca="1" si="138">IF(D245="","",IF(N(D245)=0,"*",ROUND(100*E$244/(100*D245-40*INT(D245)),2)))</f>
        <v>100</v>
      </c>
      <c r="F245" s="45">
        <v>12.1</v>
      </c>
      <c r="G245" s="46">
        <f t="shared" ref="G245:G256" ca="1" si="139">IF(F245="","",IF(N(F245)=0,"*",ROUND(100*G$244/(100*F245-40*INT(F245)),2)))</f>
        <v>100</v>
      </c>
      <c r="H245" s="45">
        <v>12.53</v>
      </c>
      <c r="I245" s="47">
        <f t="shared" ref="I245:I256" ca="1" si="140">IF(H245="","",IF(N(H245)=0,"*",ROUND(100*I$244/(100*H245-40*INT(H245)),2)))</f>
        <v>100</v>
      </c>
      <c r="J245" s="46">
        <f t="shared" ref="J245:J256" ca="1" si="141">SUM(M245:N245)</f>
        <v>200</v>
      </c>
      <c r="K245" s="10"/>
      <c r="L245" s="11"/>
      <c r="M245" s="125">
        <f t="shared" ref="M245:N256" ca="1" si="142">LARGE($P245:$X245,M$25)</f>
        <v>100</v>
      </c>
      <c r="N245" s="125">
        <f t="shared" ca="1" si="142"/>
        <v>100</v>
      </c>
      <c r="O245" s="125"/>
      <c r="P245" s="125">
        <f t="shared" ref="P245:P256" ca="1" si="143">N(E245)</f>
        <v>100</v>
      </c>
      <c r="Q245" s="125">
        <f t="shared" ref="Q245:Q256" ca="1" si="144">N(G245)</f>
        <v>100</v>
      </c>
      <c r="R245" s="125">
        <f t="shared" ref="R245:R256" ca="1" si="145">N(I245)</f>
        <v>100</v>
      </c>
    </row>
    <row r="246" spans="1:37" x14ac:dyDescent="0.2">
      <c r="A246" s="79" t="s">
        <v>4</v>
      </c>
      <c r="B246" s="73" t="s">
        <v>124</v>
      </c>
      <c r="C246" s="48" t="s">
        <v>92</v>
      </c>
      <c r="D246" s="49">
        <v>16.260000000000002</v>
      </c>
      <c r="E246" s="51">
        <f t="shared" ca="1" si="138"/>
        <v>69.78</v>
      </c>
      <c r="F246" s="49">
        <v>13.4</v>
      </c>
      <c r="G246" s="51">
        <f t="shared" ca="1" si="139"/>
        <v>89.02</v>
      </c>
      <c r="H246" s="49">
        <v>20.420000000000002</v>
      </c>
      <c r="I246" s="50">
        <f t="shared" ca="1" si="140"/>
        <v>62.24</v>
      </c>
      <c r="J246" s="51">
        <f t="shared" ca="1" si="141"/>
        <v>158.80000000000001</v>
      </c>
      <c r="K246" s="10"/>
      <c r="L246" s="11"/>
      <c r="M246" s="125">
        <f t="shared" ca="1" si="142"/>
        <v>89.02</v>
      </c>
      <c r="N246" s="125">
        <f t="shared" ca="1" si="142"/>
        <v>69.78</v>
      </c>
      <c r="O246" s="125"/>
      <c r="P246" s="125">
        <f t="shared" ca="1" si="143"/>
        <v>69.78</v>
      </c>
      <c r="Q246" s="125">
        <f t="shared" ca="1" si="144"/>
        <v>89.02</v>
      </c>
      <c r="R246" s="125">
        <f t="shared" ca="1" si="145"/>
        <v>62.24</v>
      </c>
    </row>
    <row r="247" spans="1:37" x14ac:dyDescent="0.2">
      <c r="A247" s="79" t="s">
        <v>5</v>
      </c>
      <c r="B247" s="73" t="s">
        <v>125</v>
      </c>
      <c r="C247" s="48" t="s">
        <v>63</v>
      </c>
      <c r="D247" s="49"/>
      <c r="E247" s="51" t="str">
        <f t="shared" si="138"/>
        <v/>
      </c>
      <c r="F247" s="49">
        <v>15.18</v>
      </c>
      <c r="G247" s="51">
        <f t="shared" ca="1" si="139"/>
        <v>79.52</v>
      </c>
      <c r="H247" s="49">
        <v>19.329999999999998</v>
      </c>
      <c r="I247" s="51">
        <f t="shared" ca="1" si="140"/>
        <v>65.900000000000006</v>
      </c>
      <c r="J247" s="51">
        <f t="shared" ca="1" si="141"/>
        <v>145.42000000000002</v>
      </c>
      <c r="K247" s="10"/>
      <c r="L247" s="11"/>
      <c r="M247" s="125">
        <f t="shared" ca="1" si="142"/>
        <v>79.52</v>
      </c>
      <c r="N247" s="125">
        <f t="shared" ca="1" si="142"/>
        <v>65.900000000000006</v>
      </c>
      <c r="O247" s="125"/>
      <c r="P247" s="125">
        <f t="shared" si="143"/>
        <v>0</v>
      </c>
      <c r="Q247" s="125">
        <f t="shared" ca="1" si="144"/>
        <v>79.52</v>
      </c>
      <c r="R247" s="125">
        <f t="shared" ca="1" si="145"/>
        <v>65.900000000000006</v>
      </c>
    </row>
    <row r="248" spans="1:37" x14ac:dyDescent="0.2">
      <c r="A248" s="79" t="s">
        <v>6</v>
      </c>
      <c r="B248" s="73" t="s">
        <v>127</v>
      </c>
      <c r="C248" s="48" t="s">
        <v>61</v>
      </c>
      <c r="D248" s="49">
        <v>15.31</v>
      </c>
      <c r="E248" s="51">
        <f t="shared" ca="1" si="138"/>
        <v>73.900000000000006</v>
      </c>
      <c r="F248" s="49"/>
      <c r="G248" s="50" t="str">
        <f t="shared" si="139"/>
        <v/>
      </c>
      <c r="H248" s="49">
        <v>26</v>
      </c>
      <c r="I248" s="51">
        <f t="shared" ca="1" si="140"/>
        <v>49.55</v>
      </c>
      <c r="J248" s="51">
        <f t="shared" ca="1" si="141"/>
        <v>123.45</v>
      </c>
      <c r="K248" s="10"/>
      <c r="L248" s="11"/>
      <c r="M248" s="125">
        <f t="shared" ca="1" si="142"/>
        <v>73.900000000000006</v>
      </c>
      <c r="N248" s="125">
        <f t="shared" ca="1" si="142"/>
        <v>49.55</v>
      </c>
      <c r="O248" s="125"/>
      <c r="P248" s="125">
        <f t="shared" ca="1" si="143"/>
        <v>73.900000000000006</v>
      </c>
      <c r="Q248" s="125">
        <f t="shared" si="144"/>
        <v>0</v>
      </c>
      <c r="R248" s="125">
        <f t="shared" ca="1" si="145"/>
        <v>49.55</v>
      </c>
    </row>
    <row r="249" spans="1:37" x14ac:dyDescent="0.2">
      <c r="A249" s="79" t="s">
        <v>7</v>
      </c>
      <c r="B249" s="73" t="s">
        <v>123</v>
      </c>
      <c r="C249" s="48" t="s">
        <v>61</v>
      </c>
      <c r="D249" s="49">
        <v>13.28</v>
      </c>
      <c r="E249" s="51">
        <f t="shared" ca="1" si="138"/>
        <v>85.15</v>
      </c>
      <c r="F249" s="49"/>
      <c r="G249" s="50" t="str">
        <f t="shared" si="139"/>
        <v/>
      </c>
      <c r="H249" s="49">
        <v>41.23</v>
      </c>
      <c r="I249" s="51">
        <f t="shared" ca="1" si="140"/>
        <v>31.13</v>
      </c>
      <c r="J249" s="51">
        <f t="shared" ca="1" si="141"/>
        <v>116.28</v>
      </c>
      <c r="K249" s="10"/>
      <c r="L249" s="11"/>
      <c r="M249" s="125">
        <f t="shared" ca="1" si="142"/>
        <v>85.15</v>
      </c>
      <c r="N249" s="125">
        <f t="shared" ca="1" si="142"/>
        <v>31.13</v>
      </c>
      <c r="O249" s="125"/>
      <c r="P249" s="125">
        <f t="shared" ca="1" si="143"/>
        <v>85.15</v>
      </c>
      <c r="Q249" s="125">
        <f t="shared" si="144"/>
        <v>0</v>
      </c>
      <c r="R249" s="125">
        <f t="shared" ca="1" si="145"/>
        <v>31.13</v>
      </c>
    </row>
    <row r="250" spans="1:37" x14ac:dyDescent="0.2">
      <c r="A250" s="79" t="s">
        <v>8</v>
      </c>
      <c r="B250" s="73" t="s">
        <v>126</v>
      </c>
      <c r="C250" s="48" t="s">
        <v>61</v>
      </c>
      <c r="D250" s="49">
        <v>22.13</v>
      </c>
      <c r="E250" s="51">
        <f t="shared" ca="1" si="138"/>
        <v>51.61</v>
      </c>
      <c r="F250" s="49"/>
      <c r="G250" s="51" t="str">
        <f t="shared" si="139"/>
        <v/>
      </c>
      <c r="H250" s="49">
        <v>22.04</v>
      </c>
      <c r="I250" s="51">
        <f t="shared" ca="1" si="140"/>
        <v>58.38</v>
      </c>
      <c r="J250" s="51">
        <f t="shared" ca="1" si="141"/>
        <v>109.99000000000001</v>
      </c>
      <c r="K250" s="10"/>
      <c r="L250" s="11"/>
      <c r="M250" s="125">
        <f t="shared" ca="1" si="142"/>
        <v>58.38</v>
      </c>
      <c r="N250" s="125">
        <f t="shared" ca="1" si="142"/>
        <v>51.61</v>
      </c>
      <c r="O250" s="125"/>
      <c r="P250" s="125">
        <f t="shared" ca="1" si="143"/>
        <v>51.61</v>
      </c>
      <c r="Q250" s="125">
        <f t="shared" si="144"/>
        <v>0</v>
      </c>
      <c r="R250" s="125">
        <f t="shared" ca="1" si="145"/>
        <v>58.38</v>
      </c>
    </row>
    <row r="251" spans="1:37" x14ac:dyDescent="0.2">
      <c r="A251" s="79" t="s">
        <v>9</v>
      </c>
      <c r="B251" s="73" t="s">
        <v>205</v>
      </c>
      <c r="C251" s="48" t="s">
        <v>60</v>
      </c>
      <c r="D251" s="49">
        <v>24.58</v>
      </c>
      <c r="E251" s="51">
        <f t="shared" ca="1" si="138"/>
        <v>45.93</v>
      </c>
      <c r="F251" s="49"/>
      <c r="G251" s="51" t="str">
        <f t="shared" si="139"/>
        <v/>
      </c>
      <c r="H251" s="49">
        <v>24.16</v>
      </c>
      <c r="I251" s="51">
        <f t="shared" ca="1" si="140"/>
        <v>53.09</v>
      </c>
      <c r="J251" s="51">
        <f t="shared" ca="1" si="141"/>
        <v>99.02000000000001</v>
      </c>
      <c r="K251" s="10"/>
      <c r="L251" s="11"/>
      <c r="M251" s="125">
        <f t="shared" ca="1" si="142"/>
        <v>53.09</v>
      </c>
      <c r="N251" s="125">
        <f t="shared" ca="1" si="142"/>
        <v>45.93</v>
      </c>
      <c r="O251" s="125"/>
      <c r="P251" s="125">
        <f t="shared" ca="1" si="143"/>
        <v>45.93</v>
      </c>
      <c r="Q251" s="125">
        <f t="shared" si="144"/>
        <v>0</v>
      </c>
      <c r="R251" s="125">
        <f t="shared" ca="1" si="145"/>
        <v>53.09</v>
      </c>
    </row>
    <row r="252" spans="1:37" x14ac:dyDescent="0.2">
      <c r="A252" s="79" t="s">
        <v>10</v>
      </c>
      <c r="B252" s="73" t="s">
        <v>128</v>
      </c>
      <c r="C252" s="48" t="s">
        <v>52</v>
      </c>
      <c r="D252" s="49" t="s">
        <v>79</v>
      </c>
      <c r="E252" s="88" t="str">
        <f t="shared" si="138"/>
        <v>*</v>
      </c>
      <c r="F252" s="49"/>
      <c r="G252" s="51" t="str">
        <f t="shared" si="139"/>
        <v/>
      </c>
      <c r="H252" s="49">
        <v>22.12</v>
      </c>
      <c r="I252" s="51">
        <f t="shared" ca="1" si="140"/>
        <v>58.03</v>
      </c>
      <c r="J252" s="51">
        <f t="shared" ca="1" si="141"/>
        <v>58.03</v>
      </c>
      <c r="K252" s="10"/>
      <c r="L252" s="11"/>
      <c r="M252" s="125">
        <f t="shared" ca="1" si="142"/>
        <v>58.03</v>
      </c>
      <c r="N252" s="125">
        <f t="shared" ca="1" si="142"/>
        <v>0</v>
      </c>
      <c r="O252" s="125"/>
      <c r="P252" s="125">
        <f t="shared" si="143"/>
        <v>0</v>
      </c>
      <c r="Q252" s="125">
        <f t="shared" si="144"/>
        <v>0</v>
      </c>
      <c r="R252" s="125">
        <f t="shared" ca="1" si="145"/>
        <v>58.03</v>
      </c>
    </row>
    <row r="253" spans="1:37" x14ac:dyDescent="0.2">
      <c r="A253" s="79" t="s">
        <v>11</v>
      </c>
      <c r="B253" s="73" t="s">
        <v>207</v>
      </c>
      <c r="C253" s="48" t="s">
        <v>52</v>
      </c>
      <c r="D253" s="49"/>
      <c r="E253" s="51" t="str">
        <f t="shared" si="138"/>
        <v/>
      </c>
      <c r="F253" s="49"/>
      <c r="G253" s="51" t="str">
        <f t="shared" si="139"/>
        <v/>
      </c>
      <c r="H253" s="49">
        <v>31.27</v>
      </c>
      <c r="I253" s="51">
        <f t="shared" ca="1" si="140"/>
        <v>40.96</v>
      </c>
      <c r="J253" s="51">
        <f t="shared" ca="1" si="141"/>
        <v>40.96</v>
      </c>
      <c r="K253" s="10"/>
      <c r="L253" s="11"/>
      <c r="M253" s="125">
        <f t="shared" ca="1" si="142"/>
        <v>40.96</v>
      </c>
      <c r="N253" s="125">
        <f t="shared" ca="1" si="142"/>
        <v>0</v>
      </c>
      <c r="O253" s="125"/>
      <c r="P253" s="125">
        <f t="shared" si="143"/>
        <v>0</v>
      </c>
      <c r="Q253" s="125">
        <f t="shared" si="144"/>
        <v>0</v>
      </c>
      <c r="R253" s="125">
        <f t="shared" ca="1" si="145"/>
        <v>40.96</v>
      </c>
    </row>
    <row r="254" spans="1:37" x14ac:dyDescent="0.2">
      <c r="A254" s="80" t="s">
        <v>12</v>
      </c>
      <c r="B254" s="73" t="s">
        <v>196</v>
      </c>
      <c r="C254" s="48" t="s">
        <v>59</v>
      </c>
      <c r="D254" s="49"/>
      <c r="E254" s="51" t="str">
        <f t="shared" si="138"/>
        <v/>
      </c>
      <c r="F254" s="49">
        <v>37.28</v>
      </c>
      <c r="G254" s="51">
        <f t="shared" ca="1" si="139"/>
        <v>32.47</v>
      </c>
      <c r="H254" s="49"/>
      <c r="I254" s="51" t="str">
        <f t="shared" si="140"/>
        <v/>
      </c>
      <c r="J254" s="51">
        <f t="shared" ca="1" si="141"/>
        <v>32.47</v>
      </c>
      <c r="K254" s="10"/>
      <c r="L254" s="11"/>
      <c r="M254" s="125">
        <f t="shared" ca="1" si="142"/>
        <v>32.47</v>
      </c>
      <c r="N254" s="125">
        <f t="shared" ca="1" si="142"/>
        <v>0</v>
      </c>
      <c r="O254" s="125"/>
      <c r="P254" s="125">
        <f t="shared" si="143"/>
        <v>0</v>
      </c>
      <c r="Q254" s="125">
        <f t="shared" ca="1" si="144"/>
        <v>32.47</v>
      </c>
      <c r="R254" s="125">
        <f t="shared" si="145"/>
        <v>0</v>
      </c>
    </row>
    <row r="255" spans="1:37" x14ac:dyDescent="0.2">
      <c r="A255" s="79" t="s">
        <v>13</v>
      </c>
      <c r="B255" s="73" t="s">
        <v>197</v>
      </c>
      <c r="C255" s="48" t="s">
        <v>59</v>
      </c>
      <c r="D255" s="49"/>
      <c r="E255" s="51" t="str">
        <f t="shared" si="138"/>
        <v/>
      </c>
      <c r="F255" s="49">
        <v>39.31</v>
      </c>
      <c r="G255" s="51">
        <f t="shared" ca="1" si="139"/>
        <v>30.79</v>
      </c>
      <c r="H255" s="49"/>
      <c r="I255" s="51" t="str">
        <f t="shared" si="140"/>
        <v/>
      </c>
      <c r="J255" s="51">
        <f t="shared" ca="1" si="141"/>
        <v>30.79</v>
      </c>
      <c r="K255" s="10"/>
      <c r="L255" s="11"/>
      <c r="M255" s="125">
        <f t="shared" ca="1" si="142"/>
        <v>30.79</v>
      </c>
      <c r="N255" s="125">
        <f t="shared" ca="1" si="142"/>
        <v>0</v>
      </c>
      <c r="O255" s="125"/>
      <c r="P255" s="125">
        <f t="shared" si="143"/>
        <v>0</v>
      </c>
      <c r="Q255" s="125">
        <f t="shared" ca="1" si="144"/>
        <v>30.79</v>
      </c>
      <c r="R255" s="125">
        <f t="shared" si="145"/>
        <v>0</v>
      </c>
    </row>
    <row r="256" spans="1:37" ht="13.5" thickBot="1" x14ac:dyDescent="0.25">
      <c r="A256" s="81" t="s">
        <v>14</v>
      </c>
      <c r="B256" s="75" t="s">
        <v>198</v>
      </c>
      <c r="C256" s="53" t="s">
        <v>59</v>
      </c>
      <c r="D256" s="54"/>
      <c r="E256" s="55" t="str">
        <f t="shared" si="138"/>
        <v/>
      </c>
      <c r="F256" s="54">
        <v>41.3</v>
      </c>
      <c r="G256" s="55">
        <f t="shared" ca="1" si="139"/>
        <v>29.32</v>
      </c>
      <c r="H256" s="54"/>
      <c r="I256" s="55" t="str">
        <f t="shared" si="140"/>
        <v/>
      </c>
      <c r="J256" s="55">
        <f t="shared" ca="1" si="141"/>
        <v>29.32</v>
      </c>
      <c r="K256" s="10"/>
      <c r="L256" s="11"/>
      <c r="M256" s="125">
        <f t="shared" ca="1" si="142"/>
        <v>29.32</v>
      </c>
      <c r="N256" s="125">
        <f t="shared" ca="1" si="142"/>
        <v>0</v>
      </c>
      <c r="O256" s="125"/>
      <c r="P256" s="125">
        <f t="shared" si="143"/>
        <v>0</v>
      </c>
      <c r="Q256" s="125">
        <f t="shared" ca="1" si="144"/>
        <v>29.32</v>
      </c>
      <c r="R256" s="125">
        <f t="shared" si="145"/>
        <v>0</v>
      </c>
    </row>
    <row r="257" spans="13:18" x14ac:dyDescent="0.2">
      <c r="M257" s="125"/>
      <c r="N257" s="125"/>
      <c r="O257" s="125"/>
      <c r="P257" s="125"/>
      <c r="Q257" s="125"/>
      <c r="R257" s="125"/>
    </row>
  </sheetData>
  <mergeCells count="184">
    <mergeCell ref="J156:J158"/>
    <mergeCell ref="K156:L156"/>
    <mergeCell ref="D157:E157"/>
    <mergeCell ref="F157:G157"/>
    <mergeCell ref="H157:I157"/>
    <mergeCell ref="K157:L157"/>
    <mergeCell ref="A156:A158"/>
    <mergeCell ref="B156:B158"/>
    <mergeCell ref="C156:C158"/>
    <mergeCell ref="D156:E156"/>
    <mergeCell ref="F156:G156"/>
    <mergeCell ref="H156:I156"/>
    <mergeCell ref="J170:J172"/>
    <mergeCell ref="K170:L170"/>
    <mergeCell ref="D171:E171"/>
    <mergeCell ref="F171:G171"/>
    <mergeCell ref="H171:I171"/>
    <mergeCell ref="K171:L171"/>
    <mergeCell ref="A170:A172"/>
    <mergeCell ref="B170:B172"/>
    <mergeCell ref="C170:C172"/>
    <mergeCell ref="D170:E170"/>
    <mergeCell ref="F170:G170"/>
    <mergeCell ref="H170:I170"/>
    <mergeCell ref="J192:J194"/>
    <mergeCell ref="K192:L192"/>
    <mergeCell ref="D193:E193"/>
    <mergeCell ref="F193:G193"/>
    <mergeCell ref="H193:I193"/>
    <mergeCell ref="K193:L193"/>
    <mergeCell ref="A192:A194"/>
    <mergeCell ref="B192:B194"/>
    <mergeCell ref="C192:C194"/>
    <mergeCell ref="D192:E192"/>
    <mergeCell ref="F192:G192"/>
    <mergeCell ref="H192:I192"/>
    <mergeCell ref="J214:J216"/>
    <mergeCell ref="K214:L214"/>
    <mergeCell ref="D215:E215"/>
    <mergeCell ref="F215:G215"/>
    <mergeCell ref="H215:I215"/>
    <mergeCell ref="K215:L215"/>
    <mergeCell ref="A214:A216"/>
    <mergeCell ref="B214:B216"/>
    <mergeCell ref="C214:C216"/>
    <mergeCell ref="D214:E214"/>
    <mergeCell ref="F214:G214"/>
    <mergeCell ref="H214:I214"/>
    <mergeCell ref="H222:I222"/>
    <mergeCell ref="J222:J224"/>
    <mergeCell ref="K222:L222"/>
    <mergeCell ref="D223:E223"/>
    <mergeCell ref="F223:G223"/>
    <mergeCell ref="H223:I223"/>
    <mergeCell ref="K223:L223"/>
    <mergeCell ref="J241:J243"/>
    <mergeCell ref="K241:L241"/>
    <mergeCell ref="D242:E242"/>
    <mergeCell ref="F242:G242"/>
    <mergeCell ref="H242:I242"/>
    <mergeCell ref="H241:I241"/>
    <mergeCell ref="A222:A224"/>
    <mergeCell ref="B222:B224"/>
    <mergeCell ref="C222:C224"/>
    <mergeCell ref="D222:E222"/>
    <mergeCell ref="F222:G222"/>
    <mergeCell ref="A241:A243"/>
    <mergeCell ref="B241:B243"/>
    <mergeCell ref="C241:C243"/>
    <mergeCell ref="D241:E241"/>
    <mergeCell ref="F241:G241"/>
    <mergeCell ref="J56:J58"/>
    <mergeCell ref="K56:L56"/>
    <mergeCell ref="D57:E57"/>
    <mergeCell ref="F57:G57"/>
    <mergeCell ref="H57:I57"/>
    <mergeCell ref="K57:L57"/>
    <mergeCell ref="A56:A58"/>
    <mergeCell ref="B56:B58"/>
    <mergeCell ref="C56:C58"/>
    <mergeCell ref="D56:E56"/>
    <mergeCell ref="F56:G56"/>
    <mergeCell ref="H56:I56"/>
    <mergeCell ref="J70:J72"/>
    <mergeCell ref="K70:L70"/>
    <mergeCell ref="D71:E71"/>
    <mergeCell ref="F71:G71"/>
    <mergeCell ref="H71:I71"/>
    <mergeCell ref="K71:L71"/>
    <mergeCell ref="A70:A72"/>
    <mergeCell ref="B70:B72"/>
    <mergeCell ref="C70:C72"/>
    <mergeCell ref="D70:E70"/>
    <mergeCell ref="F70:G70"/>
    <mergeCell ref="H70:I70"/>
    <mergeCell ref="J92:J94"/>
    <mergeCell ref="K92:L92"/>
    <mergeCell ref="D93:E93"/>
    <mergeCell ref="F93:G93"/>
    <mergeCell ref="H93:I93"/>
    <mergeCell ref="K93:L93"/>
    <mergeCell ref="A92:A94"/>
    <mergeCell ref="B92:B94"/>
    <mergeCell ref="C92:C94"/>
    <mergeCell ref="D92:E92"/>
    <mergeCell ref="F92:G92"/>
    <mergeCell ref="H92:I92"/>
    <mergeCell ref="J110:J112"/>
    <mergeCell ref="K110:L110"/>
    <mergeCell ref="D111:E111"/>
    <mergeCell ref="F111:G111"/>
    <mergeCell ref="H111:I111"/>
    <mergeCell ref="K111:L111"/>
    <mergeCell ref="A110:A112"/>
    <mergeCell ref="B110:B112"/>
    <mergeCell ref="C110:C112"/>
    <mergeCell ref="D110:E110"/>
    <mergeCell ref="F110:G110"/>
    <mergeCell ref="H110:I110"/>
    <mergeCell ref="J120:J122"/>
    <mergeCell ref="K120:L120"/>
    <mergeCell ref="D121:E121"/>
    <mergeCell ref="F121:G121"/>
    <mergeCell ref="H121:I121"/>
    <mergeCell ref="K121:L121"/>
    <mergeCell ref="A120:A122"/>
    <mergeCell ref="B120:B122"/>
    <mergeCell ref="C120:C122"/>
    <mergeCell ref="D120:E120"/>
    <mergeCell ref="F120:G120"/>
    <mergeCell ref="H120:I120"/>
    <mergeCell ref="J140:J142"/>
    <mergeCell ref="K140:L140"/>
    <mergeCell ref="D141:E141"/>
    <mergeCell ref="F141:G141"/>
    <mergeCell ref="H141:I141"/>
    <mergeCell ref="K141:L141"/>
    <mergeCell ref="A140:A142"/>
    <mergeCell ref="B140:B142"/>
    <mergeCell ref="C140:C142"/>
    <mergeCell ref="D140:E140"/>
    <mergeCell ref="F140:G140"/>
    <mergeCell ref="H140:I140"/>
    <mergeCell ref="J41:J43"/>
    <mergeCell ref="K41:L41"/>
    <mergeCell ref="D42:E42"/>
    <mergeCell ref="F42:G42"/>
    <mergeCell ref="H42:I42"/>
    <mergeCell ref="K42:L42"/>
    <mergeCell ref="A41:A43"/>
    <mergeCell ref="B41:B43"/>
    <mergeCell ref="C41:C43"/>
    <mergeCell ref="D41:E41"/>
    <mergeCell ref="F41:G41"/>
    <mergeCell ref="H41:I41"/>
    <mergeCell ref="A24:A26"/>
    <mergeCell ref="B24:B26"/>
    <mergeCell ref="C24:C26"/>
    <mergeCell ref="D24:E24"/>
    <mergeCell ref="F24:G24"/>
    <mergeCell ref="BS2:BT3"/>
    <mergeCell ref="CI2:CJ3"/>
    <mergeCell ref="CY2:CZ3"/>
    <mergeCell ref="DO2:DP3"/>
    <mergeCell ref="H24:I24"/>
    <mergeCell ref="J24:J26"/>
    <mergeCell ref="K24:L24"/>
    <mergeCell ref="D25:E25"/>
    <mergeCell ref="F25:G25"/>
    <mergeCell ref="H25:I25"/>
    <mergeCell ref="K25:L25"/>
    <mergeCell ref="A1:G1"/>
    <mergeCell ref="H1:J1"/>
    <mergeCell ref="B2:B3"/>
    <mergeCell ref="W2:X3"/>
    <mergeCell ref="AM2:AN3"/>
    <mergeCell ref="BC2:BD3"/>
    <mergeCell ref="GQ2:GR3"/>
    <mergeCell ref="E9:E10"/>
    <mergeCell ref="G9:G10"/>
    <mergeCell ref="EE2:EF3"/>
    <mergeCell ref="EU2:EV3"/>
    <mergeCell ref="FK2:FL3"/>
    <mergeCell ref="GA2:GB3"/>
  </mergeCells>
  <conditionalFormatting sqref="F11:F22">
    <cfRule type="cellIs" dxfId="5" priority="1" operator="greaterThan">
      <formula>"č"</formula>
    </cfRule>
    <cfRule type="cellIs" dxfId="4" priority="2" operator="equal">
      <formula>"č"</formula>
    </cfRule>
  </conditionalFormatting>
  <pageMargins left="0.39370078740157483" right="0.35433070866141736" top="0.51181102362204722" bottom="0.51181102362204722" header="0.51181102362204722" footer="0.51181102362204722"/>
  <pageSetup paperSize="9" fitToHeight="0" orientation="portrait" r:id="rId1"/>
  <headerFooter alignWithMargins="0"/>
  <rowBreaks count="4" manualBreakCount="4">
    <brk id="55" max="16383" man="1"/>
    <brk id="119" max="9" man="1"/>
    <brk id="169" max="9" man="1"/>
    <brk id="221" max="9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0D72E-6C89-4220-93DB-B8DBF5E98051}">
  <sheetPr>
    <pageSetUpPr fitToPage="1"/>
  </sheetPr>
  <dimension ref="A1:HE256"/>
  <sheetViews>
    <sheetView topLeftCell="A58" zoomScaleNormal="100" zoomScaleSheetLayoutView="110" workbookViewId="0">
      <selection activeCell="T221" sqref="T221"/>
    </sheetView>
  </sheetViews>
  <sheetFormatPr defaultRowHeight="12.75" outlineLevelRow="1" x14ac:dyDescent="0.2"/>
  <cols>
    <col min="1" max="1" width="3.7109375" customWidth="1"/>
    <col min="2" max="2" width="24.7109375" customWidth="1"/>
    <col min="3" max="3" width="11.5703125" customWidth="1"/>
    <col min="4" max="7" width="6.7109375" customWidth="1"/>
    <col min="8" max="8" width="6.7109375" style="33" customWidth="1"/>
    <col min="9" max="9" width="6.7109375" customWidth="1"/>
    <col min="10" max="10" width="8.7109375" style="31" customWidth="1"/>
    <col min="11" max="12" width="6.7109375" style="18" customWidth="1"/>
    <col min="13" max="18" width="9.140625" style="121" hidden="1" customWidth="1"/>
    <col min="19" max="19" width="9.140625" style="136"/>
  </cols>
  <sheetData>
    <row r="1" spans="1:213" ht="43.5" customHeight="1" thickBot="1" x14ac:dyDescent="0.25">
      <c r="A1" s="150" t="s">
        <v>249</v>
      </c>
      <c r="B1" s="150"/>
      <c r="C1" s="150"/>
      <c r="D1" s="150"/>
      <c r="E1" s="150"/>
      <c r="F1" s="150"/>
      <c r="G1" s="150"/>
      <c r="H1" s="151" t="s">
        <v>240</v>
      </c>
      <c r="I1" s="151"/>
      <c r="J1" s="151"/>
      <c r="K1" s="102"/>
      <c r="L1" s="102"/>
    </row>
    <row r="2" spans="1:213" ht="12.75" customHeight="1" x14ac:dyDescent="0.3">
      <c r="A2" s="20"/>
      <c r="B2" s="152" t="s">
        <v>67</v>
      </c>
      <c r="C2" s="71"/>
      <c r="D2" s="21"/>
      <c r="E2" s="21"/>
      <c r="F2" s="21"/>
      <c r="G2" s="21"/>
      <c r="H2" s="21"/>
      <c r="I2" s="21"/>
      <c r="J2" s="21"/>
      <c r="K2" s="35"/>
      <c r="L2" s="35"/>
      <c r="M2" s="122"/>
      <c r="N2" s="122"/>
      <c r="O2" s="122"/>
      <c r="P2" s="122"/>
      <c r="Q2" s="122"/>
      <c r="R2" s="122"/>
      <c r="S2" s="137"/>
      <c r="T2" s="22"/>
      <c r="U2" s="22"/>
      <c r="V2" s="20"/>
      <c r="W2" s="154" t="s">
        <v>67</v>
      </c>
      <c r="X2" s="154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2"/>
      <c r="AK2" s="22"/>
      <c r="AL2" s="20"/>
      <c r="AM2" s="154" t="s">
        <v>67</v>
      </c>
      <c r="AN2" s="154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2"/>
      <c r="BA2" s="22"/>
      <c r="BB2" s="20"/>
      <c r="BC2" s="154" t="s">
        <v>67</v>
      </c>
      <c r="BD2" s="154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2"/>
      <c r="BQ2" s="22"/>
      <c r="BR2" s="20"/>
      <c r="BS2" s="154" t="s">
        <v>67</v>
      </c>
      <c r="BT2" s="154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2"/>
      <c r="CG2" s="22"/>
      <c r="CH2" s="20"/>
      <c r="CI2" s="154" t="s">
        <v>67</v>
      </c>
      <c r="CJ2" s="154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2"/>
      <c r="CW2" s="22"/>
      <c r="CX2" s="20"/>
      <c r="CY2" s="154" t="s">
        <v>67</v>
      </c>
      <c r="CZ2" s="154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2"/>
      <c r="DM2" s="22"/>
      <c r="DN2" s="20"/>
      <c r="DO2" s="154" t="s">
        <v>67</v>
      </c>
      <c r="DP2" s="154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2"/>
      <c r="EC2" s="22"/>
      <c r="ED2" s="20"/>
      <c r="EE2" s="154" t="s">
        <v>67</v>
      </c>
      <c r="EF2" s="154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2"/>
      <c r="ES2" s="22"/>
      <c r="ET2" s="20"/>
      <c r="EU2" s="154" t="s">
        <v>67</v>
      </c>
      <c r="EV2" s="154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2"/>
      <c r="FI2" s="22"/>
      <c r="FJ2" s="20"/>
      <c r="FK2" s="154" t="s">
        <v>67</v>
      </c>
      <c r="FL2" s="154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2"/>
      <c r="FY2" s="22"/>
      <c r="FZ2" s="20"/>
      <c r="GA2" s="154" t="s">
        <v>67</v>
      </c>
      <c r="GB2" s="154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2"/>
      <c r="GO2" s="22"/>
      <c r="GP2" s="20"/>
      <c r="GQ2" s="154" t="s">
        <v>67</v>
      </c>
      <c r="GR2" s="154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2"/>
      <c r="HE2" s="22"/>
    </row>
    <row r="3" spans="1:213" ht="13.5" customHeight="1" thickBot="1" x14ac:dyDescent="0.35">
      <c r="A3" s="23"/>
      <c r="B3" s="153"/>
      <c r="C3" s="72"/>
      <c r="D3" s="24"/>
      <c r="E3" s="24"/>
      <c r="F3" s="24"/>
      <c r="G3" s="24"/>
      <c r="H3" s="24"/>
      <c r="I3" s="24"/>
      <c r="J3" s="24"/>
      <c r="K3" s="35"/>
      <c r="L3" s="35"/>
      <c r="M3" s="123"/>
      <c r="N3" s="123"/>
      <c r="O3" s="123"/>
      <c r="P3" s="123"/>
      <c r="Q3" s="123"/>
      <c r="R3" s="123"/>
      <c r="S3" s="138"/>
      <c r="T3" s="25"/>
      <c r="U3" s="25"/>
      <c r="V3" s="23"/>
      <c r="W3" s="155"/>
      <c r="X3" s="155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5"/>
      <c r="AK3" s="25"/>
      <c r="AL3" s="23"/>
      <c r="AM3" s="155"/>
      <c r="AN3" s="15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5"/>
      <c r="BA3" s="25"/>
      <c r="BB3" s="23"/>
      <c r="BC3" s="155"/>
      <c r="BD3" s="155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5"/>
      <c r="BQ3" s="25"/>
      <c r="BR3" s="23"/>
      <c r="BS3" s="155"/>
      <c r="BT3" s="155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5"/>
      <c r="CG3" s="25"/>
      <c r="CH3" s="23"/>
      <c r="CI3" s="155"/>
      <c r="CJ3" s="155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5"/>
      <c r="CW3" s="25"/>
      <c r="CX3" s="23"/>
      <c r="CY3" s="155"/>
      <c r="CZ3" s="155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4"/>
      <c r="DL3" s="25"/>
      <c r="DM3" s="25"/>
      <c r="DN3" s="23"/>
      <c r="DO3" s="155"/>
      <c r="DP3" s="155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4"/>
      <c r="EB3" s="25"/>
      <c r="EC3" s="25"/>
      <c r="ED3" s="23"/>
      <c r="EE3" s="155"/>
      <c r="EF3" s="155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4"/>
      <c r="ER3" s="25"/>
      <c r="ES3" s="25"/>
      <c r="ET3" s="23"/>
      <c r="EU3" s="155"/>
      <c r="EV3" s="155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4"/>
      <c r="FH3" s="25"/>
      <c r="FI3" s="25"/>
      <c r="FJ3" s="23"/>
      <c r="FK3" s="155"/>
      <c r="FL3" s="155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4"/>
      <c r="FX3" s="25"/>
      <c r="FY3" s="25"/>
      <c r="FZ3" s="23"/>
      <c r="GA3" s="155"/>
      <c r="GB3" s="155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4"/>
      <c r="GN3" s="25"/>
      <c r="GO3" s="25"/>
      <c r="GP3" s="23"/>
      <c r="GQ3" s="155"/>
      <c r="GR3" s="155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4"/>
      <c r="HD3" s="25"/>
      <c r="HE3" s="25"/>
    </row>
    <row r="4" spans="1:213" s="30" customFormat="1" ht="20.25" customHeight="1" x14ac:dyDescent="0.3">
      <c r="A4" s="65"/>
      <c r="B4" s="66"/>
      <c r="C4" s="66"/>
      <c r="D4" s="67"/>
      <c r="E4" s="67"/>
      <c r="F4" s="67"/>
      <c r="G4" s="67"/>
      <c r="H4" s="67"/>
      <c r="I4" s="70" t="s">
        <v>64</v>
      </c>
      <c r="J4" s="67"/>
      <c r="K4" s="67"/>
      <c r="L4" s="67"/>
      <c r="M4" s="124"/>
      <c r="N4" s="124"/>
      <c r="O4" s="124"/>
      <c r="P4" s="124"/>
      <c r="Q4" s="124"/>
      <c r="R4" s="124"/>
      <c r="S4" s="139"/>
      <c r="T4" s="68"/>
      <c r="U4" s="68"/>
      <c r="V4" s="65"/>
      <c r="W4" s="69"/>
      <c r="X4" s="69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8"/>
      <c r="AK4" s="68"/>
      <c r="AL4" s="65"/>
      <c r="AM4" s="69"/>
      <c r="AN4" s="69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8"/>
      <c r="BA4" s="68"/>
      <c r="BB4" s="65"/>
      <c r="BC4" s="69"/>
      <c r="BD4" s="69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8"/>
      <c r="BQ4" s="68"/>
      <c r="BR4" s="65"/>
      <c r="BS4" s="69"/>
      <c r="BT4" s="69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7"/>
      <c r="CF4" s="68"/>
      <c r="CG4" s="68"/>
      <c r="CH4" s="65"/>
      <c r="CI4" s="69"/>
      <c r="CJ4" s="69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7"/>
      <c r="CV4" s="68"/>
      <c r="CW4" s="68"/>
      <c r="CX4" s="65"/>
      <c r="CY4" s="69"/>
      <c r="CZ4" s="69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7"/>
      <c r="DL4" s="68"/>
      <c r="DM4" s="68"/>
      <c r="DN4" s="65"/>
      <c r="DO4" s="69"/>
      <c r="DP4" s="69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7"/>
      <c r="EB4" s="68"/>
      <c r="EC4" s="68"/>
      <c r="ED4" s="65"/>
      <c r="EE4" s="69"/>
      <c r="EF4" s="69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7"/>
      <c r="ER4" s="68"/>
      <c r="ES4" s="68"/>
      <c r="ET4" s="65"/>
      <c r="EU4" s="69"/>
      <c r="EV4" s="69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7"/>
      <c r="FH4" s="68"/>
      <c r="FI4" s="68"/>
      <c r="FJ4" s="65"/>
      <c r="FK4" s="69"/>
      <c r="FL4" s="69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7"/>
      <c r="FX4" s="68"/>
      <c r="FY4" s="68"/>
      <c r="FZ4" s="65"/>
      <c r="GA4" s="69"/>
      <c r="GB4" s="69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7"/>
      <c r="GN4" s="68"/>
      <c r="GO4" s="68"/>
      <c r="GP4" s="65"/>
      <c r="GQ4" s="69"/>
      <c r="GR4" s="69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7"/>
      <c r="HD4" s="68"/>
      <c r="HE4" s="68"/>
    </row>
    <row r="5" spans="1:213" ht="12.75" customHeight="1" x14ac:dyDescent="0.2">
      <c r="A5" s="3" t="s">
        <v>3</v>
      </c>
      <c r="B5" s="32" t="s">
        <v>214</v>
      </c>
      <c r="G5" t="s">
        <v>215</v>
      </c>
      <c r="I5" s="64">
        <f ca="1">COUNTA(E45:E54)+COUNTA(#REF!)+COUNTA(E146:E154)+COUNTA(E124:E140)+COUNTA(E106:E118)+COUNTA(#REF!)+COUNTA(E96:E100)+COUNTA(E76:E90)+COUNTA(#REF!)+COUNTA(E60:E70)+COUNTA(E226:E242)+COUNTA(E204:E220)+COUNTA(#REF!)+COUNTA(E196:E198)+COUNTA(E177:E190)+COUNTA(E28:E39)+COUNTA(#REF!)+COUNTA(E160:E171)+COUNTA(E248:E256)+COUNTA(#REF!)</f>
        <v>170</v>
      </c>
    </row>
    <row r="6" spans="1:213" x14ac:dyDescent="0.2">
      <c r="A6" s="3" t="s">
        <v>4</v>
      </c>
      <c r="B6" s="32" t="s">
        <v>216</v>
      </c>
      <c r="G6" t="s">
        <v>217</v>
      </c>
      <c r="I6" s="64">
        <f ca="1">COUNTA(G45:G54)+COUNTA(#REF!)+COUNTA(G146:G154)+COUNTA(G124:G140)+COUNTA(G106:G118)+COUNTA(#REF!)+COUNTA(G96:G100)+COUNTA(G76:G90)+COUNTA(#REF!)+COUNTA(G60:G70)+COUNTA(G226:G242)+COUNTA(G204:G220)+COUNTA(#REF!)+COUNTA(G196:G198)+COUNTA(G177:G190)+COUNTA(G28:G39)+COUNTA(#REF!)+COUNTA(G160:G171)+COUNTA(G248:G256+COUNTA(#REF!))</f>
        <v>161</v>
      </c>
    </row>
    <row r="7" spans="1:213" x14ac:dyDescent="0.2">
      <c r="A7" s="3" t="s">
        <v>5</v>
      </c>
      <c r="B7" s="32" t="s">
        <v>218</v>
      </c>
      <c r="G7" t="s">
        <v>88</v>
      </c>
      <c r="I7" s="64">
        <f ca="1">COUNTA(I45:I54)+COUNTA(#REF!)+COUNTA(I146:I154)+COUNTA(I124:I140)+COUNTA(I106:I118)+COUNTA(#REF!)+COUNTA(I96:I100)+COUNTA(I76:I90)+COUNTA(#REF!)+COUNTA(I60:I70)+COUNTA(I226:I242)+COUNTA(I204:I220)+COUNTA(#REF!)+COUNTA(I196:I198)+COUNTA(I177:I190)+COUNTA(I28:I39)+COUNTA(#REF!)+COUNTA(I160:I171)+COUNTA(I248:I256)+COUNTA(#REF!)</f>
        <v>170</v>
      </c>
    </row>
    <row r="8" spans="1:213" ht="12.75" customHeight="1" x14ac:dyDescent="0.2">
      <c r="A8" s="3"/>
      <c r="B8" s="6"/>
      <c r="I8" s="64"/>
    </row>
    <row r="9" spans="1:213" ht="25.5" customHeight="1" x14ac:dyDescent="0.2">
      <c r="A9" s="3"/>
      <c r="B9" s="103"/>
      <c r="C9" s="103"/>
      <c r="D9" s="103"/>
      <c r="E9" s="156"/>
      <c r="F9" s="18"/>
      <c r="G9" s="156" t="s">
        <v>206</v>
      </c>
    </row>
    <row r="10" spans="1:213" ht="12.75" customHeight="1" thickBot="1" x14ac:dyDescent="0.25">
      <c r="A10" s="59"/>
      <c r="B10" s="60" t="s">
        <v>2</v>
      </c>
      <c r="C10" s="61"/>
      <c r="D10" s="62"/>
      <c r="E10" s="157"/>
      <c r="F10" s="63"/>
      <c r="G10" s="157"/>
    </row>
    <row r="11" spans="1:213" x14ac:dyDescent="0.2">
      <c r="A11" s="87" t="s">
        <v>3</v>
      </c>
      <c r="B11" s="6" t="s">
        <v>58</v>
      </c>
      <c r="C11" s="13"/>
      <c r="E11" s="58"/>
      <c r="F11" s="76"/>
      <c r="G11" s="58">
        <f>COUNTIF(C28:C256,"Kapela")</f>
        <v>38</v>
      </c>
      <c r="H11" s="76"/>
    </row>
    <row r="12" spans="1:213" x14ac:dyDescent="0.2">
      <c r="A12" s="87" t="s">
        <v>4</v>
      </c>
      <c r="B12" s="6" t="s">
        <v>53</v>
      </c>
      <c r="C12" s="13"/>
      <c r="E12" s="58"/>
      <c r="F12" s="76"/>
      <c r="G12" s="58">
        <f>COUNTIF(C28:C256,"Vihor")</f>
        <v>47</v>
      </c>
      <c r="H12" s="76"/>
    </row>
    <row r="13" spans="1:213" x14ac:dyDescent="0.2">
      <c r="A13" s="87" t="s">
        <v>5</v>
      </c>
      <c r="B13" s="6" t="s">
        <v>54</v>
      </c>
      <c r="C13" s="13"/>
      <c r="E13" s="58"/>
      <c r="F13" s="76"/>
      <c r="G13" s="58">
        <f>COUNTIF(C28:C256,"Maksimir")</f>
        <v>19</v>
      </c>
      <c r="H13" s="76"/>
    </row>
    <row r="14" spans="1:213" x14ac:dyDescent="0.2">
      <c r="A14" s="87" t="s">
        <v>6</v>
      </c>
      <c r="B14" s="6" t="s">
        <v>55</v>
      </c>
      <c r="C14" s="13"/>
      <c r="E14" s="58"/>
      <c r="F14" s="76"/>
      <c r="G14" s="58">
        <f>COUNTIF(C28:C256,"Japetić")</f>
        <v>22</v>
      </c>
      <c r="H14" s="76"/>
    </row>
    <row r="15" spans="1:213" x14ac:dyDescent="0.2">
      <c r="A15" s="87" t="s">
        <v>7</v>
      </c>
      <c r="B15" s="6" t="s">
        <v>65</v>
      </c>
      <c r="C15" s="13"/>
      <c r="E15" s="58"/>
      <c r="F15" s="76"/>
      <c r="G15" s="58">
        <f>COUNTIF(C28:C256,"Jelen")</f>
        <v>13</v>
      </c>
      <c r="H15" s="76"/>
    </row>
    <row r="16" spans="1:213" x14ac:dyDescent="0.2">
      <c r="A16" s="85" t="s">
        <v>8</v>
      </c>
      <c r="B16" s="6" t="s">
        <v>56</v>
      </c>
      <c r="C16" s="13"/>
      <c r="E16" s="58"/>
      <c r="F16" s="76"/>
      <c r="G16" s="58">
        <f>COUNTIF(C28:C256,"Bjelovar")</f>
        <v>8</v>
      </c>
      <c r="H16" s="76"/>
    </row>
    <row r="17" spans="1:37" x14ac:dyDescent="0.2">
      <c r="A17" s="85" t="s">
        <v>9</v>
      </c>
      <c r="B17" s="6" t="s">
        <v>84</v>
      </c>
      <c r="C17" s="13"/>
      <c r="E17" s="58"/>
      <c r="F17" s="76"/>
      <c r="G17" s="58">
        <f>COUNTIF(C28:C256,"Ivan Merz")</f>
        <v>4</v>
      </c>
      <c r="H17" s="76"/>
    </row>
    <row r="18" spans="1:37" x14ac:dyDescent="0.2">
      <c r="A18" s="87" t="s">
        <v>10</v>
      </c>
      <c r="B18" s="32" t="s">
        <v>158</v>
      </c>
      <c r="C18" s="13"/>
      <c r="E18" s="58"/>
      <c r="F18" s="76"/>
      <c r="G18" s="58">
        <f>COUNTIF(C28:C256,"Varaždin")</f>
        <v>11</v>
      </c>
      <c r="H18" s="76"/>
    </row>
    <row r="19" spans="1:37" x14ac:dyDescent="0.2">
      <c r="A19" s="87" t="s">
        <v>11</v>
      </c>
      <c r="B19" s="6" t="s">
        <v>57</v>
      </c>
      <c r="C19" s="13"/>
      <c r="E19" s="58"/>
      <c r="F19" s="76"/>
      <c r="G19" s="58">
        <f>COUNTIF(C28:C256,"Međimurje")</f>
        <v>1</v>
      </c>
      <c r="H19" s="76"/>
    </row>
    <row r="20" spans="1:37" x14ac:dyDescent="0.2">
      <c r="A20" s="87" t="s">
        <v>12</v>
      </c>
      <c r="B20" s="6" t="s">
        <v>69</v>
      </c>
      <c r="C20" s="13"/>
      <c r="E20" s="58"/>
      <c r="F20" s="76"/>
      <c r="G20" s="58">
        <f>COUNTIF(C28:C256,"Orion")</f>
        <v>0</v>
      </c>
      <c r="H20" s="76"/>
    </row>
    <row r="21" spans="1:37" ht="13.5" thickBot="1" x14ac:dyDescent="0.25">
      <c r="A21" s="87" t="s">
        <v>13</v>
      </c>
      <c r="B21" s="32" t="s">
        <v>159</v>
      </c>
      <c r="C21" s="13"/>
      <c r="E21" s="58"/>
      <c r="F21" s="76"/>
      <c r="G21" s="58">
        <f>COUNTIF(C28:C256,"Sova")</f>
        <v>0</v>
      </c>
      <c r="H21" s="76"/>
    </row>
    <row r="22" spans="1:37" ht="13.5" thickBot="1" x14ac:dyDescent="0.25">
      <c r="A22" s="57"/>
      <c r="B22" s="36" t="s">
        <v>85</v>
      </c>
      <c r="C22" s="37"/>
      <c r="D22" s="38"/>
      <c r="E22" s="77"/>
      <c r="F22" s="78"/>
      <c r="G22" s="77">
        <f>SUM(G11:G21)</f>
        <v>163</v>
      </c>
      <c r="H22" s="76"/>
    </row>
    <row r="23" spans="1:37" ht="16.5" thickBot="1" x14ac:dyDescent="0.3">
      <c r="B23" s="7"/>
    </row>
    <row r="24" spans="1:37" ht="13.5" customHeight="1" x14ac:dyDescent="0.25">
      <c r="A24" s="158"/>
      <c r="B24" s="152" t="s">
        <v>24</v>
      </c>
      <c r="C24" s="162" t="s">
        <v>2</v>
      </c>
      <c r="D24" s="165" t="s">
        <v>209</v>
      </c>
      <c r="E24" s="165"/>
      <c r="F24" s="165" t="s">
        <v>210</v>
      </c>
      <c r="G24" s="165"/>
      <c r="H24" s="165" t="s">
        <v>203</v>
      </c>
      <c r="I24" s="165"/>
      <c r="J24" s="166" t="s">
        <v>68</v>
      </c>
      <c r="K24" s="169"/>
      <c r="L24" s="169"/>
    </row>
    <row r="25" spans="1:37" ht="13.5" customHeight="1" x14ac:dyDescent="0.25">
      <c r="A25" s="159"/>
      <c r="B25" s="161"/>
      <c r="C25" s="163"/>
      <c r="D25" s="170" t="s">
        <v>211</v>
      </c>
      <c r="E25" s="170"/>
      <c r="F25" s="170" t="s">
        <v>212</v>
      </c>
      <c r="G25" s="170"/>
      <c r="H25" s="170" t="s">
        <v>213</v>
      </c>
      <c r="I25" s="170"/>
      <c r="J25" s="167"/>
      <c r="K25" s="169"/>
      <c r="L25" s="169"/>
      <c r="M25" s="125">
        <v>1</v>
      </c>
      <c r="N25" s="125">
        <v>2</v>
      </c>
      <c r="O25" s="125"/>
      <c r="P25" s="125">
        <v>1</v>
      </c>
      <c r="Q25" s="125">
        <v>2</v>
      </c>
      <c r="R25" s="125">
        <v>3</v>
      </c>
    </row>
    <row r="26" spans="1:37" ht="13.5" customHeight="1" thickBot="1" x14ac:dyDescent="0.25">
      <c r="A26" s="160"/>
      <c r="B26" s="153"/>
      <c r="C26" s="164"/>
      <c r="D26" s="26" t="s">
        <v>0</v>
      </c>
      <c r="E26" s="27" t="s">
        <v>1</v>
      </c>
      <c r="F26" s="26" t="s">
        <v>0</v>
      </c>
      <c r="G26" s="27" t="s">
        <v>1</v>
      </c>
      <c r="H26" s="26" t="s">
        <v>0</v>
      </c>
      <c r="I26" s="27" t="s">
        <v>1</v>
      </c>
      <c r="J26" s="168"/>
      <c r="K26" s="14"/>
      <c r="L26" s="15"/>
    </row>
    <row r="27" spans="1:37" s="118" customFormat="1" ht="13.5" hidden="1" outlineLevel="1" thickBot="1" x14ac:dyDescent="0.25">
      <c r="A27" s="113"/>
      <c r="B27" s="114">
        <f>ROW()+1</f>
        <v>28</v>
      </c>
      <c r="C27" s="115" cm="1">
        <f t="array" ref="C27">MATCH(TRUE,ISBLANK(C28:C249),0)+ROW()-1</f>
        <v>39</v>
      </c>
      <c r="D27" s="116">
        <f ca="1">MIN(INDIRECT(ADDRESS($B27,COLUMN())&amp;":"&amp;ADDRESS($C27,COLUMN())))</f>
        <v>22.29</v>
      </c>
      <c r="E27" s="117">
        <f ca="1">100*D27-40*INT(D27)</f>
        <v>1349</v>
      </c>
      <c r="F27" s="116">
        <f ca="1">MIN(INDIRECT(ADDRESS($B27,COLUMN())&amp;":"&amp;ADDRESS($C27,COLUMN())))</f>
        <v>15.41</v>
      </c>
      <c r="G27" s="117">
        <f t="shared" ref="G27" ca="1" si="0">F27*100-40*INT(F27)</f>
        <v>941</v>
      </c>
      <c r="H27" s="116">
        <f ca="1">MIN(INDIRECT(ADDRESS($B27,COLUMN())&amp;":"&amp;ADDRESS($C27,COLUMN())))</f>
        <v>21.03</v>
      </c>
      <c r="I27" s="117">
        <f t="shared" ref="I27" ca="1" si="1">H27*100-40*INT(H27)</f>
        <v>1263</v>
      </c>
      <c r="J27" s="116"/>
      <c r="K27" s="117"/>
      <c r="L27" s="116"/>
      <c r="M27" s="125"/>
      <c r="N27" s="125"/>
      <c r="O27" s="125"/>
      <c r="P27" s="125"/>
      <c r="Q27" s="125"/>
      <c r="R27" s="125"/>
      <c r="S27" s="140"/>
      <c r="Y27" s="119"/>
      <c r="AA27" s="120"/>
      <c r="AB27" s="120"/>
      <c r="AC27" s="120"/>
      <c r="AD27" s="120"/>
      <c r="AE27" s="120"/>
      <c r="AF27" s="120"/>
      <c r="AG27" s="120"/>
      <c r="AH27" s="120"/>
      <c r="AI27" s="120"/>
      <c r="AJ27" s="120"/>
      <c r="AK27" s="120"/>
    </row>
    <row r="28" spans="1:37" collapsed="1" x14ac:dyDescent="0.2">
      <c r="A28" s="43" t="s">
        <v>3</v>
      </c>
      <c r="B28" s="84" t="s">
        <v>40</v>
      </c>
      <c r="C28" s="44" t="s">
        <v>60</v>
      </c>
      <c r="D28" s="91">
        <v>22.29</v>
      </c>
      <c r="E28" s="46">
        <f t="shared" ref="E28:E37" ca="1" si="2">IF(D28="","",IF(N(D28)=0,"*",ROUND(100*E$27/(100*D28-40*INT(D28)),2)))</f>
        <v>100</v>
      </c>
      <c r="F28" s="45">
        <v>15.41</v>
      </c>
      <c r="G28" s="46">
        <f t="shared" ref="G28:G37" ca="1" si="3">IF(F28="","",IF(N(F28)=0,"*",ROUND(100*G$27/(100*F28-40*INT(F28)),2)))</f>
        <v>100</v>
      </c>
      <c r="H28" s="45"/>
      <c r="I28" s="46" t="str">
        <f t="shared" ref="I28:I37" si="4">IF(H28="","",IF(N(H28)=0,"*",ROUND(100*I$27/(100*H28-40*INT(H28)),2)))</f>
        <v/>
      </c>
      <c r="J28" s="46">
        <f t="shared" ref="J28:J37" ca="1" si="5">SUM(M28:N28)</f>
        <v>200</v>
      </c>
      <c r="K28" s="12"/>
      <c r="L28" s="11"/>
      <c r="M28" s="125">
        <f t="shared" ref="M28:N37" ca="1" si="6">LARGE($P28:$X28,M$25)</f>
        <v>100</v>
      </c>
      <c r="N28" s="125">
        <f t="shared" ca="1" si="6"/>
        <v>100</v>
      </c>
      <c r="O28" s="125"/>
      <c r="P28" s="125">
        <f t="shared" ref="P28:P37" ca="1" si="7">N(E28)</f>
        <v>100</v>
      </c>
      <c r="Q28" s="125">
        <f t="shared" ref="Q28:Q37" ca="1" si="8">N(G28)</f>
        <v>100</v>
      </c>
      <c r="R28" s="125">
        <f t="shared" ref="R28:R37" si="9">N(I28)</f>
        <v>0</v>
      </c>
    </row>
    <row r="29" spans="1:37" x14ac:dyDescent="0.2">
      <c r="A29" s="79" t="s">
        <v>4</v>
      </c>
      <c r="B29" s="73" t="s">
        <v>181</v>
      </c>
      <c r="C29" s="48" t="s">
        <v>60</v>
      </c>
      <c r="D29" s="41">
        <v>25.04</v>
      </c>
      <c r="E29" s="51">
        <f t="shared" ca="1" si="2"/>
        <v>89.69</v>
      </c>
      <c r="F29" s="49"/>
      <c r="G29" s="51" t="str">
        <f t="shared" si="3"/>
        <v/>
      </c>
      <c r="H29" s="49">
        <v>21.03</v>
      </c>
      <c r="I29" s="51">
        <f t="shared" ca="1" si="4"/>
        <v>100</v>
      </c>
      <c r="J29" s="51">
        <f t="shared" ca="1" si="5"/>
        <v>189.69</v>
      </c>
      <c r="K29" s="12"/>
      <c r="L29" s="11"/>
      <c r="M29" s="125">
        <f t="shared" ca="1" si="6"/>
        <v>100</v>
      </c>
      <c r="N29" s="125">
        <f t="shared" ca="1" si="6"/>
        <v>89.69</v>
      </c>
      <c r="O29" s="125"/>
      <c r="P29" s="125">
        <f t="shared" ca="1" si="7"/>
        <v>89.69</v>
      </c>
      <c r="Q29" s="125">
        <f t="shared" si="8"/>
        <v>0</v>
      </c>
      <c r="R29" s="125">
        <f t="shared" ca="1" si="9"/>
        <v>100</v>
      </c>
    </row>
    <row r="30" spans="1:37" x14ac:dyDescent="0.2">
      <c r="A30" s="79" t="s">
        <v>5</v>
      </c>
      <c r="B30" s="73" t="s">
        <v>90</v>
      </c>
      <c r="C30" s="48" t="s">
        <v>59</v>
      </c>
      <c r="D30" s="49">
        <v>25.47</v>
      </c>
      <c r="E30" s="51">
        <f t="shared" ca="1" si="2"/>
        <v>87.2</v>
      </c>
      <c r="F30" s="49">
        <v>18.309999999999999</v>
      </c>
      <c r="G30" s="50">
        <f t="shared" ca="1" si="3"/>
        <v>84.7</v>
      </c>
      <c r="H30" s="49">
        <v>21.53</v>
      </c>
      <c r="I30" s="42">
        <f t="shared" ca="1" si="4"/>
        <v>96.19</v>
      </c>
      <c r="J30" s="51">
        <f t="shared" ca="1" si="5"/>
        <v>183.39</v>
      </c>
      <c r="K30" s="12"/>
      <c r="L30" s="11"/>
      <c r="M30" s="125">
        <f t="shared" ca="1" si="6"/>
        <v>96.19</v>
      </c>
      <c r="N30" s="125">
        <f t="shared" ca="1" si="6"/>
        <v>87.2</v>
      </c>
      <c r="O30" s="125"/>
      <c r="P30" s="125">
        <f t="shared" ca="1" si="7"/>
        <v>87.2</v>
      </c>
      <c r="Q30" s="125">
        <f t="shared" ca="1" si="8"/>
        <v>84.7</v>
      </c>
      <c r="R30" s="125">
        <f t="shared" ca="1" si="9"/>
        <v>96.19</v>
      </c>
    </row>
    <row r="31" spans="1:37" x14ac:dyDescent="0.2">
      <c r="A31" s="79" t="s">
        <v>6</v>
      </c>
      <c r="B31" s="40" t="s">
        <v>91</v>
      </c>
      <c r="C31" s="48" t="s">
        <v>63</v>
      </c>
      <c r="D31" s="49"/>
      <c r="E31" s="51" t="str">
        <f t="shared" si="2"/>
        <v/>
      </c>
      <c r="F31" s="49">
        <v>18.12</v>
      </c>
      <c r="G31" s="51">
        <f t="shared" ca="1" si="3"/>
        <v>86.17</v>
      </c>
      <c r="H31" s="49"/>
      <c r="I31" s="51" t="str">
        <f t="shared" si="4"/>
        <v/>
      </c>
      <c r="J31" s="51">
        <f t="shared" ca="1" si="5"/>
        <v>86.17</v>
      </c>
      <c r="K31" s="12"/>
      <c r="L31" s="11"/>
      <c r="M31" s="125">
        <f t="shared" ca="1" si="6"/>
        <v>86.17</v>
      </c>
      <c r="N31" s="125">
        <f t="shared" ca="1" si="6"/>
        <v>0</v>
      </c>
      <c r="O31" s="125"/>
      <c r="P31" s="125">
        <f t="shared" si="7"/>
        <v>0</v>
      </c>
      <c r="Q31" s="125">
        <f t="shared" ca="1" si="8"/>
        <v>86.17</v>
      </c>
      <c r="R31" s="125">
        <f t="shared" si="9"/>
        <v>0</v>
      </c>
    </row>
    <row r="32" spans="1:37" x14ac:dyDescent="0.2">
      <c r="A32" s="79" t="s">
        <v>7</v>
      </c>
      <c r="B32" s="73" t="s">
        <v>162</v>
      </c>
      <c r="C32" s="48" t="s">
        <v>92</v>
      </c>
      <c r="D32" s="49"/>
      <c r="E32" s="51" t="str">
        <f t="shared" si="2"/>
        <v/>
      </c>
      <c r="F32" s="49"/>
      <c r="G32" s="51" t="str">
        <f t="shared" si="3"/>
        <v/>
      </c>
      <c r="H32" s="49">
        <v>29.04</v>
      </c>
      <c r="I32" s="51">
        <f t="shared" ca="1" si="4"/>
        <v>72.42</v>
      </c>
      <c r="J32" s="51">
        <f t="shared" ca="1" si="5"/>
        <v>72.42</v>
      </c>
      <c r="K32" s="12"/>
      <c r="L32" s="11"/>
      <c r="M32" s="125">
        <f t="shared" ca="1" si="6"/>
        <v>72.42</v>
      </c>
      <c r="N32" s="125">
        <f t="shared" ca="1" si="6"/>
        <v>0</v>
      </c>
      <c r="O32" s="125"/>
      <c r="P32" s="125">
        <f t="shared" si="7"/>
        <v>0</v>
      </c>
      <c r="Q32" s="125">
        <f t="shared" si="8"/>
        <v>0</v>
      </c>
      <c r="R32" s="125">
        <f t="shared" ca="1" si="9"/>
        <v>72.42</v>
      </c>
    </row>
    <row r="33" spans="1:37" x14ac:dyDescent="0.2">
      <c r="A33" s="79" t="s">
        <v>8</v>
      </c>
      <c r="B33" s="83" t="s">
        <v>93</v>
      </c>
      <c r="C33" s="48" t="s">
        <v>63</v>
      </c>
      <c r="D33" s="49"/>
      <c r="E33" s="42" t="str">
        <f t="shared" si="2"/>
        <v/>
      </c>
      <c r="F33" s="49">
        <v>23.5</v>
      </c>
      <c r="G33" s="42">
        <f t="shared" ca="1" si="3"/>
        <v>65.8</v>
      </c>
      <c r="H33" s="49"/>
      <c r="I33" s="42" t="str">
        <f t="shared" si="4"/>
        <v/>
      </c>
      <c r="J33" s="51">
        <f t="shared" ca="1" si="5"/>
        <v>65.8</v>
      </c>
      <c r="K33" s="12"/>
      <c r="L33" s="11"/>
      <c r="M33" s="125">
        <f t="shared" ca="1" si="6"/>
        <v>65.8</v>
      </c>
      <c r="N33" s="125">
        <f t="shared" ca="1" si="6"/>
        <v>0</v>
      </c>
      <c r="O33" s="125"/>
      <c r="P33" s="125">
        <f t="shared" si="7"/>
        <v>0</v>
      </c>
      <c r="Q33" s="125">
        <f t="shared" ca="1" si="8"/>
        <v>65.8</v>
      </c>
      <c r="R33" s="125">
        <f t="shared" si="9"/>
        <v>0</v>
      </c>
    </row>
    <row r="34" spans="1:37" x14ac:dyDescent="0.2">
      <c r="A34" s="80" t="s">
        <v>9</v>
      </c>
      <c r="B34" s="73" t="s">
        <v>31</v>
      </c>
      <c r="C34" s="48" t="s">
        <v>92</v>
      </c>
      <c r="D34" s="49"/>
      <c r="E34" s="50" t="str">
        <f t="shared" si="2"/>
        <v/>
      </c>
      <c r="F34" s="49">
        <v>24.56</v>
      </c>
      <c r="G34" s="51">
        <f t="shared" ca="1" si="3"/>
        <v>62.9</v>
      </c>
      <c r="H34" s="49"/>
      <c r="I34" s="51" t="str">
        <f t="shared" si="4"/>
        <v/>
      </c>
      <c r="J34" s="51">
        <f t="shared" ca="1" si="5"/>
        <v>62.9</v>
      </c>
      <c r="K34" s="12"/>
      <c r="L34" s="11"/>
      <c r="M34" s="125">
        <f t="shared" ca="1" si="6"/>
        <v>62.9</v>
      </c>
      <c r="N34" s="125">
        <f t="shared" ca="1" si="6"/>
        <v>0</v>
      </c>
      <c r="O34" s="125"/>
      <c r="P34" s="125">
        <f t="shared" si="7"/>
        <v>0</v>
      </c>
      <c r="Q34" s="125">
        <f t="shared" ca="1" si="8"/>
        <v>62.9</v>
      </c>
      <c r="R34" s="125">
        <f t="shared" si="9"/>
        <v>0</v>
      </c>
    </row>
    <row r="35" spans="1:37" x14ac:dyDescent="0.2">
      <c r="A35" s="80" t="s">
        <v>10</v>
      </c>
      <c r="B35" s="73" t="s">
        <v>226</v>
      </c>
      <c r="C35" s="48" t="s">
        <v>52</v>
      </c>
      <c r="D35" s="49"/>
      <c r="E35" s="50" t="str">
        <f t="shared" si="2"/>
        <v/>
      </c>
      <c r="F35" s="49">
        <v>34.51</v>
      </c>
      <c r="G35" s="51">
        <f t="shared" ca="1" si="3"/>
        <v>45</v>
      </c>
      <c r="H35" s="49"/>
      <c r="I35" s="51" t="str">
        <f t="shared" si="4"/>
        <v/>
      </c>
      <c r="J35" s="51">
        <f t="shared" ca="1" si="5"/>
        <v>45</v>
      </c>
      <c r="K35" s="12"/>
      <c r="L35" s="11"/>
      <c r="M35" s="125">
        <f t="shared" ca="1" si="6"/>
        <v>45</v>
      </c>
      <c r="N35" s="125">
        <f t="shared" ca="1" si="6"/>
        <v>0</v>
      </c>
      <c r="O35" s="125"/>
      <c r="P35" s="125">
        <f t="shared" si="7"/>
        <v>0</v>
      </c>
      <c r="Q35" s="125">
        <f t="shared" ca="1" si="8"/>
        <v>45</v>
      </c>
      <c r="R35" s="125">
        <f t="shared" si="9"/>
        <v>0</v>
      </c>
    </row>
    <row r="36" spans="1:37" x14ac:dyDescent="0.2">
      <c r="A36" s="79" t="s">
        <v>11</v>
      </c>
      <c r="B36" s="40" t="s">
        <v>82</v>
      </c>
      <c r="C36" s="48" t="s">
        <v>52</v>
      </c>
      <c r="D36" s="49"/>
      <c r="E36" s="51" t="str">
        <f t="shared" si="2"/>
        <v/>
      </c>
      <c r="F36" s="49">
        <v>36.42</v>
      </c>
      <c r="G36" s="51">
        <f t="shared" ca="1" si="3"/>
        <v>42.73</v>
      </c>
      <c r="H36" s="49"/>
      <c r="I36" s="51" t="str">
        <f t="shared" si="4"/>
        <v/>
      </c>
      <c r="J36" s="51">
        <f t="shared" ca="1" si="5"/>
        <v>42.73</v>
      </c>
      <c r="K36" s="12"/>
      <c r="L36" s="11"/>
      <c r="M36" s="125">
        <f t="shared" ca="1" si="6"/>
        <v>42.73</v>
      </c>
      <c r="N36" s="125">
        <f t="shared" ca="1" si="6"/>
        <v>0</v>
      </c>
      <c r="O36" s="125"/>
      <c r="P36" s="125">
        <f t="shared" si="7"/>
        <v>0</v>
      </c>
      <c r="Q36" s="125">
        <f t="shared" ca="1" si="8"/>
        <v>42.73</v>
      </c>
      <c r="R36" s="125">
        <f t="shared" si="9"/>
        <v>0</v>
      </c>
    </row>
    <row r="37" spans="1:37" x14ac:dyDescent="0.2">
      <c r="A37" s="80" t="s">
        <v>12</v>
      </c>
      <c r="B37" s="73" t="s">
        <v>108</v>
      </c>
      <c r="C37" s="48" t="s">
        <v>52</v>
      </c>
      <c r="D37" s="41">
        <v>54.28</v>
      </c>
      <c r="E37" s="51">
        <f t="shared" ca="1" si="2"/>
        <v>41.28</v>
      </c>
      <c r="F37" s="49"/>
      <c r="G37" s="51" t="str">
        <f t="shared" si="3"/>
        <v/>
      </c>
      <c r="H37" s="49"/>
      <c r="I37" s="51" t="str">
        <f t="shared" si="4"/>
        <v/>
      </c>
      <c r="J37" s="51">
        <f t="shared" ca="1" si="5"/>
        <v>41.28</v>
      </c>
      <c r="K37" s="12"/>
      <c r="L37" s="11"/>
      <c r="M37" s="125">
        <f t="shared" ca="1" si="6"/>
        <v>41.28</v>
      </c>
      <c r="N37" s="125">
        <f t="shared" ca="1" si="6"/>
        <v>0</v>
      </c>
      <c r="O37" s="125"/>
      <c r="P37" s="125">
        <f t="shared" ca="1" si="7"/>
        <v>41.28</v>
      </c>
      <c r="Q37" s="125">
        <f t="shared" si="8"/>
        <v>0</v>
      </c>
      <c r="R37" s="125">
        <f t="shared" si="9"/>
        <v>0</v>
      </c>
    </row>
    <row r="38" spans="1:37" x14ac:dyDescent="0.2">
      <c r="A38" s="79"/>
      <c r="B38" s="73" t="s">
        <v>179</v>
      </c>
      <c r="C38" s="48" t="s">
        <v>60</v>
      </c>
      <c r="D38" s="49"/>
      <c r="E38" s="50" t="str">
        <f t="shared" ref="E38:E39" si="10">IF(D38="","",IF(N(D38)=0,"*",ROUND(100*E$27/(100*D38-40*INT(D38)),2)))</f>
        <v/>
      </c>
      <c r="F38" s="49"/>
      <c r="G38" s="42" t="str">
        <f t="shared" ref="G38:G39" si="11">IF(F38="","",IF(N(F38)=0,"*",ROUND(100*G$27/(100*F38-40*INT(F38)),2)))</f>
        <v/>
      </c>
      <c r="H38" s="49" t="s">
        <v>66</v>
      </c>
      <c r="I38" s="86" t="str">
        <f t="shared" ref="I38:I39" si="12">IF(H38="","",IF(N(H38)=0,"*",ROUND(100*I$27/(100*H38-40*INT(H38)),2)))</f>
        <v>*</v>
      </c>
      <c r="J38" s="51">
        <f t="shared" ref="J38:J39" si="13">SUM(M38:N38)</f>
        <v>0</v>
      </c>
      <c r="K38" s="12"/>
      <c r="L38" s="11"/>
      <c r="M38" s="125">
        <f t="shared" ref="M38:N39" si="14">LARGE($P38:$X38,M$25)</f>
        <v>0</v>
      </c>
      <c r="N38" s="125">
        <f t="shared" si="14"/>
        <v>0</v>
      </c>
      <c r="O38" s="125"/>
      <c r="P38" s="125">
        <f t="shared" ref="P38:P39" si="15">N(E38)</f>
        <v>0</v>
      </c>
      <c r="Q38" s="125">
        <f t="shared" ref="Q38:Q39" si="16">N(G38)</f>
        <v>0</v>
      </c>
      <c r="R38" s="125">
        <f t="shared" ref="R38:R39" si="17">N(I38)</f>
        <v>0</v>
      </c>
    </row>
    <row r="39" spans="1:37" ht="13.5" thickBot="1" x14ac:dyDescent="0.25">
      <c r="A39" s="81"/>
      <c r="B39" s="75" t="s">
        <v>94</v>
      </c>
      <c r="C39" s="100" t="s">
        <v>52</v>
      </c>
      <c r="D39" s="54"/>
      <c r="E39" s="55" t="str">
        <f t="shared" si="10"/>
        <v/>
      </c>
      <c r="F39" s="54" t="s">
        <v>81</v>
      </c>
      <c r="G39" s="56" t="str">
        <f t="shared" si="11"/>
        <v>*</v>
      </c>
      <c r="H39" s="54"/>
      <c r="I39" s="55" t="str">
        <f t="shared" si="12"/>
        <v/>
      </c>
      <c r="J39" s="55">
        <f t="shared" si="13"/>
        <v>0</v>
      </c>
      <c r="K39" s="12"/>
      <c r="L39" s="11"/>
      <c r="M39" s="125">
        <f t="shared" si="14"/>
        <v>0</v>
      </c>
      <c r="N39" s="125">
        <f t="shared" si="14"/>
        <v>0</v>
      </c>
      <c r="O39" s="125"/>
      <c r="P39" s="125">
        <f t="shared" si="15"/>
        <v>0</v>
      </c>
      <c r="Q39" s="125">
        <f t="shared" si="16"/>
        <v>0</v>
      </c>
      <c r="R39" s="125">
        <f t="shared" si="17"/>
        <v>0</v>
      </c>
    </row>
    <row r="40" spans="1:37" s="30" customFormat="1" ht="13.5" thickBot="1" x14ac:dyDescent="0.25">
      <c r="A40" s="4"/>
      <c r="B40" s="8"/>
      <c r="C40" s="9"/>
      <c r="D40" s="28"/>
      <c r="E40" s="1"/>
      <c r="F40" s="28"/>
      <c r="G40" s="19"/>
      <c r="H40" s="28"/>
      <c r="I40" s="29"/>
      <c r="J40" s="19"/>
      <c r="K40" s="29"/>
      <c r="L40" s="29"/>
      <c r="M40" s="125"/>
      <c r="N40" s="125"/>
      <c r="O40" s="125"/>
      <c r="P40" s="125"/>
      <c r="Q40" s="125"/>
      <c r="R40" s="125"/>
      <c r="S40" s="141"/>
    </row>
    <row r="41" spans="1:37" ht="13.5" customHeight="1" x14ac:dyDescent="0.25">
      <c r="A41" s="158"/>
      <c r="B41" s="152" t="s">
        <v>17</v>
      </c>
      <c r="C41" s="162" t="s">
        <v>2</v>
      </c>
      <c r="D41" s="165" t="s">
        <v>209</v>
      </c>
      <c r="E41" s="165"/>
      <c r="F41" s="165" t="s">
        <v>210</v>
      </c>
      <c r="G41" s="165"/>
      <c r="H41" s="165" t="s">
        <v>203</v>
      </c>
      <c r="I41" s="165"/>
      <c r="J41" s="166" t="s">
        <v>68</v>
      </c>
      <c r="K41" s="171"/>
      <c r="L41" s="171"/>
      <c r="M41" s="125"/>
      <c r="N41" s="125"/>
      <c r="O41" s="125"/>
      <c r="P41" s="125"/>
      <c r="Q41" s="125"/>
      <c r="R41" s="125"/>
    </row>
    <row r="42" spans="1:37" ht="13.5" customHeight="1" x14ac:dyDescent="0.25">
      <c r="A42" s="159"/>
      <c r="B42" s="161"/>
      <c r="C42" s="163"/>
      <c r="D42" s="170" t="s">
        <v>211</v>
      </c>
      <c r="E42" s="170"/>
      <c r="F42" s="170" t="s">
        <v>212</v>
      </c>
      <c r="G42" s="170"/>
      <c r="H42" s="170" t="s">
        <v>213</v>
      </c>
      <c r="I42" s="170"/>
      <c r="J42" s="167"/>
      <c r="K42" s="171"/>
      <c r="L42" s="171"/>
      <c r="M42" s="125"/>
      <c r="N42" s="125"/>
      <c r="O42" s="125"/>
      <c r="P42" s="125"/>
      <c r="Q42" s="125"/>
      <c r="R42" s="125"/>
    </row>
    <row r="43" spans="1:37" ht="13.5" customHeight="1" thickBot="1" x14ac:dyDescent="0.25">
      <c r="A43" s="160"/>
      <c r="B43" s="153"/>
      <c r="C43" s="164"/>
      <c r="D43" s="26" t="s">
        <v>0</v>
      </c>
      <c r="E43" s="27" t="s">
        <v>1</v>
      </c>
      <c r="F43" s="26" t="s">
        <v>0</v>
      </c>
      <c r="G43" s="27" t="s">
        <v>1</v>
      </c>
      <c r="H43" s="26" t="s">
        <v>0</v>
      </c>
      <c r="I43" s="27" t="s">
        <v>1</v>
      </c>
      <c r="J43" s="168"/>
      <c r="K43" s="16"/>
      <c r="L43" s="15"/>
      <c r="M43" s="125"/>
      <c r="N43" s="125"/>
      <c r="O43" s="125"/>
      <c r="P43" s="125"/>
      <c r="Q43" s="125"/>
      <c r="R43" s="125"/>
    </row>
    <row r="44" spans="1:37" s="118" customFormat="1" ht="13.5" hidden="1" outlineLevel="1" thickBot="1" x14ac:dyDescent="0.25">
      <c r="A44" s="113"/>
      <c r="B44" s="114">
        <f>ROW()+1</f>
        <v>45</v>
      </c>
      <c r="C44" s="115" cm="1">
        <f t="array" ref="C44">MATCH(TRUE,ISBLANK(C45:C256),0)+ROW()-1</f>
        <v>54</v>
      </c>
      <c r="D44" s="116">
        <f ca="1">MIN(INDIRECT(ADDRESS($B44,COLUMN())&amp;":"&amp;ADDRESS($C44,COLUMN())))</f>
        <v>26.04</v>
      </c>
      <c r="E44" s="117">
        <f ca="1">100*D44-40*INT(D44)</f>
        <v>1564</v>
      </c>
      <c r="F44" s="116">
        <f ca="1">MIN(INDIRECT(ADDRESS($B44,COLUMN())&amp;":"&amp;ADDRESS($C44,COLUMN())))</f>
        <v>20.54</v>
      </c>
      <c r="G44" s="117">
        <f t="shared" ref="G44" ca="1" si="18">F44*100-40*INT(F44)</f>
        <v>1254</v>
      </c>
      <c r="H44" s="116">
        <f ca="1">MIN(INDIRECT(ADDRESS($B44,COLUMN())&amp;":"&amp;ADDRESS($C44,COLUMN())))</f>
        <v>21.46</v>
      </c>
      <c r="I44" s="117">
        <f t="shared" ref="I44" ca="1" si="19">H44*100-40*INT(H44)</f>
        <v>1306</v>
      </c>
      <c r="J44" s="116"/>
      <c r="K44" s="117"/>
      <c r="L44" s="116"/>
      <c r="M44" s="125"/>
      <c r="N44" s="125"/>
      <c r="O44" s="125"/>
      <c r="P44" s="125"/>
      <c r="Q44" s="125"/>
      <c r="R44" s="125"/>
      <c r="S44" s="140"/>
      <c r="Y44" s="119"/>
      <c r="AA44" s="120"/>
      <c r="AB44" s="120"/>
      <c r="AC44" s="120"/>
      <c r="AD44" s="120"/>
      <c r="AE44" s="120"/>
      <c r="AF44" s="120"/>
      <c r="AG44" s="120"/>
      <c r="AH44" s="120"/>
      <c r="AI44" s="120"/>
      <c r="AJ44" s="120"/>
      <c r="AK44" s="120"/>
    </row>
    <row r="45" spans="1:37" collapsed="1" x14ac:dyDescent="0.2">
      <c r="A45" s="43" t="s">
        <v>3</v>
      </c>
      <c r="B45" s="98" t="s">
        <v>29</v>
      </c>
      <c r="C45" s="44" t="s">
        <v>61</v>
      </c>
      <c r="D45" s="45">
        <v>26.04</v>
      </c>
      <c r="E45" s="46">
        <f t="shared" ref="E45:E52" ca="1" si="20">IF(D45="","",IF(N(D45)=0,"*",ROUND(100*E$44/(100*D45-40*INT(D45)),2)))</f>
        <v>100</v>
      </c>
      <c r="F45" s="45"/>
      <c r="G45" s="46" t="str">
        <f t="shared" ref="G45:G52" si="21">IF(F45="","",IF(N(F45)=0,"*",ROUND(100*G$44/(100*F45-40*INT(F45)),2)))</f>
        <v/>
      </c>
      <c r="H45" s="45">
        <v>22.44</v>
      </c>
      <c r="I45" s="46">
        <f t="shared" ref="I45:I52" ca="1" si="22">IF(H45="","",IF(N(H45)=0,"*",ROUND(100*I$44/(100*H45-40*INT(H45)),2)))</f>
        <v>95.75</v>
      </c>
      <c r="J45" s="46">
        <f t="shared" ref="J45:J52" ca="1" si="23">SUM(M45:N45)</f>
        <v>195.75</v>
      </c>
      <c r="K45" s="10"/>
      <c r="L45" s="11"/>
      <c r="M45" s="125">
        <f t="shared" ref="M45:N52" ca="1" si="24">LARGE($P45:$X45,M$25)</f>
        <v>100</v>
      </c>
      <c r="N45" s="125">
        <f t="shared" ca="1" si="24"/>
        <v>95.75</v>
      </c>
      <c r="O45" s="125"/>
      <c r="P45" s="125">
        <f t="shared" ref="P45:P52" ca="1" si="25">N(E45)</f>
        <v>100</v>
      </c>
      <c r="Q45" s="125">
        <f t="shared" ref="Q45:Q52" si="26">N(G45)</f>
        <v>0</v>
      </c>
      <c r="R45" s="125">
        <f t="shared" ref="R45:R52" ca="1" si="27">N(I45)</f>
        <v>95.75</v>
      </c>
    </row>
    <row r="46" spans="1:37" x14ac:dyDescent="0.2">
      <c r="A46" s="80" t="s">
        <v>4</v>
      </c>
      <c r="B46" s="40" t="s">
        <v>185</v>
      </c>
      <c r="C46" s="48" t="s">
        <v>63</v>
      </c>
      <c r="D46" s="49"/>
      <c r="E46" s="51" t="str">
        <f t="shared" si="20"/>
        <v/>
      </c>
      <c r="F46" s="49">
        <v>36.04</v>
      </c>
      <c r="G46" s="51">
        <f t="shared" ca="1" si="21"/>
        <v>57.95</v>
      </c>
      <c r="H46" s="49">
        <v>44.5</v>
      </c>
      <c r="I46" s="51">
        <f t="shared" ca="1" si="22"/>
        <v>48.55</v>
      </c>
      <c r="J46" s="51">
        <f t="shared" ca="1" si="23"/>
        <v>106.5</v>
      </c>
      <c r="K46" s="10"/>
      <c r="L46" s="11"/>
      <c r="M46" s="125">
        <f t="shared" ca="1" si="24"/>
        <v>57.95</v>
      </c>
      <c r="N46" s="125">
        <f t="shared" ca="1" si="24"/>
        <v>48.55</v>
      </c>
      <c r="O46" s="125"/>
      <c r="P46" s="125">
        <f t="shared" si="25"/>
        <v>0</v>
      </c>
      <c r="Q46" s="125">
        <f t="shared" ca="1" si="26"/>
        <v>57.95</v>
      </c>
      <c r="R46" s="125">
        <f t="shared" ca="1" si="27"/>
        <v>48.55</v>
      </c>
    </row>
    <row r="47" spans="1:37" x14ac:dyDescent="0.2">
      <c r="A47" s="79" t="s">
        <v>5</v>
      </c>
      <c r="B47" s="73" t="s">
        <v>70</v>
      </c>
      <c r="C47" s="48" t="s">
        <v>63</v>
      </c>
      <c r="D47" s="49"/>
      <c r="E47" s="51" t="str">
        <f t="shared" si="20"/>
        <v/>
      </c>
      <c r="F47" s="49">
        <v>20.54</v>
      </c>
      <c r="G47" s="51">
        <f t="shared" ca="1" si="21"/>
        <v>100</v>
      </c>
      <c r="H47" s="49"/>
      <c r="I47" s="50" t="str">
        <f t="shared" si="22"/>
        <v/>
      </c>
      <c r="J47" s="51">
        <f t="shared" ca="1" si="23"/>
        <v>100</v>
      </c>
      <c r="K47" s="10"/>
      <c r="L47" s="11"/>
      <c r="M47" s="125">
        <f t="shared" ca="1" si="24"/>
        <v>100</v>
      </c>
      <c r="N47" s="125">
        <f t="shared" ca="1" si="24"/>
        <v>0</v>
      </c>
      <c r="O47" s="125"/>
      <c r="P47" s="125">
        <f t="shared" si="25"/>
        <v>0</v>
      </c>
      <c r="Q47" s="125">
        <f t="shared" ca="1" si="26"/>
        <v>100</v>
      </c>
      <c r="R47" s="125">
        <f t="shared" si="27"/>
        <v>0</v>
      </c>
    </row>
    <row r="48" spans="1:37" x14ac:dyDescent="0.2">
      <c r="A48" s="79" t="s">
        <v>5</v>
      </c>
      <c r="B48" s="73" t="s">
        <v>50</v>
      </c>
      <c r="C48" s="48" t="s">
        <v>59</v>
      </c>
      <c r="D48" s="49"/>
      <c r="E48" s="51" t="str">
        <f t="shared" si="20"/>
        <v/>
      </c>
      <c r="F48" s="49"/>
      <c r="G48" s="50" t="str">
        <f t="shared" si="21"/>
        <v/>
      </c>
      <c r="H48" s="49">
        <v>21.46</v>
      </c>
      <c r="I48" s="51">
        <f t="shared" ca="1" si="22"/>
        <v>100</v>
      </c>
      <c r="J48" s="51">
        <f t="shared" ca="1" si="23"/>
        <v>100</v>
      </c>
      <c r="K48" s="10"/>
      <c r="L48" s="11"/>
      <c r="M48" s="125">
        <f t="shared" ca="1" si="24"/>
        <v>100</v>
      </c>
      <c r="N48" s="125">
        <f t="shared" ca="1" si="24"/>
        <v>0</v>
      </c>
      <c r="O48" s="125"/>
      <c r="P48" s="125">
        <f t="shared" si="25"/>
        <v>0</v>
      </c>
      <c r="Q48" s="125">
        <f t="shared" si="26"/>
        <v>0</v>
      </c>
      <c r="R48" s="125">
        <f t="shared" ca="1" si="27"/>
        <v>100</v>
      </c>
    </row>
    <row r="49" spans="1:37" x14ac:dyDescent="0.2">
      <c r="A49" s="79" t="s">
        <v>7</v>
      </c>
      <c r="B49" s="73" t="s">
        <v>95</v>
      </c>
      <c r="C49" s="48" t="s">
        <v>63</v>
      </c>
      <c r="D49" s="49"/>
      <c r="E49" s="42" t="str">
        <f t="shared" si="20"/>
        <v/>
      </c>
      <c r="F49" s="49">
        <v>21.35</v>
      </c>
      <c r="G49" s="42">
        <f t="shared" ca="1" si="21"/>
        <v>96.83</v>
      </c>
      <c r="H49" s="49"/>
      <c r="I49" s="42" t="str">
        <f t="shared" si="22"/>
        <v/>
      </c>
      <c r="J49" s="51">
        <f t="shared" ca="1" si="23"/>
        <v>96.83</v>
      </c>
      <c r="K49" s="10"/>
      <c r="L49" s="11"/>
      <c r="M49" s="125">
        <f t="shared" ca="1" si="24"/>
        <v>96.83</v>
      </c>
      <c r="N49" s="125">
        <f t="shared" ca="1" si="24"/>
        <v>0</v>
      </c>
      <c r="O49" s="125"/>
      <c r="P49" s="125">
        <f t="shared" si="25"/>
        <v>0</v>
      </c>
      <c r="Q49" s="125">
        <f t="shared" ca="1" si="26"/>
        <v>96.83</v>
      </c>
      <c r="R49" s="125">
        <f t="shared" si="27"/>
        <v>0</v>
      </c>
    </row>
    <row r="50" spans="1:37" x14ac:dyDescent="0.2">
      <c r="A50" s="79" t="s">
        <v>8</v>
      </c>
      <c r="B50" s="73" t="s">
        <v>78</v>
      </c>
      <c r="C50" s="48" t="s">
        <v>92</v>
      </c>
      <c r="D50" s="49"/>
      <c r="E50" s="51" t="str">
        <f t="shared" si="20"/>
        <v/>
      </c>
      <c r="F50" s="49">
        <v>29.08</v>
      </c>
      <c r="G50" s="51">
        <f t="shared" ca="1" si="21"/>
        <v>71.739999999999995</v>
      </c>
      <c r="H50" s="49"/>
      <c r="I50" s="51" t="str">
        <f t="shared" si="22"/>
        <v/>
      </c>
      <c r="J50" s="51">
        <f t="shared" ca="1" si="23"/>
        <v>71.739999999999995</v>
      </c>
      <c r="K50" s="10"/>
      <c r="L50" s="11"/>
      <c r="M50" s="125">
        <f t="shared" ca="1" si="24"/>
        <v>71.739999999999995</v>
      </c>
      <c r="N50" s="125">
        <f t="shared" ca="1" si="24"/>
        <v>0</v>
      </c>
      <c r="O50" s="125"/>
      <c r="P50" s="125">
        <f t="shared" si="25"/>
        <v>0</v>
      </c>
      <c r="Q50" s="125">
        <f t="shared" ca="1" si="26"/>
        <v>71.739999999999995</v>
      </c>
      <c r="R50" s="125">
        <f t="shared" si="27"/>
        <v>0</v>
      </c>
    </row>
    <row r="51" spans="1:37" x14ac:dyDescent="0.2">
      <c r="A51" s="79" t="s">
        <v>9</v>
      </c>
      <c r="B51" s="73" t="s">
        <v>202</v>
      </c>
      <c r="C51" s="48" t="s">
        <v>52</v>
      </c>
      <c r="D51" s="41"/>
      <c r="E51" s="51" t="str">
        <f t="shared" si="20"/>
        <v/>
      </c>
      <c r="F51" s="49"/>
      <c r="G51" s="51" t="str">
        <f t="shared" si="21"/>
        <v/>
      </c>
      <c r="H51" s="49">
        <v>37.08</v>
      </c>
      <c r="I51" s="51">
        <f t="shared" ca="1" si="22"/>
        <v>58.62</v>
      </c>
      <c r="J51" s="51">
        <f t="shared" ca="1" si="23"/>
        <v>58.62</v>
      </c>
      <c r="K51" s="10"/>
      <c r="L51" s="11"/>
      <c r="M51" s="125">
        <f t="shared" ca="1" si="24"/>
        <v>58.62</v>
      </c>
      <c r="N51" s="125">
        <f t="shared" ca="1" si="24"/>
        <v>0</v>
      </c>
      <c r="O51" s="125"/>
      <c r="P51" s="125">
        <f t="shared" si="25"/>
        <v>0</v>
      </c>
      <c r="Q51" s="125">
        <f t="shared" si="26"/>
        <v>0</v>
      </c>
      <c r="R51" s="125">
        <f t="shared" ca="1" si="27"/>
        <v>58.62</v>
      </c>
    </row>
    <row r="52" spans="1:37" x14ac:dyDescent="0.2">
      <c r="A52" s="79" t="s">
        <v>10</v>
      </c>
      <c r="B52" s="73" t="s">
        <v>227</v>
      </c>
      <c r="C52" s="48" t="s">
        <v>63</v>
      </c>
      <c r="D52" s="49"/>
      <c r="E52" s="51" t="str">
        <f t="shared" si="20"/>
        <v/>
      </c>
      <c r="F52" s="49">
        <v>38.18</v>
      </c>
      <c r="G52" s="51">
        <f t="shared" ca="1" si="21"/>
        <v>54.57</v>
      </c>
      <c r="H52" s="49"/>
      <c r="I52" s="51" t="str">
        <f t="shared" si="22"/>
        <v/>
      </c>
      <c r="J52" s="51">
        <f t="shared" ca="1" si="23"/>
        <v>54.57</v>
      </c>
      <c r="K52" s="10"/>
      <c r="L52" s="11"/>
      <c r="M52" s="125">
        <f t="shared" ca="1" si="24"/>
        <v>54.57</v>
      </c>
      <c r="N52" s="125">
        <f t="shared" ca="1" si="24"/>
        <v>0</v>
      </c>
      <c r="O52" s="125"/>
      <c r="P52" s="125">
        <f t="shared" si="25"/>
        <v>0</v>
      </c>
      <c r="Q52" s="125">
        <f t="shared" ca="1" si="26"/>
        <v>54.57</v>
      </c>
      <c r="R52" s="125">
        <f t="shared" si="27"/>
        <v>0</v>
      </c>
    </row>
    <row r="53" spans="1:37" x14ac:dyDescent="0.2">
      <c r="A53" s="79"/>
      <c r="B53" s="83" t="s">
        <v>96</v>
      </c>
      <c r="C53" s="48" t="s">
        <v>63</v>
      </c>
      <c r="D53" s="49"/>
      <c r="E53" s="86" t="str">
        <f t="shared" ref="E53:E54" si="28">IF(D53="","",IF(N(D53)=0,"*",ROUND(100*E$44/(100*D53-40*INT(D53)),2)))</f>
        <v/>
      </c>
      <c r="F53" s="49"/>
      <c r="G53" s="42" t="str">
        <f t="shared" ref="G53:G54" si="29">IF(F53="","",IF(N(F53)=0,"*",ROUND(100*G$44/(100*F53-40*INT(F53)),2)))</f>
        <v/>
      </c>
      <c r="H53" s="49"/>
      <c r="I53" s="42" t="str">
        <f t="shared" ref="I53:I54" si="30">IF(H53="","",IF(N(H53)=0,"*",ROUND(100*I$44/(100*H53-40*INT(H53)),2)))</f>
        <v/>
      </c>
      <c r="J53" s="51">
        <f t="shared" ref="J53:J54" si="31">SUM(M53:N53)</f>
        <v>0</v>
      </c>
      <c r="K53" s="10"/>
      <c r="L53" s="11"/>
      <c r="M53" s="125">
        <f t="shared" ref="M53:N54" si="32">LARGE($P53:$X53,M$25)</f>
        <v>0</v>
      </c>
      <c r="N53" s="125">
        <f t="shared" si="32"/>
        <v>0</v>
      </c>
      <c r="O53" s="125"/>
      <c r="P53" s="125">
        <f t="shared" ref="P53:P54" si="33">N(E53)</f>
        <v>0</v>
      </c>
      <c r="Q53" s="125">
        <f t="shared" ref="Q53:Q54" si="34">N(G53)</f>
        <v>0</v>
      </c>
      <c r="R53" s="125">
        <f t="shared" ref="R53:R54" si="35">N(I53)</f>
        <v>0</v>
      </c>
    </row>
    <row r="54" spans="1:37" ht="13.5" thickBot="1" x14ac:dyDescent="0.25">
      <c r="A54" s="99"/>
      <c r="B54" s="75" t="s">
        <v>171</v>
      </c>
      <c r="C54" s="53" t="s">
        <v>52</v>
      </c>
      <c r="D54" s="54" t="s">
        <v>79</v>
      </c>
      <c r="E54" s="56" t="str">
        <f t="shared" si="28"/>
        <v>*</v>
      </c>
      <c r="F54" s="54"/>
      <c r="G54" s="55" t="str">
        <f t="shared" si="29"/>
        <v/>
      </c>
      <c r="H54" s="54"/>
      <c r="I54" s="55" t="str">
        <f t="shared" si="30"/>
        <v/>
      </c>
      <c r="J54" s="55">
        <f t="shared" si="31"/>
        <v>0</v>
      </c>
      <c r="K54" s="10"/>
      <c r="L54" s="11"/>
      <c r="M54" s="125">
        <f t="shared" si="32"/>
        <v>0</v>
      </c>
      <c r="N54" s="125">
        <f t="shared" si="32"/>
        <v>0</v>
      </c>
      <c r="O54" s="125"/>
      <c r="P54" s="125">
        <f t="shared" si="33"/>
        <v>0</v>
      </c>
      <c r="Q54" s="125">
        <f t="shared" si="34"/>
        <v>0</v>
      </c>
      <c r="R54" s="125">
        <f t="shared" si="35"/>
        <v>0</v>
      </c>
    </row>
    <row r="55" spans="1:37" s="30" customFormat="1" ht="13.5" thickBot="1" x14ac:dyDescent="0.25">
      <c r="A55" s="4"/>
      <c r="B55" s="8"/>
      <c r="C55" s="9"/>
      <c r="D55" s="28"/>
      <c r="E55" s="1"/>
      <c r="F55" s="28"/>
      <c r="G55" s="19"/>
      <c r="H55" s="28"/>
      <c r="I55" s="29"/>
      <c r="J55" s="19"/>
      <c r="K55" s="29"/>
      <c r="L55" s="29"/>
      <c r="M55" s="125"/>
      <c r="N55" s="125"/>
      <c r="O55" s="125"/>
      <c r="P55" s="125"/>
      <c r="Q55" s="125"/>
      <c r="R55" s="125"/>
      <c r="S55" s="141"/>
    </row>
    <row r="56" spans="1:37" ht="13.5" customHeight="1" x14ac:dyDescent="0.25">
      <c r="A56" s="158"/>
      <c r="B56" s="152" t="s">
        <v>41</v>
      </c>
      <c r="C56" s="162" t="s">
        <v>2</v>
      </c>
      <c r="D56" s="165" t="s">
        <v>209</v>
      </c>
      <c r="E56" s="165"/>
      <c r="F56" s="165" t="s">
        <v>210</v>
      </c>
      <c r="G56" s="165"/>
      <c r="H56" s="165" t="s">
        <v>203</v>
      </c>
      <c r="I56" s="165"/>
      <c r="J56" s="166" t="s">
        <v>68</v>
      </c>
      <c r="K56" s="169"/>
      <c r="L56" s="169"/>
      <c r="M56" s="125"/>
      <c r="N56" s="125"/>
      <c r="O56" s="125"/>
      <c r="P56" s="125"/>
      <c r="Q56" s="125"/>
      <c r="R56" s="125"/>
    </row>
    <row r="57" spans="1:37" ht="13.5" customHeight="1" x14ac:dyDescent="0.25">
      <c r="A57" s="159"/>
      <c r="B57" s="161"/>
      <c r="C57" s="163"/>
      <c r="D57" s="170" t="s">
        <v>211</v>
      </c>
      <c r="E57" s="170"/>
      <c r="F57" s="170" t="s">
        <v>212</v>
      </c>
      <c r="G57" s="170"/>
      <c r="H57" s="170" t="s">
        <v>213</v>
      </c>
      <c r="I57" s="170"/>
      <c r="J57" s="167"/>
      <c r="K57" s="169"/>
      <c r="L57" s="169"/>
      <c r="M57" s="125"/>
      <c r="N57" s="125"/>
      <c r="O57" s="125"/>
      <c r="P57" s="125"/>
      <c r="Q57" s="125"/>
      <c r="R57" s="125"/>
    </row>
    <row r="58" spans="1:37" ht="13.5" customHeight="1" thickBot="1" x14ac:dyDescent="0.25">
      <c r="A58" s="160"/>
      <c r="B58" s="153"/>
      <c r="C58" s="164"/>
      <c r="D58" s="39" t="s">
        <v>0</v>
      </c>
      <c r="E58" s="15" t="s">
        <v>1</v>
      </c>
      <c r="F58" s="39" t="s">
        <v>0</v>
      </c>
      <c r="G58" s="15" t="s">
        <v>1</v>
      </c>
      <c r="H58" s="39" t="s">
        <v>0</v>
      </c>
      <c r="I58" s="15" t="s">
        <v>1</v>
      </c>
      <c r="J58" s="168"/>
      <c r="K58" s="14"/>
      <c r="L58" s="15"/>
      <c r="M58" s="125"/>
      <c r="N58" s="125"/>
      <c r="O58" s="125"/>
      <c r="P58" s="125"/>
      <c r="Q58" s="125"/>
      <c r="R58" s="125"/>
    </row>
    <row r="59" spans="1:37" s="118" customFormat="1" ht="13.5" hidden="1" outlineLevel="1" thickBot="1" x14ac:dyDescent="0.25">
      <c r="A59" s="113"/>
      <c r="B59" s="114">
        <f>ROW()+1</f>
        <v>60</v>
      </c>
      <c r="C59" s="115" cm="1">
        <f t="array" ref="C59">MATCH(TRUE,ISBLANK(C60:C256),0)+ROW()-1</f>
        <v>70</v>
      </c>
      <c r="D59" s="116">
        <f ca="1">MIN(INDIRECT(ADDRESS($B59,COLUMN())&amp;":"&amp;ADDRESS($C59,COLUMN())))</f>
        <v>14.07</v>
      </c>
      <c r="E59" s="117">
        <f ca="1">100*D59-40*INT(D59)</f>
        <v>847</v>
      </c>
      <c r="F59" s="116">
        <f ca="1">MIN(INDIRECT(ADDRESS($B59,COLUMN())&amp;":"&amp;ADDRESS($C59,COLUMN())))</f>
        <v>11.33</v>
      </c>
      <c r="G59" s="117">
        <f t="shared" ref="G59" ca="1" si="36">F59*100-40*INT(F59)</f>
        <v>693</v>
      </c>
      <c r="H59" s="116">
        <f ca="1">MIN(INDIRECT(ADDRESS($B59,COLUMN())&amp;":"&amp;ADDRESS($C59,COLUMN())))</f>
        <v>50.38</v>
      </c>
      <c r="I59" s="117">
        <f t="shared" ref="I59" ca="1" si="37">H59*100-40*INT(H59)</f>
        <v>3038</v>
      </c>
      <c r="J59" s="116"/>
      <c r="K59" s="117"/>
      <c r="L59" s="116"/>
      <c r="M59" s="125"/>
      <c r="N59" s="125"/>
      <c r="O59" s="125"/>
      <c r="P59" s="125"/>
      <c r="Q59" s="125"/>
      <c r="R59" s="125"/>
      <c r="S59" s="140"/>
      <c r="Y59" s="119"/>
      <c r="AA59" s="120"/>
      <c r="AB59" s="120"/>
      <c r="AC59" s="120"/>
      <c r="AD59" s="120"/>
      <c r="AE59" s="120"/>
      <c r="AF59" s="120"/>
      <c r="AG59" s="120"/>
      <c r="AH59" s="120"/>
      <c r="AI59" s="120"/>
      <c r="AJ59" s="120"/>
      <c r="AK59" s="120"/>
    </row>
    <row r="60" spans="1:37" collapsed="1" x14ac:dyDescent="0.2">
      <c r="A60" s="43" t="s">
        <v>3</v>
      </c>
      <c r="B60" s="84" t="s">
        <v>97</v>
      </c>
      <c r="C60" s="44" t="s">
        <v>63</v>
      </c>
      <c r="D60" s="45">
        <v>15.15</v>
      </c>
      <c r="E60" s="46">
        <f t="shared" ref="E60:E70" ca="1" si="38">IF(D60="","",IF(N(D60)=0,"*",ROUND(100*E$59/(100*D60-40*INT(D60)),2)))</f>
        <v>92.57</v>
      </c>
      <c r="F60" s="45">
        <v>11.33</v>
      </c>
      <c r="G60" s="46">
        <f t="shared" ref="G60:G70" ca="1" si="39">IF(F60="","",IF(N(F60)=0,"*",ROUND(100*G$59/(100*F60-40*INT(F60)),2)))</f>
        <v>100</v>
      </c>
      <c r="H60" s="45"/>
      <c r="I60" s="46" t="str">
        <f t="shared" ref="I60:I70" si="40">IF(H60="","",IF(N(H60)=0,"*",ROUND(100*I$59/(100*H60-40*INT(H60)),2)))</f>
        <v/>
      </c>
      <c r="J60" s="46">
        <f t="shared" ref="J60:J70" ca="1" si="41">SUM(M60:N60)</f>
        <v>192.57</v>
      </c>
      <c r="K60" s="12"/>
      <c r="L60" s="11"/>
      <c r="M60" s="125">
        <f t="shared" ref="M60:N70" ca="1" si="42">LARGE($P60:$X60,M$25)</f>
        <v>100</v>
      </c>
      <c r="N60" s="125">
        <f t="shared" ca="1" si="42"/>
        <v>92.57</v>
      </c>
      <c r="O60" s="125"/>
      <c r="P60" s="125">
        <f t="shared" ref="P60:P70" ca="1" si="43">N(E60)</f>
        <v>92.57</v>
      </c>
      <c r="Q60" s="125">
        <f t="shared" ref="Q60:Q70" ca="1" si="44">N(G60)</f>
        <v>100</v>
      </c>
      <c r="R60" s="125">
        <f t="shared" ref="R60:R70" si="45">N(I60)</f>
        <v>0</v>
      </c>
    </row>
    <row r="61" spans="1:37" x14ac:dyDescent="0.2">
      <c r="A61" s="79" t="s">
        <v>4</v>
      </c>
      <c r="B61" s="73" t="s">
        <v>98</v>
      </c>
      <c r="C61" s="48" t="s">
        <v>160</v>
      </c>
      <c r="D61" s="49">
        <v>15.33</v>
      </c>
      <c r="E61" s="51">
        <f t="shared" ca="1" si="38"/>
        <v>90.78</v>
      </c>
      <c r="F61" s="49">
        <v>14.08</v>
      </c>
      <c r="G61" s="51">
        <f t="shared" ca="1" si="39"/>
        <v>81.72</v>
      </c>
      <c r="H61" s="49"/>
      <c r="I61" s="51" t="str">
        <f t="shared" si="40"/>
        <v/>
      </c>
      <c r="J61" s="51">
        <f t="shared" ca="1" si="41"/>
        <v>172.5</v>
      </c>
      <c r="K61" s="12"/>
      <c r="L61" s="11"/>
      <c r="M61" s="125">
        <f t="shared" ca="1" si="42"/>
        <v>90.78</v>
      </c>
      <c r="N61" s="125">
        <f t="shared" ca="1" si="42"/>
        <v>81.72</v>
      </c>
      <c r="O61" s="125"/>
      <c r="P61" s="125">
        <f t="shared" ca="1" si="43"/>
        <v>90.78</v>
      </c>
      <c r="Q61" s="125">
        <f t="shared" ca="1" si="44"/>
        <v>81.72</v>
      </c>
      <c r="R61" s="125">
        <f t="shared" si="45"/>
        <v>0</v>
      </c>
    </row>
    <row r="62" spans="1:37" x14ac:dyDescent="0.2">
      <c r="A62" s="79" t="s">
        <v>5</v>
      </c>
      <c r="B62" s="73" t="s">
        <v>99</v>
      </c>
      <c r="C62" s="48" t="s">
        <v>160</v>
      </c>
      <c r="D62" s="49">
        <v>14.07</v>
      </c>
      <c r="E62" s="51">
        <f t="shared" ca="1" si="38"/>
        <v>100</v>
      </c>
      <c r="F62" s="49" t="s">
        <v>66</v>
      </c>
      <c r="G62" s="88" t="str">
        <f t="shared" si="39"/>
        <v>*</v>
      </c>
      <c r="H62" s="49"/>
      <c r="I62" s="51" t="str">
        <f t="shared" si="40"/>
        <v/>
      </c>
      <c r="J62" s="51">
        <f t="shared" ca="1" si="41"/>
        <v>100</v>
      </c>
      <c r="K62" s="12"/>
      <c r="L62" s="11"/>
      <c r="M62" s="125">
        <f t="shared" ca="1" si="42"/>
        <v>100</v>
      </c>
      <c r="N62" s="125">
        <f t="shared" ca="1" si="42"/>
        <v>0</v>
      </c>
      <c r="O62" s="125"/>
      <c r="P62" s="125">
        <f t="shared" ca="1" si="43"/>
        <v>100</v>
      </c>
      <c r="Q62" s="125">
        <f t="shared" si="44"/>
        <v>0</v>
      </c>
      <c r="R62" s="125">
        <f t="shared" si="45"/>
        <v>0</v>
      </c>
    </row>
    <row r="63" spans="1:37" x14ac:dyDescent="0.2">
      <c r="A63" s="79" t="s">
        <v>5</v>
      </c>
      <c r="B63" s="73" t="s">
        <v>204</v>
      </c>
      <c r="C63" s="48" t="s">
        <v>52</v>
      </c>
      <c r="D63" s="49"/>
      <c r="E63" s="51" t="str">
        <f t="shared" si="38"/>
        <v/>
      </c>
      <c r="F63" s="49"/>
      <c r="G63" s="51" t="str">
        <f t="shared" si="39"/>
        <v/>
      </c>
      <c r="H63" s="49">
        <v>50.38</v>
      </c>
      <c r="I63" s="51">
        <f t="shared" ca="1" si="40"/>
        <v>100</v>
      </c>
      <c r="J63" s="51">
        <f t="shared" ca="1" si="41"/>
        <v>100</v>
      </c>
      <c r="K63" s="12"/>
      <c r="L63" s="11"/>
      <c r="M63" s="125">
        <f t="shared" ca="1" si="42"/>
        <v>100</v>
      </c>
      <c r="N63" s="125">
        <f t="shared" ca="1" si="42"/>
        <v>0</v>
      </c>
      <c r="O63" s="125"/>
      <c r="P63" s="125">
        <f t="shared" si="43"/>
        <v>0</v>
      </c>
      <c r="Q63" s="125">
        <f t="shared" si="44"/>
        <v>0</v>
      </c>
      <c r="R63" s="125">
        <f t="shared" ca="1" si="45"/>
        <v>100</v>
      </c>
    </row>
    <row r="64" spans="1:37" x14ac:dyDescent="0.2">
      <c r="A64" s="79" t="s">
        <v>7</v>
      </c>
      <c r="B64" s="73" t="s">
        <v>175</v>
      </c>
      <c r="C64" s="48" t="s">
        <v>60</v>
      </c>
      <c r="D64" s="49">
        <v>16.09</v>
      </c>
      <c r="E64" s="51">
        <f t="shared" ca="1" si="38"/>
        <v>87.41</v>
      </c>
      <c r="F64" s="49"/>
      <c r="G64" s="51" t="str">
        <f t="shared" si="39"/>
        <v/>
      </c>
      <c r="H64" s="49"/>
      <c r="I64" s="51" t="str">
        <f t="shared" si="40"/>
        <v/>
      </c>
      <c r="J64" s="51">
        <f t="shared" ca="1" si="41"/>
        <v>87.41</v>
      </c>
      <c r="K64" s="12"/>
      <c r="L64" s="11"/>
      <c r="M64" s="125">
        <f t="shared" ca="1" si="42"/>
        <v>87.41</v>
      </c>
      <c r="N64" s="125">
        <f t="shared" ca="1" si="42"/>
        <v>0</v>
      </c>
      <c r="O64" s="125"/>
      <c r="P64" s="125">
        <f t="shared" ca="1" si="43"/>
        <v>87.41</v>
      </c>
      <c r="Q64" s="125">
        <f t="shared" si="44"/>
        <v>0</v>
      </c>
      <c r="R64" s="125">
        <f t="shared" si="45"/>
        <v>0</v>
      </c>
    </row>
    <row r="65" spans="1:37" x14ac:dyDescent="0.2">
      <c r="A65" s="79" t="s">
        <v>8</v>
      </c>
      <c r="B65" s="73" t="s">
        <v>176</v>
      </c>
      <c r="C65" s="48" t="s">
        <v>60</v>
      </c>
      <c r="D65" s="49">
        <v>16.399999999999999</v>
      </c>
      <c r="E65" s="51">
        <f t="shared" ca="1" si="38"/>
        <v>84.7</v>
      </c>
      <c r="F65" s="49"/>
      <c r="G65" s="51" t="str">
        <f t="shared" si="39"/>
        <v/>
      </c>
      <c r="H65" s="49"/>
      <c r="I65" s="51" t="str">
        <f t="shared" si="40"/>
        <v/>
      </c>
      <c r="J65" s="51">
        <f t="shared" ca="1" si="41"/>
        <v>84.7</v>
      </c>
      <c r="K65" s="12"/>
      <c r="L65" s="11"/>
      <c r="M65" s="125">
        <f t="shared" ca="1" si="42"/>
        <v>84.7</v>
      </c>
      <c r="N65" s="125">
        <f t="shared" ca="1" si="42"/>
        <v>0</v>
      </c>
      <c r="O65" s="125"/>
      <c r="P65" s="125">
        <f t="shared" ca="1" si="43"/>
        <v>84.7</v>
      </c>
      <c r="Q65" s="125">
        <f t="shared" si="44"/>
        <v>0</v>
      </c>
      <c r="R65" s="125">
        <f t="shared" si="45"/>
        <v>0</v>
      </c>
    </row>
    <row r="66" spans="1:37" x14ac:dyDescent="0.2">
      <c r="A66" s="80" t="s">
        <v>9</v>
      </c>
      <c r="B66" s="73" t="s">
        <v>163</v>
      </c>
      <c r="C66" s="48" t="s">
        <v>92</v>
      </c>
      <c r="D66" s="49"/>
      <c r="E66" s="51" t="str">
        <f t="shared" si="38"/>
        <v/>
      </c>
      <c r="F66" s="49">
        <v>15.15</v>
      </c>
      <c r="G66" s="51">
        <f t="shared" ca="1" si="39"/>
        <v>75.739999999999995</v>
      </c>
      <c r="H66" s="49"/>
      <c r="I66" s="51" t="str">
        <f t="shared" si="40"/>
        <v/>
      </c>
      <c r="J66" s="51">
        <f t="shared" ca="1" si="41"/>
        <v>75.739999999999995</v>
      </c>
      <c r="K66" s="12"/>
      <c r="L66" s="11"/>
      <c r="M66" s="125">
        <f t="shared" ca="1" si="42"/>
        <v>75.739999999999995</v>
      </c>
      <c r="N66" s="125">
        <f t="shared" ca="1" si="42"/>
        <v>0</v>
      </c>
      <c r="O66" s="125"/>
      <c r="P66" s="125">
        <f t="shared" si="43"/>
        <v>0</v>
      </c>
      <c r="Q66" s="125">
        <f t="shared" ca="1" si="44"/>
        <v>75.739999999999995</v>
      </c>
      <c r="R66" s="125">
        <f t="shared" si="45"/>
        <v>0</v>
      </c>
    </row>
    <row r="67" spans="1:37" x14ac:dyDescent="0.2">
      <c r="A67" s="79" t="s">
        <v>10</v>
      </c>
      <c r="B67" s="73" t="s">
        <v>100</v>
      </c>
      <c r="C67" s="48" t="s">
        <v>52</v>
      </c>
      <c r="D67" s="49">
        <v>19.28</v>
      </c>
      <c r="E67" s="51">
        <f t="shared" ca="1" si="38"/>
        <v>72.52</v>
      </c>
      <c r="F67" s="49"/>
      <c r="G67" s="51" t="str">
        <f t="shared" si="39"/>
        <v/>
      </c>
      <c r="H67" s="49"/>
      <c r="I67" s="51" t="str">
        <f t="shared" si="40"/>
        <v/>
      </c>
      <c r="J67" s="51">
        <f t="shared" ca="1" si="41"/>
        <v>72.52</v>
      </c>
      <c r="K67" s="12"/>
      <c r="L67" s="11"/>
      <c r="M67" s="125">
        <f t="shared" ca="1" si="42"/>
        <v>72.52</v>
      </c>
      <c r="N67" s="125">
        <f t="shared" ca="1" si="42"/>
        <v>0</v>
      </c>
      <c r="O67" s="125"/>
      <c r="P67" s="125">
        <f t="shared" ca="1" si="43"/>
        <v>72.52</v>
      </c>
      <c r="Q67" s="125">
        <f t="shared" si="44"/>
        <v>0</v>
      </c>
      <c r="R67" s="125">
        <f t="shared" si="45"/>
        <v>0</v>
      </c>
    </row>
    <row r="68" spans="1:37" x14ac:dyDescent="0.2">
      <c r="A68" s="80" t="s">
        <v>11</v>
      </c>
      <c r="B68" s="73" t="s">
        <v>189</v>
      </c>
      <c r="C68" s="48" t="s">
        <v>160</v>
      </c>
      <c r="D68" s="49"/>
      <c r="E68" s="51" t="str">
        <f t="shared" si="38"/>
        <v/>
      </c>
      <c r="F68" s="49">
        <v>17.29</v>
      </c>
      <c r="G68" s="51">
        <f t="shared" ca="1" si="39"/>
        <v>66.06</v>
      </c>
      <c r="H68" s="49"/>
      <c r="I68" s="51" t="str">
        <f t="shared" si="40"/>
        <v/>
      </c>
      <c r="J68" s="51">
        <f t="shared" ca="1" si="41"/>
        <v>66.06</v>
      </c>
      <c r="K68" s="12"/>
      <c r="L68" s="11"/>
      <c r="M68" s="125">
        <f t="shared" ca="1" si="42"/>
        <v>66.06</v>
      </c>
      <c r="N68" s="125">
        <f t="shared" ca="1" si="42"/>
        <v>0</v>
      </c>
      <c r="O68" s="125"/>
      <c r="P68" s="125">
        <f t="shared" si="43"/>
        <v>0</v>
      </c>
      <c r="Q68" s="125">
        <f t="shared" ca="1" si="44"/>
        <v>66.06</v>
      </c>
      <c r="R68" s="125">
        <f t="shared" si="45"/>
        <v>0</v>
      </c>
    </row>
    <row r="69" spans="1:37" x14ac:dyDescent="0.2">
      <c r="A69" s="79" t="s">
        <v>12</v>
      </c>
      <c r="B69" s="73" t="s">
        <v>188</v>
      </c>
      <c r="C69" s="48" t="s">
        <v>52</v>
      </c>
      <c r="D69" s="49"/>
      <c r="E69" s="51" t="str">
        <f t="shared" si="38"/>
        <v/>
      </c>
      <c r="F69" s="49">
        <v>23.29</v>
      </c>
      <c r="G69" s="51">
        <f t="shared" ca="1" si="39"/>
        <v>49.18</v>
      </c>
      <c r="H69" s="49"/>
      <c r="I69" s="51" t="str">
        <f t="shared" si="40"/>
        <v/>
      </c>
      <c r="J69" s="51">
        <f t="shared" ca="1" si="41"/>
        <v>49.18</v>
      </c>
      <c r="K69" s="12"/>
      <c r="L69" s="11"/>
      <c r="M69" s="125">
        <f t="shared" ca="1" si="42"/>
        <v>49.18</v>
      </c>
      <c r="N69" s="125">
        <f t="shared" ca="1" si="42"/>
        <v>0</v>
      </c>
      <c r="O69" s="125"/>
      <c r="P69" s="125">
        <f t="shared" si="43"/>
        <v>0</v>
      </c>
      <c r="Q69" s="125">
        <f t="shared" ca="1" si="44"/>
        <v>49.18</v>
      </c>
      <c r="R69" s="125">
        <f t="shared" si="45"/>
        <v>0</v>
      </c>
    </row>
    <row r="70" spans="1:37" ht="13.5" thickBot="1" x14ac:dyDescent="0.25">
      <c r="A70" s="81" t="s">
        <v>13</v>
      </c>
      <c r="B70" s="75" t="s">
        <v>174</v>
      </c>
      <c r="C70" s="53" t="s">
        <v>60</v>
      </c>
      <c r="D70" s="54">
        <v>40.130000000000003</v>
      </c>
      <c r="E70" s="55">
        <f t="shared" ca="1" si="38"/>
        <v>35.1</v>
      </c>
      <c r="F70" s="54"/>
      <c r="G70" s="55" t="str">
        <f t="shared" si="39"/>
        <v/>
      </c>
      <c r="H70" s="54"/>
      <c r="I70" s="55" t="str">
        <f t="shared" si="40"/>
        <v/>
      </c>
      <c r="J70" s="55">
        <f t="shared" ca="1" si="41"/>
        <v>35.1</v>
      </c>
      <c r="K70" s="12"/>
      <c r="L70" s="11"/>
      <c r="M70" s="125">
        <f t="shared" ca="1" si="42"/>
        <v>35.1</v>
      </c>
      <c r="N70" s="125">
        <f t="shared" ca="1" si="42"/>
        <v>0</v>
      </c>
      <c r="O70" s="125"/>
      <c r="P70" s="125">
        <f t="shared" ca="1" si="43"/>
        <v>35.1</v>
      </c>
      <c r="Q70" s="125">
        <f t="shared" si="44"/>
        <v>0</v>
      </c>
      <c r="R70" s="125">
        <f t="shared" si="45"/>
        <v>0</v>
      </c>
    </row>
    <row r="71" spans="1:37" s="30" customFormat="1" ht="13.5" thickBot="1" x14ac:dyDescent="0.25">
      <c r="A71" s="4"/>
      <c r="B71" s="8"/>
      <c r="C71" s="9"/>
      <c r="D71" s="28"/>
      <c r="E71" s="1"/>
      <c r="F71" s="28"/>
      <c r="G71" s="19"/>
      <c r="H71" s="28"/>
      <c r="I71" s="29"/>
      <c r="J71" s="19"/>
      <c r="K71" s="29"/>
      <c r="L71" s="29"/>
      <c r="M71" s="125"/>
      <c r="N71" s="125"/>
      <c r="O71" s="125"/>
      <c r="P71" s="125"/>
      <c r="Q71" s="125"/>
      <c r="R71" s="125"/>
      <c r="S71" s="141"/>
    </row>
    <row r="72" spans="1:37" ht="13.5" customHeight="1" x14ac:dyDescent="0.25">
      <c r="A72" s="158"/>
      <c r="B72" s="152" t="s">
        <v>39</v>
      </c>
      <c r="C72" s="162" t="s">
        <v>2</v>
      </c>
      <c r="D72" s="165" t="s">
        <v>209</v>
      </c>
      <c r="E72" s="165"/>
      <c r="F72" s="165" t="s">
        <v>210</v>
      </c>
      <c r="G72" s="165"/>
      <c r="H72" s="165" t="s">
        <v>203</v>
      </c>
      <c r="I72" s="165"/>
      <c r="J72" s="166" t="s">
        <v>68</v>
      </c>
      <c r="K72" s="169"/>
      <c r="L72" s="169"/>
      <c r="M72" s="125"/>
      <c r="N72" s="125"/>
      <c r="O72" s="125"/>
      <c r="P72" s="125"/>
      <c r="Q72" s="125"/>
      <c r="R72" s="125"/>
    </row>
    <row r="73" spans="1:37" ht="13.5" customHeight="1" x14ac:dyDescent="0.25">
      <c r="A73" s="159"/>
      <c r="B73" s="161"/>
      <c r="C73" s="163"/>
      <c r="D73" s="170" t="s">
        <v>211</v>
      </c>
      <c r="E73" s="170"/>
      <c r="F73" s="170" t="s">
        <v>212</v>
      </c>
      <c r="G73" s="170"/>
      <c r="H73" s="170" t="s">
        <v>213</v>
      </c>
      <c r="I73" s="170"/>
      <c r="J73" s="167"/>
      <c r="K73" s="169"/>
      <c r="L73" s="169"/>
      <c r="M73" s="125"/>
      <c r="N73" s="125"/>
      <c r="O73" s="125"/>
      <c r="P73" s="125"/>
      <c r="Q73" s="125"/>
      <c r="R73" s="125"/>
    </row>
    <row r="74" spans="1:37" ht="13.5" customHeight="1" thickBot="1" x14ac:dyDescent="0.25">
      <c r="A74" s="160"/>
      <c r="B74" s="153"/>
      <c r="C74" s="164"/>
      <c r="D74" s="26" t="s">
        <v>0</v>
      </c>
      <c r="E74" s="27" t="s">
        <v>1</v>
      </c>
      <c r="F74" s="26" t="s">
        <v>0</v>
      </c>
      <c r="G74" s="27" t="s">
        <v>1</v>
      </c>
      <c r="H74" s="26" t="s">
        <v>0</v>
      </c>
      <c r="I74" s="27" t="s">
        <v>1</v>
      </c>
      <c r="J74" s="168"/>
      <c r="K74" s="14"/>
      <c r="L74" s="15"/>
      <c r="M74" s="125"/>
      <c r="N74" s="125"/>
      <c r="O74" s="125"/>
      <c r="P74" s="125"/>
      <c r="Q74" s="125"/>
      <c r="R74" s="125"/>
    </row>
    <row r="75" spans="1:37" s="118" customFormat="1" ht="13.5" hidden="1" outlineLevel="1" thickBot="1" x14ac:dyDescent="0.25">
      <c r="A75" s="113"/>
      <c r="B75" s="114">
        <f>ROW()+1</f>
        <v>76</v>
      </c>
      <c r="C75" s="115" cm="1">
        <f t="array" ref="C75">MATCH(TRUE,ISBLANK(C76:C256),0)+ROW()-1</f>
        <v>90</v>
      </c>
      <c r="D75" s="116">
        <f ca="1">MIN(INDIRECT(ADDRESS($B75,COLUMN())&amp;":"&amp;ADDRESS($C75,COLUMN())))</f>
        <v>23.34</v>
      </c>
      <c r="E75" s="117">
        <f ca="1">100*D75-40*INT(D75)</f>
        <v>1414</v>
      </c>
      <c r="F75" s="116">
        <f ca="1">MIN(INDIRECT(ADDRESS($B75,COLUMN())&amp;":"&amp;ADDRESS($C75,COLUMN())))</f>
        <v>13.3</v>
      </c>
      <c r="G75" s="117">
        <f t="shared" ref="G75" ca="1" si="46">F75*100-40*INT(F75)</f>
        <v>810</v>
      </c>
      <c r="H75" s="116">
        <f ca="1">MIN(INDIRECT(ADDRESS($B75,COLUMN())&amp;":"&amp;ADDRESS($C75,COLUMN())))</f>
        <v>21.56</v>
      </c>
      <c r="I75" s="117">
        <f t="shared" ref="I75" ca="1" si="47">H75*100-40*INT(H75)</f>
        <v>1316</v>
      </c>
      <c r="J75" s="116"/>
      <c r="K75" s="117"/>
      <c r="L75" s="116"/>
      <c r="M75" s="125"/>
      <c r="N75" s="125"/>
      <c r="O75" s="125"/>
      <c r="P75" s="125"/>
      <c r="Q75" s="125"/>
      <c r="R75" s="125"/>
      <c r="S75" s="140"/>
      <c r="Y75" s="119"/>
      <c r="AA75" s="120"/>
      <c r="AB75" s="120"/>
      <c r="AC75" s="120"/>
      <c r="AD75" s="120"/>
      <c r="AE75" s="120"/>
      <c r="AF75" s="120"/>
      <c r="AG75" s="120"/>
      <c r="AH75" s="120"/>
      <c r="AI75" s="120"/>
      <c r="AJ75" s="120"/>
      <c r="AK75" s="120"/>
    </row>
    <row r="76" spans="1:37" s="147" customFormat="1" collapsed="1" x14ac:dyDescent="0.2">
      <c r="A76" s="43" t="s">
        <v>3</v>
      </c>
      <c r="B76" s="84" t="s">
        <v>177</v>
      </c>
      <c r="C76" s="44" t="s">
        <v>60</v>
      </c>
      <c r="D76" s="45">
        <v>24.32</v>
      </c>
      <c r="E76" s="46">
        <f t="shared" ref="E76:E88" ca="1" si="48">IF(D76="","",IF(N(D76)=0,"*",ROUND(100*E$75/(100*D76-40*INT(D76)),2)))</f>
        <v>96.06</v>
      </c>
      <c r="F76" s="45">
        <v>23.34</v>
      </c>
      <c r="G76" s="47">
        <f t="shared" ref="G76:G88" ca="1" si="49">IF(F76="","",IF(N(F76)=0,"*",ROUND(100*G$75/(100*F76-40*INT(F76)),2)))</f>
        <v>57.28</v>
      </c>
      <c r="H76" s="45">
        <v>25.48</v>
      </c>
      <c r="I76" s="46">
        <f t="shared" ref="I76:I88" ca="1" si="50">IF(H76="","",IF(N(H76)=0,"*",ROUND(100*I$75/(100*H76-40*INT(H76)),2)))</f>
        <v>85.01</v>
      </c>
      <c r="J76" s="46">
        <f t="shared" ref="J76:J88" ca="1" si="51">SUM(M76:N76)</f>
        <v>181.07</v>
      </c>
      <c r="K76" s="143"/>
      <c r="L76" s="144"/>
      <c r="M76" s="145">
        <f t="shared" ref="M76:N88" ca="1" si="52">LARGE($P76:$X76,M$25)</f>
        <v>96.06</v>
      </c>
      <c r="N76" s="145">
        <f t="shared" ca="1" si="52"/>
        <v>85.01</v>
      </c>
      <c r="O76" s="145"/>
      <c r="P76" s="145">
        <f t="shared" ref="P76:P88" ca="1" si="53">N(E76)</f>
        <v>96.06</v>
      </c>
      <c r="Q76" s="145">
        <f t="shared" ref="Q76:Q88" ca="1" si="54">N(G76)</f>
        <v>57.28</v>
      </c>
      <c r="R76" s="145">
        <f t="shared" ref="R76:R88" ca="1" si="55">N(I76)</f>
        <v>85.01</v>
      </c>
      <c r="S76" s="146"/>
    </row>
    <row r="77" spans="1:37" s="18" customFormat="1" x14ac:dyDescent="0.2">
      <c r="A77" s="79" t="s">
        <v>4</v>
      </c>
      <c r="B77" s="73" t="s">
        <v>103</v>
      </c>
      <c r="C77" s="48" t="s">
        <v>59</v>
      </c>
      <c r="D77" s="49">
        <v>23.34</v>
      </c>
      <c r="E77" s="51">
        <f t="shared" ca="1" si="48"/>
        <v>100</v>
      </c>
      <c r="F77" s="49">
        <v>16.579999999999998</v>
      </c>
      <c r="G77" s="51">
        <f t="shared" ca="1" si="49"/>
        <v>79.569999999999993</v>
      </c>
      <c r="H77" s="49"/>
      <c r="I77" s="51" t="str">
        <f t="shared" si="50"/>
        <v/>
      </c>
      <c r="J77" s="51">
        <f t="shared" ca="1" si="51"/>
        <v>179.57</v>
      </c>
      <c r="K77" s="12"/>
      <c r="L77" s="11"/>
      <c r="M77" s="145">
        <f t="shared" ca="1" si="52"/>
        <v>100</v>
      </c>
      <c r="N77" s="145">
        <f t="shared" ca="1" si="52"/>
        <v>79.569999999999993</v>
      </c>
      <c r="O77" s="145"/>
      <c r="P77" s="145">
        <f t="shared" ca="1" si="53"/>
        <v>100</v>
      </c>
      <c r="Q77" s="145">
        <f t="shared" ca="1" si="54"/>
        <v>79.569999999999993</v>
      </c>
      <c r="R77" s="145">
        <f t="shared" si="55"/>
        <v>0</v>
      </c>
      <c r="S77" s="142"/>
    </row>
    <row r="78" spans="1:37" s="18" customFormat="1" x14ac:dyDescent="0.2">
      <c r="A78" s="79" t="s">
        <v>5</v>
      </c>
      <c r="B78" s="73" t="s">
        <v>104</v>
      </c>
      <c r="C78" s="48" t="s">
        <v>224</v>
      </c>
      <c r="D78" s="49"/>
      <c r="E78" s="51" t="str">
        <f t="shared" si="48"/>
        <v/>
      </c>
      <c r="F78" s="49">
        <v>17.260000000000002</v>
      </c>
      <c r="G78" s="51">
        <f t="shared" ca="1" si="49"/>
        <v>77.44</v>
      </c>
      <c r="H78" s="49">
        <v>21.56</v>
      </c>
      <c r="I78" s="51">
        <f t="shared" ca="1" si="50"/>
        <v>100</v>
      </c>
      <c r="J78" s="51">
        <f t="shared" ca="1" si="51"/>
        <v>177.44</v>
      </c>
      <c r="K78" s="12"/>
      <c r="L78" s="11"/>
      <c r="M78" s="145">
        <f t="shared" ca="1" si="52"/>
        <v>100</v>
      </c>
      <c r="N78" s="145">
        <f t="shared" ca="1" si="52"/>
        <v>77.44</v>
      </c>
      <c r="O78" s="145"/>
      <c r="P78" s="145">
        <f t="shared" si="53"/>
        <v>0</v>
      </c>
      <c r="Q78" s="145">
        <f t="shared" ca="1" si="54"/>
        <v>77.44</v>
      </c>
      <c r="R78" s="145">
        <f t="shared" ca="1" si="55"/>
        <v>100</v>
      </c>
      <c r="S78" s="142"/>
    </row>
    <row r="79" spans="1:37" s="18" customFormat="1" x14ac:dyDescent="0.2">
      <c r="A79" s="79" t="s">
        <v>6</v>
      </c>
      <c r="B79" s="73" t="s">
        <v>101</v>
      </c>
      <c r="C79" s="48" t="s">
        <v>60</v>
      </c>
      <c r="D79" s="49">
        <v>27.31</v>
      </c>
      <c r="E79" s="51">
        <f t="shared" ca="1" si="48"/>
        <v>85.65</v>
      </c>
      <c r="F79" s="49">
        <v>23.5</v>
      </c>
      <c r="G79" s="50">
        <f t="shared" ca="1" si="49"/>
        <v>56.64</v>
      </c>
      <c r="H79" s="49">
        <v>27.46</v>
      </c>
      <c r="I79" s="51">
        <f t="shared" ca="1" si="50"/>
        <v>78.989999999999995</v>
      </c>
      <c r="J79" s="51">
        <f t="shared" ca="1" si="51"/>
        <v>164.64</v>
      </c>
      <c r="K79" s="12"/>
      <c r="L79" s="11"/>
      <c r="M79" s="145">
        <f t="shared" ca="1" si="52"/>
        <v>85.65</v>
      </c>
      <c r="N79" s="145">
        <f t="shared" ca="1" si="52"/>
        <v>78.989999999999995</v>
      </c>
      <c r="O79" s="145"/>
      <c r="P79" s="145">
        <f t="shared" ca="1" si="53"/>
        <v>85.65</v>
      </c>
      <c r="Q79" s="145">
        <f t="shared" ca="1" si="54"/>
        <v>56.64</v>
      </c>
      <c r="R79" s="145">
        <f t="shared" ca="1" si="55"/>
        <v>78.989999999999995</v>
      </c>
      <c r="S79" s="142"/>
    </row>
    <row r="80" spans="1:37" s="18" customFormat="1" x14ac:dyDescent="0.2">
      <c r="A80" s="79" t="s">
        <v>7</v>
      </c>
      <c r="B80" s="73" t="s">
        <v>234</v>
      </c>
      <c r="C80" s="48" t="s">
        <v>59</v>
      </c>
      <c r="D80" s="49"/>
      <c r="E80" s="51" t="str">
        <f t="shared" si="48"/>
        <v/>
      </c>
      <c r="F80" s="49">
        <v>13.3</v>
      </c>
      <c r="G80" s="51">
        <f t="shared" ca="1" si="49"/>
        <v>100</v>
      </c>
      <c r="H80" s="49"/>
      <c r="I80" s="51" t="str">
        <f t="shared" si="50"/>
        <v/>
      </c>
      <c r="J80" s="51">
        <f t="shared" ca="1" si="51"/>
        <v>100</v>
      </c>
      <c r="K80" s="12"/>
      <c r="L80" s="11"/>
      <c r="M80" s="145">
        <f t="shared" ca="1" si="52"/>
        <v>100</v>
      </c>
      <c r="N80" s="145">
        <f t="shared" ca="1" si="52"/>
        <v>0</v>
      </c>
      <c r="O80" s="145"/>
      <c r="P80" s="145">
        <f t="shared" si="53"/>
        <v>0</v>
      </c>
      <c r="Q80" s="145">
        <f t="shared" ca="1" si="54"/>
        <v>100</v>
      </c>
      <c r="R80" s="145">
        <f t="shared" si="55"/>
        <v>0</v>
      </c>
      <c r="S80" s="142"/>
    </row>
    <row r="81" spans="1:37" s="18" customFormat="1" x14ac:dyDescent="0.2">
      <c r="A81" s="79" t="s">
        <v>8</v>
      </c>
      <c r="B81" s="73" t="s">
        <v>165</v>
      </c>
      <c r="C81" s="48" t="s">
        <v>52</v>
      </c>
      <c r="D81" s="49"/>
      <c r="E81" s="52" t="str">
        <f t="shared" si="48"/>
        <v/>
      </c>
      <c r="F81" s="49">
        <v>13.41</v>
      </c>
      <c r="G81" s="51">
        <f t="shared" ca="1" si="49"/>
        <v>98.66</v>
      </c>
      <c r="H81" s="49"/>
      <c r="I81" s="52" t="str">
        <f t="shared" si="50"/>
        <v/>
      </c>
      <c r="J81" s="51">
        <f t="shared" ca="1" si="51"/>
        <v>98.66</v>
      </c>
      <c r="K81" s="12"/>
      <c r="L81" s="11"/>
      <c r="M81" s="145">
        <f t="shared" ca="1" si="52"/>
        <v>98.66</v>
      </c>
      <c r="N81" s="145">
        <f t="shared" ca="1" si="52"/>
        <v>0</v>
      </c>
      <c r="O81" s="145"/>
      <c r="P81" s="145">
        <f t="shared" si="53"/>
        <v>0</v>
      </c>
      <c r="Q81" s="145">
        <f t="shared" ca="1" si="54"/>
        <v>98.66</v>
      </c>
      <c r="R81" s="145">
        <f t="shared" si="55"/>
        <v>0</v>
      </c>
      <c r="S81" s="142"/>
    </row>
    <row r="82" spans="1:37" s="18" customFormat="1" x14ac:dyDescent="0.2">
      <c r="A82" s="80" t="s">
        <v>9</v>
      </c>
      <c r="B82" s="73" t="s">
        <v>164</v>
      </c>
      <c r="C82" s="48" t="s">
        <v>87</v>
      </c>
      <c r="D82" s="49"/>
      <c r="E82" s="51" t="str">
        <f t="shared" si="48"/>
        <v/>
      </c>
      <c r="F82" s="49"/>
      <c r="G82" s="51" t="str">
        <f t="shared" si="49"/>
        <v/>
      </c>
      <c r="H82" s="49">
        <v>25.59</v>
      </c>
      <c r="I82" s="51">
        <f t="shared" ca="1" si="50"/>
        <v>84.41</v>
      </c>
      <c r="J82" s="51">
        <f t="shared" ca="1" si="51"/>
        <v>84.41</v>
      </c>
      <c r="K82" s="12"/>
      <c r="L82" s="11"/>
      <c r="M82" s="145">
        <f t="shared" ca="1" si="52"/>
        <v>84.41</v>
      </c>
      <c r="N82" s="145">
        <f t="shared" ca="1" si="52"/>
        <v>0</v>
      </c>
      <c r="O82" s="145"/>
      <c r="P82" s="145">
        <f t="shared" si="53"/>
        <v>0</v>
      </c>
      <c r="Q82" s="145">
        <f t="shared" si="54"/>
        <v>0</v>
      </c>
      <c r="R82" s="145">
        <f t="shared" ca="1" si="55"/>
        <v>84.41</v>
      </c>
      <c r="S82" s="142"/>
    </row>
    <row r="83" spans="1:37" s="18" customFormat="1" x14ac:dyDescent="0.2">
      <c r="A83" s="79" t="s">
        <v>10</v>
      </c>
      <c r="B83" s="73" t="s">
        <v>221</v>
      </c>
      <c r="C83" s="48" t="s">
        <v>60</v>
      </c>
      <c r="D83" s="49"/>
      <c r="E83" s="52" t="str">
        <f t="shared" si="48"/>
        <v/>
      </c>
      <c r="F83" s="49">
        <v>17.25</v>
      </c>
      <c r="G83" s="51">
        <f t="shared" ca="1" si="49"/>
        <v>77.510000000000005</v>
      </c>
      <c r="H83" s="49"/>
      <c r="I83" s="51" t="str">
        <f t="shared" si="50"/>
        <v/>
      </c>
      <c r="J83" s="51">
        <f t="shared" ca="1" si="51"/>
        <v>77.510000000000005</v>
      </c>
      <c r="K83" s="12"/>
      <c r="L83" s="11"/>
      <c r="M83" s="145">
        <f t="shared" ca="1" si="52"/>
        <v>77.510000000000005</v>
      </c>
      <c r="N83" s="145">
        <f t="shared" ca="1" si="52"/>
        <v>0</v>
      </c>
      <c r="O83" s="145"/>
      <c r="P83" s="145">
        <f t="shared" si="53"/>
        <v>0</v>
      </c>
      <c r="Q83" s="145">
        <f t="shared" ca="1" si="54"/>
        <v>77.510000000000005</v>
      </c>
      <c r="R83" s="145">
        <f t="shared" si="55"/>
        <v>0</v>
      </c>
      <c r="S83" s="142"/>
    </row>
    <row r="84" spans="1:37" s="18" customFormat="1" x14ac:dyDescent="0.2">
      <c r="A84" s="80" t="s">
        <v>11</v>
      </c>
      <c r="B84" s="73" t="s">
        <v>235</v>
      </c>
      <c r="C84" s="48" t="s">
        <v>52</v>
      </c>
      <c r="D84" s="49"/>
      <c r="E84" s="51" t="str">
        <f t="shared" si="48"/>
        <v/>
      </c>
      <c r="F84" s="49">
        <v>19.149999999999999</v>
      </c>
      <c r="G84" s="51">
        <f t="shared" ca="1" si="49"/>
        <v>70.13</v>
      </c>
      <c r="H84" s="49"/>
      <c r="I84" s="51" t="str">
        <f t="shared" si="50"/>
        <v/>
      </c>
      <c r="J84" s="51">
        <f t="shared" ca="1" si="51"/>
        <v>70.13</v>
      </c>
      <c r="K84" s="12"/>
      <c r="L84" s="11"/>
      <c r="M84" s="145">
        <f t="shared" ca="1" si="52"/>
        <v>70.13</v>
      </c>
      <c r="N84" s="145">
        <f t="shared" ca="1" si="52"/>
        <v>0</v>
      </c>
      <c r="O84" s="145"/>
      <c r="P84" s="145">
        <f t="shared" si="53"/>
        <v>0</v>
      </c>
      <c r="Q84" s="145">
        <f t="shared" ca="1" si="54"/>
        <v>70.13</v>
      </c>
      <c r="R84" s="145">
        <f t="shared" si="55"/>
        <v>0</v>
      </c>
      <c r="S84" s="142"/>
    </row>
    <row r="85" spans="1:37" s="18" customFormat="1" x14ac:dyDescent="0.2">
      <c r="A85" s="79" t="s">
        <v>12</v>
      </c>
      <c r="B85" s="73" t="s">
        <v>236</v>
      </c>
      <c r="C85" s="48" t="s">
        <v>92</v>
      </c>
      <c r="D85" s="49"/>
      <c r="E85" s="51" t="str">
        <f t="shared" si="48"/>
        <v/>
      </c>
      <c r="F85" s="49">
        <v>20.58</v>
      </c>
      <c r="G85" s="51">
        <f t="shared" ca="1" si="49"/>
        <v>64.39</v>
      </c>
      <c r="H85" s="49"/>
      <c r="I85" s="51" t="str">
        <f t="shared" si="50"/>
        <v/>
      </c>
      <c r="J85" s="51">
        <f t="shared" ca="1" si="51"/>
        <v>64.39</v>
      </c>
      <c r="K85" s="12"/>
      <c r="L85" s="11"/>
      <c r="M85" s="145">
        <f t="shared" ca="1" si="52"/>
        <v>64.39</v>
      </c>
      <c r="N85" s="145">
        <f t="shared" ca="1" si="52"/>
        <v>0</v>
      </c>
      <c r="O85" s="145"/>
      <c r="P85" s="145">
        <f t="shared" si="53"/>
        <v>0</v>
      </c>
      <c r="Q85" s="145">
        <f t="shared" ca="1" si="54"/>
        <v>64.39</v>
      </c>
      <c r="R85" s="145">
        <f t="shared" si="55"/>
        <v>0</v>
      </c>
      <c r="S85" s="142"/>
    </row>
    <row r="86" spans="1:37" s="18" customFormat="1" x14ac:dyDescent="0.2">
      <c r="A86" s="79" t="s">
        <v>13</v>
      </c>
      <c r="B86" s="73" t="s">
        <v>237</v>
      </c>
      <c r="C86" s="48" t="s">
        <v>92</v>
      </c>
      <c r="D86" s="49"/>
      <c r="E86" s="51" t="str">
        <f t="shared" si="48"/>
        <v/>
      </c>
      <c r="F86" s="49">
        <v>25.13</v>
      </c>
      <c r="G86" s="51">
        <f t="shared" ca="1" si="49"/>
        <v>53.54</v>
      </c>
      <c r="H86" s="49"/>
      <c r="I86" s="51" t="str">
        <f t="shared" si="50"/>
        <v/>
      </c>
      <c r="J86" s="51">
        <f t="shared" ca="1" si="51"/>
        <v>53.54</v>
      </c>
      <c r="K86" s="12"/>
      <c r="L86" s="11"/>
      <c r="M86" s="145">
        <f t="shared" ca="1" si="52"/>
        <v>53.54</v>
      </c>
      <c r="N86" s="145">
        <f t="shared" ca="1" si="52"/>
        <v>0</v>
      </c>
      <c r="O86" s="145"/>
      <c r="P86" s="145">
        <f t="shared" si="53"/>
        <v>0</v>
      </c>
      <c r="Q86" s="145">
        <f t="shared" ca="1" si="54"/>
        <v>53.54</v>
      </c>
      <c r="R86" s="145">
        <f t="shared" si="55"/>
        <v>0</v>
      </c>
      <c r="S86" s="142"/>
    </row>
    <row r="87" spans="1:37" s="18" customFormat="1" x14ac:dyDescent="0.2">
      <c r="A87" s="79" t="s">
        <v>14</v>
      </c>
      <c r="B87" s="73" t="s">
        <v>102</v>
      </c>
      <c r="C87" s="48" t="s">
        <v>52</v>
      </c>
      <c r="D87" s="49" t="s">
        <v>219</v>
      </c>
      <c r="E87" s="52" t="str">
        <f t="shared" si="48"/>
        <v>*</v>
      </c>
      <c r="F87" s="49"/>
      <c r="G87" s="51" t="str">
        <f t="shared" si="49"/>
        <v/>
      </c>
      <c r="H87" s="49">
        <v>44.59</v>
      </c>
      <c r="I87" s="51">
        <f t="shared" ca="1" si="50"/>
        <v>48.76</v>
      </c>
      <c r="J87" s="51">
        <f t="shared" ca="1" si="51"/>
        <v>48.76</v>
      </c>
      <c r="K87" s="12"/>
      <c r="L87" s="11"/>
      <c r="M87" s="145">
        <f t="shared" ca="1" si="52"/>
        <v>48.76</v>
      </c>
      <c r="N87" s="145">
        <f t="shared" ca="1" si="52"/>
        <v>0</v>
      </c>
      <c r="O87" s="145"/>
      <c r="P87" s="145">
        <f t="shared" si="53"/>
        <v>0</v>
      </c>
      <c r="Q87" s="145">
        <f t="shared" si="54"/>
        <v>0</v>
      </c>
      <c r="R87" s="145">
        <f t="shared" ca="1" si="55"/>
        <v>48.76</v>
      </c>
      <c r="S87" s="142"/>
    </row>
    <row r="88" spans="1:37" s="18" customFormat="1" x14ac:dyDescent="0.2">
      <c r="A88" s="80" t="s">
        <v>15</v>
      </c>
      <c r="B88" s="73" t="s">
        <v>208</v>
      </c>
      <c r="C88" s="48" t="s">
        <v>52</v>
      </c>
      <c r="D88" s="49"/>
      <c r="E88" s="51" t="str">
        <f t="shared" si="48"/>
        <v/>
      </c>
      <c r="F88" s="49">
        <v>28.35</v>
      </c>
      <c r="G88" s="51">
        <f t="shared" ca="1" si="49"/>
        <v>47.23</v>
      </c>
      <c r="H88" s="49"/>
      <c r="I88" s="51" t="str">
        <f t="shared" si="50"/>
        <v/>
      </c>
      <c r="J88" s="51">
        <f t="shared" ca="1" si="51"/>
        <v>47.23</v>
      </c>
      <c r="K88" s="12"/>
      <c r="L88" s="11"/>
      <c r="M88" s="145">
        <f t="shared" ca="1" si="52"/>
        <v>47.23</v>
      </c>
      <c r="N88" s="145">
        <f t="shared" ca="1" si="52"/>
        <v>0</v>
      </c>
      <c r="O88" s="145"/>
      <c r="P88" s="145">
        <f t="shared" si="53"/>
        <v>0</v>
      </c>
      <c r="Q88" s="145">
        <f t="shared" ca="1" si="54"/>
        <v>47.23</v>
      </c>
      <c r="R88" s="145">
        <f t="shared" si="55"/>
        <v>0</v>
      </c>
      <c r="S88" s="142"/>
    </row>
    <row r="89" spans="1:37" s="18" customFormat="1" x14ac:dyDescent="0.2">
      <c r="A89" s="80"/>
      <c r="B89" s="73" t="s">
        <v>243</v>
      </c>
      <c r="C89" s="48" t="s">
        <v>92</v>
      </c>
      <c r="D89" s="49"/>
      <c r="E89" s="51" t="str">
        <f t="shared" ref="E89:E90" si="56">IF(D89="","",IF(N(D89)=0,"*",ROUND(100*E$75/(100*D89-40*INT(D89)),2)))</f>
        <v/>
      </c>
      <c r="F89" s="49" t="s">
        <v>81</v>
      </c>
      <c r="G89" s="52" t="str">
        <f t="shared" ref="G89:G90" si="57">IF(F89="","",IF(N(F89)=0,"*",ROUND(100*G$75/(100*F89-40*INT(F89)),2)))</f>
        <v>*</v>
      </c>
      <c r="H89" s="49"/>
      <c r="I89" s="51" t="str">
        <f t="shared" ref="I89:I90" si="58">IF(H89="","",IF(N(H89)=0,"*",ROUND(100*I$75/(100*H89-40*INT(H89)),2)))</f>
        <v/>
      </c>
      <c r="J89" s="51">
        <f t="shared" ref="J89:J90" si="59">SUM(M89:N89)</f>
        <v>0</v>
      </c>
      <c r="K89" s="12"/>
      <c r="L89" s="11"/>
      <c r="M89" s="145">
        <f t="shared" ref="M89:N90" si="60">LARGE($P89:$X89,M$25)</f>
        <v>0</v>
      </c>
      <c r="N89" s="145">
        <f t="shared" si="60"/>
        <v>0</v>
      </c>
      <c r="O89" s="145"/>
      <c r="P89" s="145">
        <f t="shared" ref="P89:P90" si="61">N(E89)</f>
        <v>0</v>
      </c>
      <c r="Q89" s="145">
        <f t="shared" ref="Q89:Q90" si="62">N(G89)</f>
        <v>0</v>
      </c>
      <c r="R89" s="145">
        <f t="shared" ref="R89:R90" si="63">N(I89)</f>
        <v>0</v>
      </c>
      <c r="S89" s="142"/>
    </row>
    <row r="90" spans="1:37" ht="13.5" thickBot="1" x14ac:dyDescent="0.25">
      <c r="A90" s="81"/>
      <c r="B90" s="75" t="s">
        <v>178</v>
      </c>
      <c r="C90" s="53" t="s">
        <v>60</v>
      </c>
      <c r="D90" s="54" t="s">
        <v>219</v>
      </c>
      <c r="E90" s="56" t="str">
        <f t="shared" si="56"/>
        <v>*</v>
      </c>
      <c r="F90" s="54"/>
      <c r="G90" s="55" t="str">
        <f t="shared" si="57"/>
        <v/>
      </c>
      <c r="H90" s="54"/>
      <c r="I90" s="55" t="str">
        <f t="shared" si="58"/>
        <v/>
      </c>
      <c r="J90" s="55">
        <f t="shared" si="59"/>
        <v>0</v>
      </c>
      <c r="K90" s="12"/>
      <c r="L90" s="11"/>
      <c r="M90" s="125">
        <f t="shared" si="60"/>
        <v>0</v>
      </c>
      <c r="N90" s="125">
        <f t="shared" si="60"/>
        <v>0</v>
      </c>
      <c r="O90" s="125"/>
      <c r="P90" s="125">
        <f t="shared" si="61"/>
        <v>0</v>
      </c>
      <c r="Q90" s="125">
        <f t="shared" si="62"/>
        <v>0</v>
      </c>
      <c r="R90" s="125">
        <f t="shared" si="63"/>
        <v>0</v>
      </c>
    </row>
    <row r="91" spans="1:37" ht="13.5" thickBot="1" x14ac:dyDescent="0.25">
      <c r="M91" s="125"/>
      <c r="N91" s="125"/>
      <c r="O91" s="125"/>
      <c r="P91" s="125"/>
      <c r="Q91" s="125"/>
      <c r="R91" s="125"/>
    </row>
    <row r="92" spans="1:37" ht="13.5" customHeight="1" x14ac:dyDescent="0.25">
      <c r="A92" s="158"/>
      <c r="B92" s="152" t="s">
        <v>37</v>
      </c>
      <c r="C92" s="162" t="s">
        <v>2</v>
      </c>
      <c r="D92" s="165" t="s">
        <v>209</v>
      </c>
      <c r="E92" s="165"/>
      <c r="F92" s="165" t="s">
        <v>210</v>
      </c>
      <c r="G92" s="165"/>
      <c r="H92" s="165" t="s">
        <v>203</v>
      </c>
      <c r="I92" s="165"/>
      <c r="J92" s="166" t="s">
        <v>68</v>
      </c>
      <c r="K92" s="169"/>
      <c r="L92" s="169"/>
      <c r="M92" s="125"/>
      <c r="N92" s="125"/>
      <c r="O92" s="125"/>
      <c r="P92" s="125"/>
      <c r="Q92" s="125"/>
      <c r="R92" s="125"/>
    </row>
    <row r="93" spans="1:37" ht="13.5" customHeight="1" x14ac:dyDescent="0.25">
      <c r="A93" s="159"/>
      <c r="B93" s="161"/>
      <c r="C93" s="163"/>
      <c r="D93" s="170" t="s">
        <v>211</v>
      </c>
      <c r="E93" s="170"/>
      <c r="F93" s="170" t="s">
        <v>212</v>
      </c>
      <c r="G93" s="170"/>
      <c r="H93" s="170" t="s">
        <v>213</v>
      </c>
      <c r="I93" s="170"/>
      <c r="J93" s="167"/>
      <c r="K93" s="169"/>
      <c r="L93" s="169"/>
      <c r="M93" s="125"/>
      <c r="N93" s="125"/>
      <c r="O93" s="125"/>
      <c r="P93" s="125"/>
      <c r="Q93" s="125"/>
      <c r="R93" s="125"/>
    </row>
    <row r="94" spans="1:37" ht="13.5" customHeight="1" thickBot="1" x14ac:dyDescent="0.25">
      <c r="A94" s="160"/>
      <c r="B94" s="153"/>
      <c r="C94" s="164"/>
      <c r="D94" s="26" t="s">
        <v>0</v>
      </c>
      <c r="E94" s="27" t="s">
        <v>1</v>
      </c>
      <c r="F94" s="26" t="s">
        <v>0</v>
      </c>
      <c r="G94" s="27" t="s">
        <v>1</v>
      </c>
      <c r="H94" s="26" t="s">
        <v>0</v>
      </c>
      <c r="I94" s="27" t="s">
        <v>1</v>
      </c>
      <c r="J94" s="168"/>
      <c r="K94" s="14"/>
      <c r="L94" s="15"/>
      <c r="M94" s="125"/>
      <c r="N94" s="125"/>
      <c r="O94" s="125"/>
      <c r="P94" s="125"/>
      <c r="Q94" s="125"/>
      <c r="R94" s="125"/>
    </row>
    <row r="95" spans="1:37" s="118" customFormat="1" ht="13.5" hidden="1" outlineLevel="1" thickBot="1" x14ac:dyDescent="0.25">
      <c r="A95" s="113"/>
      <c r="B95" s="114">
        <f>ROW()+1</f>
        <v>96</v>
      </c>
      <c r="C95" s="115" cm="1">
        <f t="array" ref="C95">MATCH(TRUE,ISBLANK(C96:C256),0)+ROW()-1</f>
        <v>100</v>
      </c>
      <c r="D95" s="116">
        <f ca="1">MIN(INDIRECT(ADDRESS($B95,COLUMN())&amp;":"&amp;ADDRESS($C95,COLUMN())))</f>
        <v>18.07</v>
      </c>
      <c r="E95" s="117">
        <f ca="1">100*D95-40*INT(D95)</f>
        <v>1087</v>
      </c>
      <c r="F95" s="116">
        <f ca="1">MIN(INDIRECT(ADDRESS($B95,COLUMN())&amp;":"&amp;ADDRESS($C95,COLUMN())))</f>
        <v>16.59</v>
      </c>
      <c r="G95" s="117">
        <f t="shared" ref="G95" ca="1" si="64">F95*100-40*INT(F95)</f>
        <v>1019</v>
      </c>
      <c r="H95" s="116">
        <f ca="1">MIN(INDIRECT(ADDRESS($B95,COLUMN())&amp;":"&amp;ADDRESS($C95,COLUMN())))</f>
        <v>23.31</v>
      </c>
      <c r="I95" s="117">
        <f t="shared" ref="I95" ca="1" si="65">H95*100-40*INT(H95)</f>
        <v>1411</v>
      </c>
      <c r="J95" s="116"/>
      <c r="K95" s="117"/>
      <c r="L95" s="116"/>
      <c r="M95" s="125"/>
      <c r="N95" s="125"/>
      <c r="O95" s="125"/>
      <c r="P95" s="125"/>
      <c r="Q95" s="125"/>
      <c r="R95" s="125"/>
      <c r="S95" s="140"/>
      <c r="Y95" s="119"/>
      <c r="AA95" s="120"/>
      <c r="AB95" s="120"/>
      <c r="AC95" s="120"/>
      <c r="AD95" s="120"/>
      <c r="AE95" s="120"/>
      <c r="AF95" s="120"/>
      <c r="AG95" s="120"/>
      <c r="AH95" s="120"/>
      <c r="AI95" s="120"/>
      <c r="AJ95" s="120"/>
      <c r="AK95" s="120"/>
    </row>
    <row r="96" spans="1:37" collapsed="1" x14ac:dyDescent="0.2">
      <c r="A96" s="43" t="s">
        <v>3</v>
      </c>
      <c r="B96" s="84" t="s">
        <v>74</v>
      </c>
      <c r="C96" s="44" t="s">
        <v>52</v>
      </c>
      <c r="D96" s="45">
        <v>18.329999999999998</v>
      </c>
      <c r="E96" s="46">
        <f ca="1">IF(D96="","",IF(N(D96)=0,"*",ROUND(100*E$95/(100*D96-40*INT(D96)),2)))</f>
        <v>97.66</v>
      </c>
      <c r="F96" s="45">
        <v>16.59</v>
      </c>
      <c r="G96" s="46">
        <f ca="1">IF(F96="","",IF(N(F96)=0,"*",ROUND(100*G$95/(100*F96-40*INT(F96)),2)))</f>
        <v>100</v>
      </c>
      <c r="H96" s="45"/>
      <c r="I96" s="46" t="str">
        <f>IF(H96="","",IF(N(H96)=0,"*",ROUND(100*I$95/(100*H96-40*INT(H96)),2)))</f>
        <v/>
      </c>
      <c r="J96" s="46">
        <f ca="1">SUM(M96:N96)</f>
        <v>197.66</v>
      </c>
      <c r="K96" s="12"/>
      <c r="L96" s="11"/>
      <c r="M96" s="125">
        <f t="shared" ref="M96:N100" ca="1" si="66">LARGE($P96:$X96,M$25)</f>
        <v>100</v>
      </c>
      <c r="N96" s="125">
        <f t="shared" ca="1" si="66"/>
        <v>97.66</v>
      </c>
      <c r="O96" s="125"/>
      <c r="P96" s="125">
        <f ca="1">N(E96)</f>
        <v>97.66</v>
      </c>
      <c r="Q96" s="125">
        <f ca="1">N(G96)</f>
        <v>100</v>
      </c>
      <c r="R96" s="125">
        <f>N(I96)</f>
        <v>0</v>
      </c>
    </row>
    <row r="97" spans="1:37" x14ac:dyDescent="0.2">
      <c r="A97" s="79" t="s">
        <v>4</v>
      </c>
      <c r="B97" s="73" t="s">
        <v>106</v>
      </c>
      <c r="C97" s="48" t="s">
        <v>52</v>
      </c>
      <c r="D97" s="49">
        <v>19.16</v>
      </c>
      <c r="E97" s="51">
        <f ca="1">IF(D97="","",IF(N(D97)=0,"*",ROUND(100*E$95/(100*D97-40*INT(D97)),2)))</f>
        <v>94.03</v>
      </c>
      <c r="F97" s="49" t="s">
        <v>81</v>
      </c>
      <c r="G97" s="88" t="str">
        <f>IF(F97="","",IF(N(F97)=0,"*",ROUND(100*G$95/(100*F97-40*INT(F97)),2)))</f>
        <v>*</v>
      </c>
      <c r="H97" s="49">
        <v>23.31</v>
      </c>
      <c r="I97" s="51">
        <f ca="1">IF(H97="","",IF(N(H97)=0,"*",ROUND(100*I$95/(100*H97-40*INT(H97)),2)))</f>
        <v>100</v>
      </c>
      <c r="J97" s="51">
        <f ca="1">SUM(M97:N97)</f>
        <v>194.03</v>
      </c>
      <c r="K97" s="12"/>
      <c r="L97" s="11"/>
      <c r="M97" s="125">
        <f t="shared" ca="1" si="66"/>
        <v>100</v>
      </c>
      <c r="N97" s="125">
        <f t="shared" ca="1" si="66"/>
        <v>94.03</v>
      </c>
      <c r="O97" s="125"/>
      <c r="P97" s="125">
        <f ca="1">N(E97)</f>
        <v>94.03</v>
      </c>
      <c r="Q97" s="125">
        <f>N(G97)</f>
        <v>0</v>
      </c>
      <c r="R97" s="125">
        <f ca="1">N(I97)</f>
        <v>100</v>
      </c>
    </row>
    <row r="98" spans="1:37" x14ac:dyDescent="0.2">
      <c r="A98" s="79" t="s">
        <v>5</v>
      </c>
      <c r="B98" s="73" t="s">
        <v>105</v>
      </c>
      <c r="C98" s="48" t="s">
        <v>52</v>
      </c>
      <c r="D98" s="49">
        <v>18.07</v>
      </c>
      <c r="E98" s="51">
        <f ca="1">IF(D98="","",IF(N(D98)=0,"*",ROUND(100*E$95/(100*D98-40*INT(D98)),2)))</f>
        <v>100</v>
      </c>
      <c r="F98" s="49">
        <v>19.13</v>
      </c>
      <c r="G98" s="51">
        <f ca="1">IF(F98="","",IF(N(F98)=0,"*",ROUND(100*G$95/(100*F98-40*INT(F98)),2)))</f>
        <v>88.38</v>
      </c>
      <c r="H98" s="49"/>
      <c r="I98" s="51" t="str">
        <f>IF(H98="","",IF(N(H98)=0,"*",ROUND(100*I$95/(100*H98-40*INT(H98)),2)))</f>
        <v/>
      </c>
      <c r="J98" s="51">
        <f ca="1">SUM(M98:N98)</f>
        <v>188.38</v>
      </c>
      <c r="K98" s="12"/>
      <c r="L98" s="11"/>
      <c r="M98" s="125">
        <f t="shared" ca="1" si="66"/>
        <v>100</v>
      </c>
      <c r="N98" s="125">
        <f t="shared" ca="1" si="66"/>
        <v>88.38</v>
      </c>
      <c r="O98" s="125"/>
      <c r="P98" s="125">
        <f ca="1">N(E98)</f>
        <v>100</v>
      </c>
      <c r="Q98" s="125">
        <f ca="1">N(G98)</f>
        <v>88.38</v>
      </c>
      <c r="R98" s="125">
        <f>N(I98)</f>
        <v>0</v>
      </c>
    </row>
    <row r="99" spans="1:37" x14ac:dyDescent="0.2">
      <c r="A99" s="79" t="s">
        <v>6</v>
      </c>
      <c r="B99" s="73" t="s">
        <v>220</v>
      </c>
      <c r="C99" s="48" t="s">
        <v>160</v>
      </c>
      <c r="D99" s="49">
        <v>23.26</v>
      </c>
      <c r="E99" s="51">
        <f ca="1">IF(D99="","",IF(N(D99)=0,"*",ROUND(100*E$95/(100*D99-40*INT(D99)),2)))</f>
        <v>77.31</v>
      </c>
      <c r="F99" s="49">
        <v>23.07</v>
      </c>
      <c r="G99" s="51">
        <f ca="1">IF(F99="","",IF(N(F99)=0,"*",ROUND(100*G$95/(100*F99-40*INT(F99)),2)))</f>
        <v>73.47</v>
      </c>
      <c r="H99" s="49"/>
      <c r="I99" s="51" t="str">
        <f>IF(H99="","",IF(N(H99)=0,"*",ROUND(100*I$95/(100*H99-40*INT(H99)),2)))</f>
        <v/>
      </c>
      <c r="J99" s="51">
        <f ca="1">SUM(M99:N99)</f>
        <v>150.78</v>
      </c>
      <c r="K99" s="12"/>
      <c r="L99" s="11"/>
      <c r="M99" s="125">
        <f t="shared" ca="1" si="66"/>
        <v>77.31</v>
      </c>
      <c r="N99" s="125">
        <f t="shared" ca="1" si="66"/>
        <v>73.47</v>
      </c>
      <c r="O99" s="125"/>
      <c r="P99" s="125">
        <f ca="1">N(E99)</f>
        <v>77.31</v>
      </c>
      <c r="Q99" s="125">
        <f ca="1">N(G99)</f>
        <v>73.47</v>
      </c>
      <c r="R99" s="125">
        <f>N(I99)</f>
        <v>0</v>
      </c>
    </row>
    <row r="100" spans="1:37" ht="13.5" thickBot="1" x14ac:dyDescent="0.25">
      <c r="A100" s="81" t="s">
        <v>7</v>
      </c>
      <c r="B100" s="75" t="s">
        <v>190</v>
      </c>
      <c r="C100" s="53" t="s">
        <v>160</v>
      </c>
      <c r="D100" s="54"/>
      <c r="E100" s="55" t="str">
        <f>IF(D100="","",IF(N(D100)=0,"*",ROUND(100*E$95/(100*D100-40*INT(D100)),2)))</f>
        <v/>
      </c>
      <c r="F100" s="54">
        <v>24.55</v>
      </c>
      <c r="G100" s="55">
        <f ca="1">IF(F100="","",IF(N(F100)=0,"*",ROUND(100*G$95/(100*F100-40*INT(F100)),2)))</f>
        <v>68.16</v>
      </c>
      <c r="H100" s="54"/>
      <c r="I100" s="55" t="str">
        <f>IF(H100="","",IF(N(H100)=0,"*",ROUND(100*I$95/(100*H100-40*INT(H100)),2)))</f>
        <v/>
      </c>
      <c r="J100" s="55">
        <f ca="1">SUM(M100:N100)</f>
        <v>68.16</v>
      </c>
      <c r="K100" s="12"/>
      <c r="L100" s="11"/>
      <c r="M100" s="125">
        <f t="shared" ca="1" si="66"/>
        <v>68.16</v>
      </c>
      <c r="N100" s="125">
        <f t="shared" ca="1" si="66"/>
        <v>0</v>
      </c>
      <c r="O100" s="125"/>
      <c r="P100" s="125">
        <f>N(E100)</f>
        <v>0</v>
      </c>
      <c r="Q100" s="125">
        <f ca="1">N(G100)</f>
        <v>68.16</v>
      </c>
      <c r="R100" s="125">
        <f>N(I100)</f>
        <v>0</v>
      </c>
    </row>
    <row r="101" spans="1:37" ht="13.5" thickBot="1" x14ac:dyDescent="0.25">
      <c r="A101" s="3"/>
      <c r="M101" s="125"/>
      <c r="N101" s="125"/>
      <c r="O101" s="125"/>
      <c r="P101" s="125"/>
      <c r="Q101" s="125"/>
      <c r="R101" s="125"/>
    </row>
    <row r="102" spans="1:37" ht="13.5" customHeight="1" x14ac:dyDescent="0.25">
      <c r="A102" s="158"/>
      <c r="B102" s="152" t="s">
        <v>23</v>
      </c>
      <c r="C102" s="162" t="s">
        <v>2</v>
      </c>
      <c r="D102" s="165" t="s">
        <v>209</v>
      </c>
      <c r="E102" s="165"/>
      <c r="F102" s="165" t="s">
        <v>210</v>
      </c>
      <c r="G102" s="165"/>
      <c r="H102" s="165" t="s">
        <v>203</v>
      </c>
      <c r="I102" s="165"/>
      <c r="J102" s="166" t="s">
        <v>68</v>
      </c>
      <c r="K102" s="169"/>
      <c r="L102" s="169"/>
      <c r="M102" s="125"/>
      <c r="N102" s="125"/>
      <c r="O102" s="125"/>
      <c r="P102" s="125"/>
      <c r="Q102" s="125"/>
      <c r="R102" s="125"/>
    </row>
    <row r="103" spans="1:37" ht="13.5" customHeight="1" x14ac:dyDescent="0.25">
      <c r="A103" s="159"/>
      <c r="B103" s="161"/>
      <c r="C103" s="163"/>
      <c r="D103" s="170" t="s">
        <v>211</v>
      </c>
      <c r="E103" s="170"/>
      <c r="F103" s="170" t="s">
        <v>212</v>
      </c>
      <c r="G103" s="170"/>
      <c r="H103" s="170" t="s">
        <v>213</v>
      </c>
      <c r="I103" s="170"/>
      <c r="J103" s="167"/>
      <c r="K103" s="169"/>
      <c r="L103" s="169"/>
      <c r="M103" s="125"/>
      <c r="N103" s="125"/>
      <c r="O103" s="125"/>
      <c r="P103" s="125"/>
      <c r="Q103" s="125"/>
      <c r="R103" s="125"/>
    </row>
    <row r="104" spans="1:37" ht="13.5" customHeight="1" thickBot="1" x14ac:dyDescent="0.25">
      <c r="A104" s="160"/>
      <c r="B104" s="153"/>
      <c r="C104" s="164"/>
      <c r="D104" s="26" t="s">
        <v>0</v>
      </c>
      <c r="E104" s="27" t="s">
        <v>1</v>
      </c>
      <c r="F104" s="26" t="s">
        <v>0</v>
      </c>
      <c r="G104" s="27" t="s">
        <v>1</v>
      </c>
      <c r="H104" s="26" t="s">
        <v>0</v>
      </c>
      <c r="I104" s="27" t="s">
        <v>1</v>
      </c>
      <c r="J104" s="168"/>
      <c r="K104" s="14"/>
      <c r="L104" s="15"/>
      <c r="M104" s="125"/>
      <c r="N104" s="125"/>
      <c r="O104" s="125"/>
      <c r="P104" s="125"/>
      <c r="Q104" s="125"/>
      <c r="R104" s="125"/>
    </row>
    <row r="105" spans="1:37" s="118" customFormat="1" ht="13.5" hidden="1" outlineLevel="1" thickBot="1" x14ac:dyDescent="0.25">
      <c r="A105" s="113"/>
      <c r="B105" s="114">
        <f>ROW()+1</f>
        <v>106</v>
      </c>
      <c r="C105" s="115" cm="1">
        <f t="array" ref="C105">MATCH(TRUE,ISBLANK(C106:C256),0)+ROW()-1</f>
        <v>118</v>
      </c>
      <c r="D105" s="116">
        <f ca="1">MIN(INDIRECT(ADDRESS($B105,COLUMN())&amp;":"&amp;ADDRESS($C105,COLUMN())))</f>
        <v>18.45</v>
      </c>
      <c r="E105" s="117">
        <f ca="1">100*D105-40*INT(D105)</f>
        <v>1125</v>
      </c>
      <c r="F105" s="116">
        <f ca="1">MIN(INDIRECT(ADDRESS($B105,COLUMN())&amp;":"&amp;ADDRESS($C105,COLUMN())))</f>
        <v>20.03</v>
      </c>
      <c r="G105" s="117">
        <f t="shared" ref="G105" ca="1" si="67">F105*100-40*INT(F105)</f>
        <v>1203</v>
      </c>
      <c r="H105" s="116">
        <f ca="1">MIN(INDIRECT(ADDRESS($B105,COLUMN())&amp;":"&amp;ADDRESS($C105,COLUMN())))</f>
        <v>23.03</v>
      </c>
      <c r="I105" s="117">
        <f t="shared" ref="I105" ca="1" si="68">H105*100-40*INT(H105)</f>
        <v>1383</v>
      </c>
      <c r="J105" s="116"/>
      <c r="K105" s="117"/>
      <c r="L105" s="116"/>
      <c r="M105" s="125"/>
      <c r="N105" s="125"/>
      <c r="O105" s="125"/>
      <c r="P105" s="125"/>
      <c r="Q105" s="125"/>
      <c r="R105" s="125"/>
      <c r="S105" s="140"/>
      <c r="Y105" s="119"/>
      <c r="AA105" s="120"/>
      <c r="AB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</row>
    <row r="106" spans="1:37" collapsed="1" x14ac:dyDescent="0.2">
      <c r="A106" s="43" t="s">
        <v>3</v>
      </c>
      <c r="B106" s="84" t="s">
        <v>192</v>
      </c>
      <c r="C106" s="44" t="s">
        <v>160</v>
      </c>
      <c r="D106" s="45">
        <v>19.53</v>
      </c>
      <c r="E106" s="46">
        <f t="shared" ref="E106:E118" ca="1" si="69">IF(D106="","",IF(N(D106)=0,"*",ROUND(100*E$105/(100*D106-40*INT(D106)),2)))</f>
        <v>94.3</v>
      </c>
      <c r="F106" s="45">
        <v>20.03</v>
      </c>
      <c r="G106" s="46">
        <f t="shared" ref="G106:G118" ca="1" si="70">IF(F106="","",IF(N(F106)=0,"*",ROUND(100*G$105/(100*F106-40*INT(F106)),2)))</f>
        <v>100</v>
      </c>
      <c r="H106" s="45"/>
      <c r="I106" s="46" t="str">
        <f t="shared" ref="I106:I118" si="71">IF(H106="","",IF(N(H106)=0,"*",ROUND(100*I$105/(100*H106-40*INT(H106)),2)))</f>
        <v/>
      </c>
      <c r="J106" s="46">
        <f t="shared" ref="J106:J118" ca="1" si="72">SUM(M106:N106)</f>
        <v>194.3</v>
      </c>
      <c r="K106" s="17"/>
      <c r="L106" s="11"/>
      <c r="M106" s="125">
        <f t="shared" ref="M106:N118" ca="1" si="73">LARGE($P106:$X106,M$25)</f>
        <v>100</v>
      </c>
      <c r="N106" s="125">
        <f t="shared" ca="1" si="73"/>
        <v>94.3</v>
      </c>
      <c r="O106" s="125"/>
      <c r="P106" s="125">
        <f t="shared" ref="P106:P118" ca="1" si="74">N(E106)</f>
        <v>94.3</v>
      </c>
      <c r="Q106" s="125">
        <f t="shared" ref="Q106:Q118" ca="1" si="75">N(G106)</f>
        <v>100</v>
      </c>
      <c r="R106" s="125">
        <f t="shared" ref="R106:R118" si="76">N(I106)</f>
        <v>0</v>
      </c>
    </row>
    <row r="107" spans="1:37" x14ac:dyDescent="0.2">
      <c r="A107" s="79" t="s">
        <v>4</v>
      </c>
      <c r="B107" s="73" t="s">
        <v>109</v>
      </c>
      <c r="C107" s="48" t="s">
        <v>59</v>
      </c>
      <c r="D107" s="49"/>
      <c r="E107" s="50" t="str">
        <f t="shared" si="69"/>
        <v/>
      </c>
      <c r="F107" s="49">
        <v>21.3</v>
      </c>
      <c r="G107" s="51">
        <f t="shared" ca="1" si="70"/>
        <v>93.26</v>
      </c>
      <c r="H107" s="49">
        <v>23.03</v>
      </c>
      <c r="I107" s="51">
        <f t="shared" ca="1" si="71"/>
        <v>100</v>
      </c>
      <c r="J107" s="51">
        <f t="shared" ca="1" si="72"/>
        <v>193.26</v>
      </c>
      <c r="K107" s="17"/>
      <c r="L107" s="11"/>
      <c r="M107" s="125">
        <f t="shared" ca="1" si="73"/>
        <v>100</v>
      </c>
      <c r="N107" s="125">
        <f t="shared" ca="1" si="73"/>
        <v>93.26</v>
      </c>
      <c r="O107" s="125"/>
      <c r="P107" s="125">
        <f t="shared" si="74"/>
        <v>0</v>
      </c>
      <c r="Q107" s="125">
        <f t="shared" ca="1" si="75"/>
        <v>93.26</v>
      </c>
      <c r="R107" s="125">
        <f t="shared" ca="1" si="76"/>
        <v>100</v>
      </c>
    </row>
    <row r="108" spans="1:37" x14ac:dyDescent="0.2">
      <c r="A108" s="79" t="s">
        <v>5</v>
      </c>
      <c r="B108" s="73" t="s">
        <v>83</v>
      </c>
      <c r="C108" s="48" t="s">
        <v>60</v>
      </c>
      <c r="D108" s="49"/>
      <c r="E108" s="50" t="str">
        <f t="shared" si="69"/>
        <v/>
      </c>
      <c r="F108" s="49">
        <v>27.44</v>
      </c>
      <c r="G108" s="51">
        <f t="shared" ca="1" si="70"/>
        <v>72.3</v>
      </c>
      <c r="H108" s="49">
        <v>23.4</v>
      </c>
      <c r="I108" s="51">
        <f t="shared" ca="1" si="71"/>
        <v>97.39</v>
      </c>
      <c r="J108" s="51">
        <f t="shared" ca="1" si="72"/>
        <v>169.69</v>
      </c>
      <c r="K108" s="12"/>
      <c r="L108" s="11"/>
      <c r="M108" s="125">
        <f t="shared" ca="1" si="73"/>
        <v>97.39</v>
      </c>
      <c r="N108" s="125">
        <f t="shared" ca="1" si="73"/>
        <v>72.3</v>
      </c>
      <c r="O108" s="125"/>
      <c r="P108" s="125">
        <f t="shared" si="74"/>
        <v>0</v>
      </c>
      <c r="Q108" s="125">
        <f t="shared" ca="1" si="75"/>
        <v>72.3</v>
      </c>
      <c r="R108" s="125">
        <f t="shared" ca="1" si="76"/>
        <v>97.39</v>
      </c>
    </row>
    <row r="109" spans="1:37" x14ac:dyDescent="0.2">
      <c r="A109" s="79" t="s">
        <v>6</v>
      </c>
      <c r="B109" s="73" t="s">
        <v>168</v>
      </c>
      <c r="C109" s="48" t="s">
        <v>52</v>
      </c>
      <c r="D109" s="49">
        <v>29.01</v>
      </c>
      <c r="E109" s="50">
        <f t="shared" ca="1" si="69"/>
        <v>64.62</v>
      </c>
      <c r="F109" s="49">
        <v>23.47</v>
      </c>
      <c r="G109" s="51">
        <f t="shared" ca="1" si="70"/>
        <v>84.3</v>
      </c>
      <c r="H109" s="49">
        <v>27.33</v>
      </c>
      <c r="I109" s="51">
        <f t="shared" ca="1" si="71"/>
        <v>83.67</v>
      </c>
      <c r="J109" s="51">
        <f t="shared" ca="1" si="72"/>
        <v>167.97</v>
      </c>
      <c r="K109" s="17"/>
      <c r="L109" s="11"/>
      <c r="M109" s="125">
        <f t="shared" ca="1" si="73"/>
        <v>84.3</v>
      </c>
      <c r="N109" s="125">
        <f t="shared" ca="1" si="73"/>
        <v>83.67</v>
      </c>
      <c r="O109" s="125"/>
      <c r="P109" s="125">
        <f t="shared" ca="1" si="74"/>
        <v>64.62</v>
      </c>
      <c r="Q109" s="125">
        <f t="shared" ca="1" si="75"/>
        <v>84.3</v>
      </c>
      <c r="R109" s="125">
        <f t="shared" ca="1" si="76"/>
        <v>83.67</v>
      </c>
    </row>
    <row r="110" spans="1:37" x14ac:dyDescent="0.2">
      <c r="A110" s="79" t="s">
        <v>7</v>
      </c>
      <c r="B110" s="73" t="s">
        <v>111</v>
      </c>
      <c r="C110" s="48" t="s">
        <v>63</v>
      </c>
      <c r="D110" s="49">
        <v>27.19</v>
      </c>
      <c r="E110" s="51">
        <f t="shared" ca="1" si="69"/>
        <v>68.64</v>
      </c>
      <c r="F110" s="49">
        <v>36.17</v>
      </c>
      <c r="G110" s="51">
        <f t="shared" ca="1" si="70"/>
        <v>55.26</v>
      </c>
      <c r="H110" s="49"/>
      <c r="I110" s="51" t="str">
        <f t="shared" si="71"/>
        <v/>
      </c>
      <c r="J110" s="51">
        <f t="shared" ca="1" si="72"/>
        <v>123.9</v>
      </c>
      <c r="K110" s="17"/>
      <c r="L110" s="11"/>
      <c r="M110" s="125">
        <f t="shared" ca="1" si="73"/>
        <v>68.64</v>
      </c>
      <c r="N110" s="125">
        <f t="shared" ca="1" si="73"/>
        <v>55.26</v>
      </c>
      <c r="O110" s="125"/>
      <c r="P110" s="125">
        <f t="shared" ca="1" si="74"/>
        <v>68.64</v>
      </c>
      <c r="Q110" s="125">
        <f t="shared" ca="1" si="75"/>
        <v>55.26</v>
      </c>
      <c r="R110" s="125">
        <f t="shared" si="76"/>
        <v>0</v>
      </c>
    </row>
    <row r="111" spans="1:37" x14ac:dyDescent="0.2">
      <c r="A111" s="79" t="s">
        <v>8</v>
      </c>
      <c r="B111" s="73" t="s">
        <v>110</v>
      </c>
      <c r="C111" s="48" t="s">
        <v>63</v>
      </c>
      <c r="D111" s="49">
        <v>18.45</v>
      </c>
      <c r="E111" s="51">
        <f t="shared" ca="1" si="69"/>
        <v>100</v>
      </c>
      <c r="F111" s="49" t="s">
        <v>219</v>
      </c>
      <c r="G111" s="52" t="str">
        <f t="shared" si="70"/>
        <v>*</v>
      </c>
      <c r="H111" s="49"/>
      <c r="I111" s="50" t="str">
        <f t="shared" si="71"/>
        <v/>
      </c>
      <c r="J111" s="51">
        <f t="shared" ca="1" si="72"/>
        <v>100</v>
      </c>
      <c r="K111" s="17"/>
      <c r="L111" s="11"/>
      <c r="M111" s="125">
        <f t="shared" ca="1" si="73"/>
        <v>100</v>
      </c>
      <c r="N111" s="125">
        <f t="shared" ca="1" si="73"/>
        <v>0</v>
      </c>
      <c r="O111" s="125"/>
      <c r="P111" s="125">
        <f t="shared" ca="1" si="74"/>
        <v>100</v>
      </c>
      <c r="Q111" s="125">
        <f t="shared" si="75"/>
        <v>0</v>
      </c>
      <c r="R111" s="125">
        <f t="shared" si="76"/>
        <v>0</v>
      </c>
    </row>
    <row r="112" spans="1:37" x14ac:dyDescent="0.2">
      <c r="A112" s="80" t="s">
        <v>9</v>
      </c>
      <c r="B112" s="73" t="s">
        <v>180</v>
      </c>
      <c r="C112" s="48" t="s">
        <v>63</v>
      </c>
      <c r="D112" s="49"/>
      <c r="E112" s="51" t="str">
        <f t="shared" si="69"/>
        <v/>
      </c>
      <c r="F112" s="49">
        <v>20.25</v>
      </c>
      <c r="G112" s="51">
        <f t="shared" ca="1" si="70"/>
        <v>98.2</v>
      </c>
      <c r="H112" s="49"/>
      <c r="I112" s="51" t="str">
        <f t="shared" si="71"/>
        <v/>
      </c>
      <c r="J112" s="51">
        <f t="shared" ca="1" si="72"/>
        <v>98.2</v>
      </c>
      <c r="K112" s="17"/>
      <c r="L112" s="11"/>
      <c r="M112" s="125">
        <f t="shared" ca="1" si="73"/>
        <v>98.2</v>
      </c>
      <c r="N112" s="125">
        <f t="shared" ca="1" si="73"/>
        <v>0</v>
      </c>
      <c r="O112" s="125"/>
      <c r="P112" s="125">
        <f t="shared" si="74"/>
        <v>0</v>
      </c>
      <c r="Q112" s="125">
        <f t="shared" ca="1" si="75"/>
        <v>98.2</v>
      </c>
      <c r="R112" s="125">
        <f t="shared" si="76"/>
        <v>0</v>
      </c>
    </row>
    <row r="113" spans="1:37" x14ac:dyDescent="0.2">
      <c r="A113" s="79" t="s">
        <v>10</v>
      </c>
      <c r="B113" s="73" t="s">
        <v>112</v>
      </c>
      <c r="C113" s="48" t="s">
        <v>60</v>
      </c>
      <c r="D113" s="49">
        <v>20.46</v>
      </c>
      <c r="E113" s="51">
        <f t="shared" ca="1" si="69"/>
        <v>90.29</v>
      </c>
      <c r="F113" s="49"/>
      <c r="G113" s="51" t="str">
        <f t="shared" si="70"/>
        <v/>
      </c>
      <c r="H113" s="49"/>
      <c r="I113" s="51" t="str">
        <f t="shared" si="71"/>
        <v/>
      </c>
      <c r="J113" s="51">
        <f t="shared" ca="1" si="72"/>
        <v>90.29</v>
      </c>
      <c r="K113" s="17"/>
      <c r="L113" s="11"/>
      <c r="M113" s="125">
        <f t="shared" ca="1" si="73"/>
        <v>90.29</v>
      </c>
      <c r="N113" s="125">
        <f t="shared" ca="1" si="73"/>
        <v>0</v>
      </c>
      <c r="O113" s="125"/>
      <c r="P113" s="125">
        <f t="shared" ca="1" si="74"/>
        <v>90.29</v>
      </c>
      <c r="Q113" s="125">
        <f t="shared" si="75"/>
        <v>0</v>
      </c>
      <c r="R113" s="125">
        <f t="shared" si="76"/>
        <v>0</v>
      </c>
    </row>
    <row r="114" spans="1:37" x14ac:dyDescent="0.2">
      <c r="A114" s="80" t="s">
        <v>11</v>
      </c>
      <c r="B114" s="73" t="s">
        <v>193</v>
      </c>
      <c r="C114" s="48" t="s">
        <v>60</v>
      </c>
      <c r="D114" s="49"/>
      <c r="E114" s="51" t="str">
        <f t="shared" si="69"/>
        <v/>
      </c>
      <c r="F114" s="49">
        <v>26.07</v>
      </c>
      <c r="G114" s="51">
        <f t="shared" ca="1" si="70"/>
        <v>76.77</v>
      </c>
      <c r="H114" s="49"/>
      <c r="I114" s="51" t="str">
        <f t="shared" si="71"/>
        <v/>
      </c>
      <c r="J114" s="51">
        <f t="shared" ca="1" si="72"/>
        <v>76.77</v>
      </c>
      <c r="K114" s="17"/>
      <c r="L114" s="11"/>
      <c r="M114" s="125">
        <f t="shared" ca="1" si="73"/>
        <v>76.77</v>
      </c>
      <c r="N114" s="125">
        <f t="shared" ca="1" si="73"/>
        <v>0</v>
      </c>
      <c r="O114" s="125"/>
      <c r="P114" s="125">
        <f t="shared" si="74"/>
        <v>0</v>
      </c>
      <c r="Q114" s="125">
        <f t="shared" ca="1" si="75"/>
        <v>76.77</v>
      </c>
      <c r="R114" s="125">
        <f t="shared" si="76"/>
        <v>0</v>
      </c>
    </row>
    <row r="115" spans="1:37" x14ac:dyDescent="0.2">
      <c r="A115" s="79" t="s">
        <v>12</v>
      </c>
      <c r="B115" s="73" t="s">
        <v>167</v>
      </c>
      <c r="C115" s="48" t="s">
        <v>63</v>
      </c>
      <c r="D115" s="49"/>
      <c r="E115" s="51" t="str">
        <f t="shared" si="69"/>
        <v/>
      </c>
      <c r="F115" s="49">
        <v>26.38</v>
      </c>
      <c r="G115" s="51">
        <f t="shared" ca="1" si="70"/>
        <v>75.28</v>
      </c>
      <c r="H115" s="49"/>
      <c r="I115" s="50" t="str">
        <f t="shared" si="71"/>
        <v/>
      </c>
      <c r="J115" s="51">
        <f t="shared" ca="1" si="72"/>
        <v>75.28</v>
      </c>
      <c r="K115" s="17"/>
      <c r="L115" s="11"/>
      <c r="M115" s="125">
        <f t="shared" ca="1" si="73"/>
        <v>75.28</v>
      </c>
      <c r="N115" s="125">
        <f t="shared" ca="1" si="73"/>
        <v>0</v>
      </c>
      <c r="O115" s="125"/>
      <c r="P115" s="125">
        <f t="shared" si="74"/>
        <v>0</v>
      </c>
      <c r="Q115" s="125">
        <f t="shared" ca="1" si="75"/>
        <v>75.28</v>
      </c>
      <c r="R115" s="125">
        <f t="shared" si="76"/>
        <v>0</v>
      </c>
    </row>
    <row r="116" spans="1:37" x14ac:dyDescent="0.2">
      <c r="A116" s="79" t="s">
        <v>13</v>
      </c>
      <c r="B116" s="73" t="s">
        <v>222</v>
      </c>
      <c r="C116" s="48" t="s">
        <v>92</v>
      </c>
      <c r="D116" s="49"/>
      <c r="E116" s="51" t="str">
        <f t="shared" si="69"/>
        <v/>
      </c>
      <c r="F116" s="49">
        <v>29.22</v>
      </c>
      <c r="G116" s="51">
        <f t="shared" ca="1" si="70"/>
        <v>68.27</v>
      </c>
      <c r="H116" s="49"/>
      <c r="I116" s="51" t="str">
        <f t="shared" si="71"/>
        <v/>
      </c>
      <c r="J116" s="51">
        <f t="shared" ca="1" si="72"/>
        <v>68.27</v>
      </c>
      <c r="K116" s="17"/>
      <c r="L116" s="11"/>
      <c r="M116" s="125">
        <f t="shared" ca="1" si="73"/>
        <v>68.27</v>
      </c>
      <c r="N116" s="125">
        <f t="shared" ca="1" si="73"/>
        <v>0</v>
      </c>
      <c r="O116" s="125"/>
      <c r="P116" s="125">
        <f t="shared" si="74"/>
        <v>0</v>
      </c>
      <c r="Q116" s="125">
        <f t="shared" ca="1" si="75"/>
        <v>68.27</v>
      </c>
      <c r="R116" s="125">
        <f t="shared" si="76"/>
        <v>0</v>
      </c>
    </row>
    <row r="117" spans="1:37" x14ac:dyDescent="0.2">
      <c r="A117" s="79" t="s">
        <v>14</v>
      </c>
      <c r="B117" s="40" t="s">
        <v>107</v>
      </c>
      <c r="C117" s="48" t="s">
        <v>63</v>
      </c>
      <c r="D117" s="49">
        <v>33.47</v>
      </c>
      <c r="E117" s="51">
        <f t="shared" ca="1" si="69"/>
        <v>55.5</v>
      </c>
      <c r="F117" s="49"/>
      <c r="G117" s="51" t="str">
        <f t="shared" si="70"/>
        <v/>
      </c>
      <c r="H117" s="49"/>
      <c r="I117" s="51" t="str">
        <f t="shared" si="71"/>
        <v/>
      </c>
      <c r="J117" s="51">
        <f t="shared" ca="1" si="72"/>
        <v>55.5</v>
      </c>
      <c r="K117" s="17"/>
      <c r="L117" s="11"/>
      <c r="M117" s="125">
        <f t="shared" ca="1" si="73"/>
        <v>55.5</v>
      </c>
      <c r="N117" s="125">
        <f t="shared" ca="1" si="73"/>
        <v>0</v>
      </c>
      <c r="O117" s="125"/>
      <c r="P117" s="125">
        <f t="shared" ca="1" si="74"/>
        <v>55.5</v>
      </c>
      <c r="Q117" s="125">
        <f t="shared" si="75"/>
        <v>0</v>
      </c>
      <c r="R117" s="125">
        <f t="shared" si="76"/>
        <v>0</v>
      </c>
    </row>
    <row r="118" spans="1:37" ht="13.5" thickBot="1" x14ac:dyDescent="0.25">
      <c r="A118" s="81" t="s">
        <v>15</v>
      </c>
      <c r="B118" s="75" t="s">
        <v>191</v>
      </c>
      <c r="C118" s="53" t="s">
        <v>160</v>
      </c>
      <c r="D118" s="54">
        <v>37.22</v>
      </c>
      <c r="E118" s="55">
        <f t="shared" ca="1" si="69"/>
        <v>50.18</v>
      </c>
      <c r="F118" s="54"/>
      <c r="G118" s="55" t="str">
        <f t="shared" si="70"/>
        <v/>
      </c>
      <c r="H118" s="54"/>
      <c r="I118" s="55" t="str">
        <f t="shared" si="71"/>
        <v/>
      </c>
      <c r="J118" s="55">
        <f t="shared" ca="1" si="72"/>
        <v>50.18</v>
      </c>
      <c r="K118" s="17"/>
      <c r="L118" s="11"/>
      <c r="M118" s="125">
        <f t="shared" ca="1" si="73"/>
        <v>50.18</v>
      </c>
      <c r="N118" s="125">
        <f t="shared" ca="1" si="73"/>
        <v>0</v>
      </c>
      <c r="O118" s="125"/>
      <c r="P118" s="125">
        <f t="shared" ca="1" si="74"/>
        <v>50.18</v>
      </c>
      <c r="Q118" s="125">
        <f t="shared" si="75"/>
        <v>0</v>
      </c>
      <c r="R118" s="125">
        <f t="shared" si="76"/>
        <v>0</v>
      </c>
    </row>
    <row r="119" spans="1:37" ht="13.5" thickBot="1" x14ac:dyDescent="0.25">
      <c r="A119" s="3"/>
      <c r="M119" s="125"/>
      <c r="N119" s="125"/>
      <c r="O119" s="125"/>
      <c r="P119" s="125"/>
      <c r="Q119" s="125"/>
      <c r="R119" s="125"/>
    </row>
    <row r="120" spans="1:37" ht="13.5" customHeight="1" x14ac:dyDescent="0.25">
      <c r="A120" s="158"/>
      <c r="B120" s="152" t="s">
        <v>20</v>
      </c>
      <c r="C120" s="162" t="s">
        <v>2</v>
      </c>
      <c r="D120" s="165" t="s">
        <v>209</v>
      </c>
      <c r="E120" s="165"/>
      <c r="F120" s="165" t="s">
        <v>210</v>
      </c>
      <c r="G120" s="165"/>
      <c r="H120" s="165" t="s">
        <v>203</v>
      </c>
      <c r="I120" s="165"/>
      <c r="J120" s="166" t="s">
        <v>68</v>
      </c>
      <c r="K120" s="169"/>
      <c r="L120" s="169"/>
      <c r="M120" s="125"/>
      <c r="N120" s="125"/>
      <c r="O120" s="125"/>
      <c r="P120" s="125"/>
      <c r="Q120" s="125"/>
      <c r="R120" s="125"/>
    </row>
    <row r="121" spans="1:37" ht="13.5" customHeight="1" x14ac:dyDescent="0.25">
      <c r="A121" s="159"/>
      <c r="B121" s="161"/>
      <c r="C121" s="163"/>
      <c r="D121" s="170" t="s">
        <v>211</v>
      </c>
      <c r="E121" s="170"/>
      <c r="F121" s="170" t="s">
        <v>212</v>
      </c>
      <c r="G121" s="170"/>
      <c r="H121" s="170" t="s">
        <v>213</v>
      </c>
      <c r="I121" s="170"/>
      <c r="J121" s="167"/>
      <c r="K121" s="169"/>
      <c r="L121" s="169"/>
      <c r="M121" s="125"/>
      <c r="N121" s="125"/>
      <c r="O121" s="125"/>
      <c r="P121" s="125"/>
      <c r="Q121" s="125"/>
      <c r="R121" s="125"/>
    </row>
    <row r="122" spans="1:37" ht="13.5" customHeight="1" thickBot="1" x14ac:dyDescent="0.25">
      <c r="A122" s="160"/>
      <c r="B122" s="153"/>
      <c r="C122" s="164"/>
      <c r="D122" s="26" t="s">
        <v>0</v>
      </c>
      <c r="E122" s="27" t="s">
        <v>1</v>
      </c>
      <c r="F122" s="26" t="s">
        <v>0</v>
      </c>
      <c r="G122" s="27" t="s">
        <v>1</v>
      </c>
      <c r="H122" s="26" t="s">
        <v>0</v>
      </c>
      <c r="I122" s="27" t="s">
        <v>1</v>
      </c>
      <c r="J122" s="168"/>
      <c r="K122" s="14"/>
      <c r="L122" s="15"/>
      <c r="M122" s="125"/>
      <c r="N122" s="125"/>
      <c r="O122" s="125"/>
      <c r="P122" s="125"/>
      <c r="Q122" s="125"/>
      <c r="R122" s="125"/>
    </row>
    <row r="123" spans="1:37" s="118" customFormat="1" ht="13.5" hidden="1" outlineLevel="1" thickBot="1" x14ac:dyDescent="0.25">
      <c r="A123" s="113"/>
      <c r="B123" s="114">
        <f>ROW()+1</f>
        <v>124</v>
      </c>
      <c r="C123" s="115" cm="1">
        <f t="array" ref="C123">MATCH(TRUE,ISBLANK(C124:C256),0)+ROW()-1</f>
        <v>140</v>
      </c>
      <c r="D123" s="116">
        <f ca="1">MIN(INDIRECT(ADDRESS($B123,COLUMN())&amp;":"&amp;ADDRESS($C123,COLUMN())))</f>
        <v>21.21</v>
      </c>
      <c r="E123" s="117">
        <f ca="1">100*D123-40*INT(D123)</f>
        <v>1281</v>
      </c>
      <c r="F123" s="116">
        <f ca="1">MIN(INDIRECT(ADDRESS($B123,COLUMN())&amp;":"&amp;ADDRESS($C123,COLUMN())))</f>
        <v>13.33</v>
      </c>
      <c r="G123" s="117">
        <f t="shared" ref="G123" ca="1" si="77">F123*100-40*INT(F123)</f>
        <v>813</v>
      </c>
      <c r="H123" s="116">
        <f ca="1">MIN(INDIRECT(ADDRESS($B123,COLUMN())&amp;":"&amp;ADDRESS($C123,COLUMN())))</f>
        <v>20.190000000000001</v>
      </c>
      <c r="I123" s="117">
        <f t="shared" ref="I123" ca="1" si="78">H123*100-40*INT(H123)</f>
        <v>1219.0000000000002</v>
      </c>
      <c r="J123" s="116"/>
      <c r="K123" s="117"/>
      <c r="L123" s="116"/>
      <c r="M123" s="125"/>
      <c r="N123" s="125"/>
      <c r="O123" s="125"/>
      <c r="P123" s="125"/>
      <c r="Q123" s="125"/>
      <c r="R123" s="125"/>
      <c r="S123" s="140"/>
      <c r="Y123" s="119"/>
      <c r="AA123" s="120"/>
      <c r="AB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</row>
    <row r="124" spans="1:37" collapsed="1" x14ac:dyDescent="0.2">
      <c r="A124" s="43" t="s">
        <v>3</v>
      </c>
      <c r="B124" s="84" t="s">
        <v>113</v>
      </c>
      <c r="C124" s="44" t="s">
        <v>52</v>
      </c>
      <c r="D124" s="45">
        <v>21.21</v>
      </c>
      <c r="E124" s="46">
        <f t="shared" ref="E124:E140" ca="1" si="79">IF(D124="","",IF(N(D124)=0,"*",ROUND(100*E$123/(100*D124-40*INT(D124)),2)))</f>
        <v>100</v>
      </c>
      <c r="F124" s="45">
        <v>13.33</v>
      </c>
      <c r="G124" s="46">
        <f t="shared" ref="G124:G140" ca="1" si="80">IF(F124="","",IF(N(F124)=0,"*",ROUND(100*G$123/(100*F124-40*INT(F124)),2)))</f>
        <v>100</v>
      </c>
      <c r="H124" s="45">
        <v>21.03</v>
      </c>
      <c r="I124" s="47">
        <f t="shared" ref="I124:I140" ca="1" si="81">IF(H124="","",IF(N(H124)=0,"*",ROUND(100*I$123/(100*H124-40*INT(H124)),2)))</f>
        <v>96.52</v>
      </c>
      <c r="J124" s="46">
        <f t="shared" ref="J124:J140" ca="1" si="82">SUM(M124:N124)</f>
        <v>200</v>
      </c>
      <c r="K124" s="12"/>
      <c r="L124" s="11"/>
      <c r="M124" s="125">
        <f t="shared" ref="M124:N140" ca="1" si="83">LARGE($P124:$X124,M$25)</f>
        <v>100</v>
      </c>
      <c r="N124" s="125">
        <f t="shared" ca="1" si="83"/>
        <v>100</v>
      </c>
      <c r="O124" s="125"/>
      <c r="P124" s="125">
        <f t="shared" ref="P124:P140" ca="1" si="84">N(E124)</f>
        <v>100</v>
      </c>
      <c r="Q124" s="125">
        <f t="shared" ref="Q124:Q140" ca="1" si="85">N(G124)</f>
        <v>100</v>
      </c>
      <c r="R124" s="125">
        <f t="shared" ref="R124:R140" ca="1" si="86">N(I124)</f>
        <v>96.52</v>
      </c>
    </row>
    <row r="125" spans="1:37" x14ac:dyDescent="0.2">
      <c r="A125" s="79" t="s">
        <v>4</v>
      </c>
      <c r="B125" s="40" t="s">
        <v>32</v>
      </c>
      <c r="C125" s="48" t="s">
        <v>52</v>
      </c>
      <c r="D125" s="49"/>
      <c r="E125" s="51" t="str">
        <f t="shared" si="79"/>
        <v/>
      </c>
      <c r="F125" s="49">
        <v>14.44</v>
      </c>
      <c r="G125" s="51">
        <f t="shared" ca="1" si="80"/>
        <v>91.97</v>
      </c>
      <c r="H125" s="49">
        <v>20.190000000000001</v>
      </c>
      <c r="I125" s="51">
        <f t="shared" ca="1" si="81"/>
        <v>100</v>
      </c>
      <c r="J125" s="51">
        <f t="shared" ca="1" si="82"/>
        <v>191.97</v>
      </c>
      <c r="K125" s="12"/>
      <c r="L125" s="11"/>
      <c r="M125" s="125">
        <f t="shared" ca="1" si="83"/>
        <v>100</v>
      </c>
      <c r="N125" s="125">
        <f t="shared" ca="1" si="83"/>
        <v>91.97</v>
      </c>
      <c r="O125" s="125"/>
      <c r="P125" s="125">
        <f t="shared" si="84"/>
        <v>0</v>
      </c>
      <c r="Q125" s="125">
        <f t="shared" ca="1" si="85"/>
        <v>91.97</v>
      </c>
      <c r="R125" s="125">
        <f t="shared" ca="1" si="86"/>
        <v>100</v>
      </c>
    </row>
    <row r="126" spans="1:37" x14ac:dyDescent="0.2">
      <c r="A126" s="79" t="s">
        <v>5</v>
      </c>
      <c r="B126" s="73" t="s">
        <v>26</v>
      </c>
      <c r="C126" s="48" t="s">
        <v>61</v>
      </c>
      <c r="D126" s="49"/>
      <c r="E126" s="50" t="str">
        <f t="shared" si="79"/>
        <v/>
      </c>
      <c r="F126" s="49">
        <v>13.5</v>
      </c>
      <c r="G126" s="51">
        <f t="shared" ca="1" si="80"/>
        <v>97.95</v>
      </c>
      <c r="H126" s="49">
        <v>21.37</v>
      </c>
      <c r="I126" s="51">
        <f t="shared" ca="1" si="81"/>
        <v>93.99</v>
      </c>
      <c r="J126" s="51">
        <f t="shared" ca="1" si="82"/>
        <v>191.94</v>
      </c>
      <c r="K126" s="12"/>
      <c r="L126" s="11"/>
      <c r="M126" s="125">
        <f t="shared" ca="1" si="83"/>
        <v>97.95</v>
      </c>
      <c r="N126" s="125">
        <f t="shared" ca="1" si="83"/>
        <v>93.99</v>
      </c>
      <c r="O126" s="125"/>
      <c r="P126" s="125">
        <f t="shared" si="84"/>
        <v>0</v>
      </c>
      <c r="Q126" s="125">
        <f t="shared" ca="1" si="85"/>
        <v>97.95</v>
      </c>
      <c r="R126" s="125">
        <f t="shared" ca="1" si="86"/>
        <v>93.99</v>
      </c>
    </row>
    <row r="127" spans="1:37" x14ac:dyDescent="0.2">
      <c r="A127" s="79" t="s">
        <v>6</v>
      </c>
      <c r="B127" s="73" t="s">
        <v>25</v>
      </c>
      <c r="C127" s="48" t="s">
        <v>59</v>
      </c>
      <c r="D127" s="49">
        <v>24.32</v>
      </c>
      <c r="E127" s="51">
        <f t="shared" ca="1" si="79"/>
        <v>87.02</v>
      </c>
      <c r="F127" s="49"/>
      <c r="G127" s="51" t="str">
        <f t="shared" si="80"/>
        <v/>
      </c>
      <c r="H127" s="49">
        <v>25.03</v>
      </c>
      <c r="I127" s="51">
        <f t="shared" ca="1" si="81"/>
        <v>81.099999999999994</v>
      </c>
      <c r="J127" s="51">
        <f t="shared" ca="1" si="82"/>
        <v>168.12</v>
      </c>
      <c r="K127" s="12"/>
      <c r="L127" s="11"/>
      <c r="M127" s="125">
        <f t="shared" ca="1" si="83"/>
        <v>87.02</v>
      </c>
      <c r="N127" s="125">
        <f t="shared" ca="1" si="83"/>
        <v>81.099999999999994</v>
      </c>
      <c r="O127" s="125"/>
      <c r="P127" s="125">
        <f t="shared" ca="1" si="84"/>
        <v>87.02</v>
      </c>
      <c r="Q127" s="125">
        <f t="shared" si="85"/>
        <v>0</v>
      </c>
      <c r="R127" s="125">
        <f t="shared" ca="1" si="86"/>
        <v>81.099999999999994</v>
      </c>
    </row>
    <row r="128" spans="1:37" x14ac:dyDescent="0.2">
      <c r="A128" s="79" t="s">
        <v>7</v>
      </c>
      <c r="B128" s="73" t="s">
        <v>115</v>
      </c>
      <c r="C128" s="48" t="s">
        <v>63</v>
      </c>
      <c r="D128" s="49">
        <v>25.59</v>
      </c>
      <c r="E128" s="51">
        <f t="shared" ca="1" si="79"/>
        <v>82.17</v>
      </c>
      <c r="F128" s="49">
        <v>23.06</v>
      </c>
      <c r="G128" s="51">
        <f t="shared" ca="1" si="80"/>
        <v>58.66</v>
      </c>
      <c r="H128" s="49"/>
      <c r="I128" s="50" t="str">
        <f t="shared" si="81"/>
        <v/>
      </c>
      <c r="J128" s="51">
        <f t="shared" ca="1" si="82"/>
        <v>140.82999999999998</v>
      </c>
      <c r="K128" s="12"/>
      <c r="L128" s="11"/>
      <c r="M128" s="125">
        <f t="shared" ca="1" si="83"/>
        <v>82.17</v>
      </c>
      <c r="N128" s="125">
        <f t="shared" ca="1" si="83"/>
        <v>58.66</v>
      </c>
      <c r="O128" s="125"/>
      <c r="P128" s="125">
        <f t="shared" ca="1" si="84"/>
        <v>82.17</v>
      </c>
      <c r="Q128" s="125">
        <f t="shared" ca="1" si="85"/>
        <v>58.66</v>
      </c>
      <c r="R128" s="125">
        <f t="shared" si="86"/>
        <v>0</v>
      </c>
    </row>
    <row r="129" spans="1:18" x14ac:dyDescent="0.2">
      <c r="A129" s="79" t="s">
        <v>8</v>
      </c>
      <c r="B129" s="73" t="s">
        <v>116</v>
      </c>
      <c r="C129" s="48" t="s">
        <v>63</v>
      </c>
      <c r="D129" s="49"/>
      <c r="E129" s="50" t="str">
        <f t="shared" si="79"/>
        <v/>
      </c>
      <c r="F129" s="49">
        <v>20.11</v>
      </c>
      <c r="G129" s="51">
        <f t="shared" ca="1" si="80"/>
        <v>67.13</v>
      </c>
      <c r="H129" s="49">
        <v>36.270000000000003</v>
      </c>
      <c r="I129" s="51">
        <f t="shared" ca="1" si="81"/>
        <v>55.74</v>
      </c>
      <c r="J129" s="51">
        <f t="shared" ca="1" si="82"/>
        <v>122.87</v>
      </c>
      <c r="K129" s="12"/>
      <c r="L129" s="11"/>
      <c r="M129" s="125">
        <f t="shared" ca="1" si="83"/>
        <v>67.13</v>
      </c>
      <c r="N129" s="125">
        <f t="shared" ca="1" si="83"/>
        <v>55.74</v>
      </c>
      <c r="O129" s="125"/>
      <c r="P129" s="125">
        <f t="shared" si="84"/>
        <v>0</v>
      </c>
      <c r="Q129" s="125">
        <f t="shared" ca="1" si="85"/>
        <v>67.13</v>
      </c>
      <c r="R129" s="125">
        <f t="shared" ca="1" si="86"/>
        <v>55.74</v>
      </c>
    </row>
    <row r="130" spans="1:18" x14ac:dyDescent="0.2">
      <c r="A130" s="80" t="s">
        <v>9</v>
      </c>
      <c r="B130" s="73" t="s">
        <v>38</v>
      </c>
      <c r="C130" s="48" t="s">
        <v>61</v>
      </c>
      <c r="D130" s="49">
        <v>32.11</v>
      </c>
      <c r="E130" s="51">
        <f t="shared" ca="1" si="79"/>
        <v>66.34</v>
      </c>
      <c r="F130" s="49"/>
      <c r="G130" s="51" t="str">
        <f t="shared" si="80"/>
        <v/>
      </c>
      <c r="H130" s="49">
        <v>36.33</v>
      </c>
      <c r="I130" s="51">
        <f t="shared" ca="1" si="81"/>
        <v>55.59</v>
      </c>
      <c r="J130" s="51">
        <f t="shared" ca="1" si="82"/>
        <v>121.93</v>
      </c>
      <c r="K130" s="12"/>
      <c r="L130" s="11"/>
      <c r="M130" s="125">
        <f t="shared" ca="1" si="83"/>
        <v>66.34</v>
      </c>
      <c r="N130" s="125">
        <f t="shared" ca="1" si="83"/>
        <v>55.59</v>
      </c>
      <c r="O130" s="125"/>
      <c r="P130" s="125">
        <f t="shared" ca="1" si="84"/>
        <v>66.34</v>
      </c>
      <c r="Q130" s="125">
        <f t="shared" si="85"/>
        <v>0</v>
      </c>
      <c r="R130" s="125">
        <f t="shared" ca="1" si="86"/>
        <v>55.59</v>
      </c>
    </row>
    <row r="131" spans="1:18" x14ac:dyDescent="0.2">
      <c r="A131" s="79" t="s">
        <v>10</v>
      </c>
      <c r="B131" s="73" t="s">
        <v>194</v>
      </c>
      <c r="C131" s="48" t="s">
        <v>160</v>
      </c>
      <c r="D131" s="49"/>
      <c r="E131" s="51" t="str">
        <f t="shared" si="79"/>
        <v/>
      </c>
      <c r="F131" s="49">
        <v>14.35</v>
      </c>
      <c r="G131" s="51">
        <f t="shared" ca="1" si="80"/>
        <v>92.91</v>
      </c>
      <c r="H131" s="49"/>
      <c r="I131" s="51" t="str">
        <f t="shared" si="81"/>
        <v/>
      </c>
      <c r="J131" s="51">
        <f t="shared" ca="1" si="82"/>
        <v>92.91</v>
      </c>
      <c r="K131" s="12"/>
      <c r="L131" s="11"/>
      <c r="M131" s="125">
        <f t="shared" ca="1" si="83"/>
        <v>92.91</v>
      </c>
      <c r="N131" s="125">
        <f t="shared" ca="1" si="83"/>
        <v>0</v>
      </c>
      <c r="O131" s="125"/>
      <c r="P131" s="125">
        <f t="shared" si="84"/>
        <v>0</v>
      </c>
      <c r="Q131" s="125">
        <f t="shared" ca="1" si="85"/>
        <v>92.91</v>
      </c>
      <c r="R131" s="125">
        <f t="shared" si="86"/>
        <v>0</v>
      </c>
    </row>
    <row r="132" spans="1:18" x14ac:dyDescent="0.2">
      <c r="A132" s="80" t="s">
        <v>11</v>
      </c>
      <c r="B132" s="73" t="s">
        <v>195</v>
      </c>
      <c r="C132" s="48" t="s">
        <v>63</v>
      </c>
      <c r="D132" s="49"/>
      <c r="E132" s="51" t="str">
        <f t="shared" si="79"/>
        <v/>
      </c>
      <c r="F132" s="49">
        <v>34.53</v>
      </c>
      <c r="G132" s="51">
        <f t="shared" ca="1" si="80"/>
        <v>38.840000000000003</v>
      </c>
      <c r="H132" s="49">
        <v>47.29</v>
      </c>
      <c r="I132" s="51">
        <f t="shared" ca="1" si="81"/>
        <v>42.79</v>
      </c>
      <c r="J132" s="51">
        <f t="shared" ca="1" si="82"/>
        <v>81.63</v>
      </c>
      <c r="K132" s="12"/>
      <c r="L132" s="11"/>
      <c r="M132" s="125">
        <f t="shared" ca="1" si="83"/>
        <v>42.79</v>
      </c>
      <c r="N132" s="125">
        <f t="shared" ca="1" si="83"/>
        <v>38.840000000000003</v>
      </c>
      <c r="O132" s="125"/>
      <c r="P132" s="125">
        <f t="shared" si="84"/>
        <v>0</v>
      </c>
      <c r="Q132" s="125">
        <f t="shared" ca="1" si="85"/>
        <v>38.840000000000003</v>
      </c>
      <c r="R132" s="125">
        <f t="shared" ca="1" si="86"/>
        <v>42.79</v>
      </c>
    </row>
    <row r="133" spans="1:18" x14ac:dyDescent="0.2">
      <c r="A133" s="79" t="s">
        <v>12</v>
      </c>
      <c r="B133" s="73" t="s">
        <v>114</v>
      </c>
      <c r="C133" s="48" t="s">
        <v>59</v>
      </c>
      <c r="D133" s="49">
        <v>26.41</v>
      </c>
      <c r="E133" s="51">
        <f t="shared" ca="1" si="79"/>
        <v>80.010000000000005</v>
      </c>
      <c r="F133" s="49"/>
      <c r="G133" s="51" t="str">
        <f t="shared" si="80"/>
        <v/>
      </c>
      <c r="H133" s="49"/>
      <c r="I133" s="51" t="str">
        <f t="shared" si="81"/>
        <v/>
      </c>
      <c r="J133" s="51">
        <f t="shared" ca="1" si="82"/>
        <v>80.010000000000005</v>
      </c>
      <c r="K133" s="12"/>
      <c r="L133" s="11"/>
      <c r="M133" s="125">
        <f t="shared" ca="1" si="83"/>
        <v>80.010000000000005</v>
      </c>
      <c r="N133" s="125">
        <f t="shared" ca="1" si="83"/>
        <v>0</v>
      </c>
      <c r="O133" s="125"/>
      <c r="P133" s="125">
        <f t="shared" ca="1" si="84"/>
        <v>80.010000000000005</v>
      </c>
      <c r="Q133" s="125">
        <f t="shared" si="85"/>
        <v>0</v>
      </c>
      <c r="R133" s="125">
        <f t="shared" si="86"/>
        <v>0</v>
      </c>
    </row>
    <row r="134" spans="1:18" x14ac:dyDescent="0.2">
      <c r="A134" s="79" t="s">
        <v>13</v>
      </c>
      <c r="B134" s="73" t="s">
        <v>161</v>
      </c>
      <c r="C134" s="48" t="s">
        <v>63</v>
      </c>
      <c r="D134" s="49"/>
      <c r="E134" s="51" t="str">
        <f t="shared" si="79"/>
        <v/>
      </c>
      <c r="F134" s="49"/>
      <c r="G134" s="51" t="str">
        <f t="shared" si="80"/>
        <v/>
      </c>
      <c r="H134" s="49">
        <v>25.4</v>
      </c>
      <c r="I134" s="51">
        <f t="shared" ca="1" si="81"/>
        <v>79.16</v>
      </c>
      <c r="J134" s="51">
        <f t="shared" ca="1" si="82"/>
        <v>79.16</v>
      </c>
      <c r="K134" s="12"/>
      <c r="L134" s="11"/>
      <c r="M134" s="125">
        <f t="shared" ca="1" si="83"/>
        <v>79.16</v>
      </c>
      <c r="N134" s="125">
        <f t="shared" ca="1" si="83"/>
        <v>0</v>
      </c>
      <c r="O134" s="125"/>
      <c r="P134" s="125">
        <f t="shared" si="84"/>
        <v>0</v>
      </c>
      <c r="Q134" s="125">
        <f t="shared" si="85"/>
        <v>0</v>
      </c>
      <c r="R134" s="125">
        <f t="shared" ca="1" si="86"/>
        <v>79.16</v>
      </c>
    </row>
    <row r="135" spans="1:18" x14ac:dyDescent="0.2">
      <c r="A135" s="79" t="s">
        <v>14</v>
      </c>
      <c r="B135" s="73" t="s">
        <v>27</v>
      </c>
      <c r="C135" s="48" t="s">
        <v>59</v>
      </c>
      <c r="D135" s="49"/>
      <c r="E135" s="50" t="str">
        <f t="shared" si="79"/>
        <v/>
      </c>
      <c r="F135" s="49">
        <v>18.07</v>
      </c>
      <c r="G135" s="51">
        <f t="shared" ca="1" si="80"/>
        <v>74.790000000000006</v>
      </c>
      <c r="H135" s="49"/>
      <c r="I135" s="51" t="str">
        <f t="shared" si="81"/>
        <v/>
      </c>
      <c r="J135" s="51">
        <f t="shared" ca="1" si="82"/>
        <v>74.790000000000006</v>
      </c>
      <c r="K135" s="12"/>
      <c r="L135" s="11"/>
      <c r="M135" s="125">
        <f t="shared" ca="1" si="83"/>
        <v>74.790000000000006</v>
      </c>
      <c r="N135" s="125">
        <f t="shared" ca="1" si="83"/>
        <v>0</v>
      </c>
      <c r="O135" s="125"/>
      <c r="P135" s="125">
        <f t="shared" si="84"/>
        <v>0</v>
      </c>
      <c r="Q135" s="125">
        <f t="shared" ca="1" si="85"/>
        <v>74.790000000000006</v>
      </c>
      <c r="R135" s="125">
        <f t="shared" si="86"/>
        <v>0</v>
      </c>
    </row>
    <row r="136" spans="1:18" x14ac:dyDescent="0.2">
      <c r="A136" s="79" t="s">
        <v>15</v>
      </c>
      <c r="B136" s="73" t="s">
        <v>169</v>
      </c>
      <c r="C136" s="48" t="s">
        <v>87</v>
      </c>
      <c r="D136" s="49"/>
      <c r="E136" s="51" t="str">
        <f t="shared" si="79"/>
        <v/>
      </c>
      <c r="F136" s="49"/>
      <c r="G136" s="51" t="str">
        <f t="shared" si="80"/>
        <v/>
      </c>
      <c r="H136" s="49">
        <v>28.5</v>
      </c>
      <c r="I136" s="51">
        <f t="shared" ca="1" si="81"/>
        <v>70.459999999999994</v>
      </c>
      <c r="J136" s="51">
        <f t="shared" ca="1" si="82"/>
        <v>70.459999999999994</v>
      </c>
      <c r="K136" s="12"/>
      <c r="L136" s="11"/>
      <c r="M136" s="125">
        <f t="shared" ca="1" si="83"/>
        <v>70.459999999999994</v>
      </c>
      <c r="N136" s="125">
        <f t="shared" ca="1" si="83"/>
        <v>0</v>
      </c>
      <c r="O136" s="125"/>
      <c r="P136" s="125">
        <f t="shared" si="84"/>
        <v>0</v>
      </c>
      <c r="Q136" s="125">
        <f t="shared" si="85"/>
        <v>0</v>
      </c>
      <c r="R136" s="125">
        <f t="shared" ca="1" si="86"/>
        <v>70.459999999999994</v>
      </c>
    </row>
    <row r="137" spans="1:18" x14ac:dyDescent="0.2">
      <c r="A137" s="79" t="s">
        <v>33</v>
      </c>
      <c r="B137" s="73" t="s">
        <v>117</v>
      </c>
      <c r="C137" s="48" t="s">
        <v>63</v>
      </c>
      <c r="D137" s="49"/>
      <c r="E137" s="50" t="str">
        <f t="shared" si="79"/>
        <v/>
      </c>
      <c r="F137" s="49"/>
      <c r="G137" s="51" t="str">
        <f t="shared" si="80"/>
        <v/>
      </c>
      <c r="H137" s="49">
        <v>32.26</v>
      </c>
      <c r="I137" s="51">
        <f t="shared" ca="1" si="81"/>
        <v>62.64</v>
      </c>
      <c r="J137" s="51">
        <f t="shared" ca="1" si="82"/>
        <v>62.64</v>
      </c>
      <c r="K137" s="12"/>
      <c r="L137" s="11"/>
      <c r="M137" s="125">
        <f t="shared" ca="1" si="83"/>
        <v>62.64</v>
      </c>
      <c r="N137" s="125">
        <f t="shared" ca="1" si="83"/>
        <v>0</v>
      </c>
      <c r="O137" s="125"/>
      <c r="P137" s="125">
        <f t="shared" si="84"/>
        <v>0</v>
      </c>
      <c r="Q137" s="125">
        <f t="shared" si="85"/>
        <v>0</v>
      </c>
      <c r="R137" s="125">
        <f t="shared" ca="1" si="86"/>
        <v>62.64</v>
      </c>
    </row>
    <row r="138" spans="1:18" x14ac:dyDescent="0.2">
      <c r="A138" s="79" t="s">
        <v>34</v>
      </c>
      <c r="B138" s="73" t="s">
        <v>223</v>
      </c>
      <c r="C138" s="48" t="s">
        <v>59</v>
      </c>
      <c r="D138" s="49"/>
      <c r="E138" s="51" t="str">
        <f t="shared" si="79"/>
        <v/>
      </c>
      <c r="F138" s="49">
        <v>21.41</v>
      </c>
      <c r="G138" s="51">
        <f t="shared" ca="1" si="80"/>
        <v>62.49</v>
      </c>
      <c r="H138" s="49"/>
      <c r="I138" s="51" t="str">
        <f t="shared" si="81"/>
        <v/>
      </c>
      <c r="J138" s="51">
        <f t="shared" ca="1" si="82"/>
        <v>62.49</v>
      </c>
      <c r="K138" s="12"/>
      <c r="L138" s="11"/>
      <c r="M138" s="125">
        <f t="shared" ca="1" si="83"/>
        <v>62.49</v>
      </c>
      <c r="N138" s="125">
        <f t="shared" ca="1" si="83"/>
        <v>0</v>
      </c>
      <c r="O138" s="125"/>
      <c r="P138" s="125">
        <f t="shared" si="84"/>
        <v>0</v>
      </c>
      <c r="Q138" s="125">
        <f t="shared" ca="1" si="85"/>
        <v>62.49</v>
      </c>
      <c r="R138" s="125">
        <f t="shared" si="86"/>
        <v>0</v>
      </c>
    </row>
    <row r="139" spans="1:18" x14ac:dyDescent="0.2">
      <c r="A139" s="79" t="s">
        <v>35</v>
      </c>
      <c r="B139" s="73" t="s">
        <v>118</v>
      </c>
      <c r="C139" s="48" t="s">
        <v>160</v>
      </c>
      <c r="D139" s="49"/>
      <c r="E139" s="52" t="str">
        <f t="shared" si="79"/>
        <v/>
      </c>
      <c r="F139" s="49">
        <v>22.5</v>
      </c>
      <c r="G139" s="51">
        <f t="shared" ca="1" si="80"/>
        <v>59.34</v>
      </c>
      <c r="H139" s="49"/>
      <c r="I139" s="51" t="str">
        <f t="shared" si="81"/>
        <v/>
      </c>
      <c r="J139" s="51">
        <f t="shared" ca="1" si="82"/>
        <v>59.34</v>
      </c>
      <c r="K139" s="12"/>
      <c r="L139" s="11"/>
      <c r="M139" s="125">
        <f t="shared" ca="1" si="83"/>
        <v>59.34</v>
      </c>
      <c r="N139" s="125">
        <f t="shared" ca="1" si="83"/>
        <v>0</v>
      </c>
      <c r="O139" s="125"/>
      <c r="P139" s="125">
        <f t="shared" si="84"/>
        <v>0</v>
      </c>
      <c r="Q139" s="125">
        <f t="shared" ca="1" si="85"/>
        <v>59.34</v>
      </c>
      <c r="R139" s="125">
        <f t="shared" si="86"/>
        <v>0</v>
      </c>
    </row>
    <row r="140" spans="1:18" ht="13.5" thickBot="1" x14ac:dyDescent="0.25">
      <c r="A140" s="81" t="s">
        <v>36</v>
      </c>
      <c r="B140" s="75" t="s">
        <v>166</v>
      </c>
      <c r="C140" s="53" t="s">
        <v>60</v>
      </c>
      <c r="D140" s="54"/>
      <c r="E140" s="89" t="str">
        <f t="shared" si="79"/>
        <v/>
      </c>
      <c r="F140" s="54">
        <v>23.1</v>
      </c>
      <c r="G140" s="55">
        <f t="shared" ca="1" si="80"/>
        <v>58.49</v>
      </c>
      <c r="H140" s="54"/>
      <c r="I140" s="55" t="str">
        <f t="shared" si="81"/>
        <v/>
      </c>
      <c r="J140" s="55">
        <f t="shared" ca="1" si="82"/>
        <v>58.49</v>
      </c>
      <c r="K140" s="12"/>
      <c r="L140" s="11"/>
      <c r="M140" s="125">
        <f t="shared" ca="1" si="83"/>
        <v>58.49</v>
      </c>
      <c r="N140" s="125">
        <f t="shared" ca="1" si="83"/>
        <v>0</v>
      </c>
      <c r="O140" s="125"/>
      <c r="P140" s="125">
        <f t="shared" si="84"/>
        <v>0</v>
      </c>
      <c r="Q140" s="125">
        <f t="shared" ca="1" si="85"/>
        <v>58.49</v>
      </c>
      <c r="R140" s="125">
        <f t="shared" si="86"/>
        <v>0</v>
      </c>
    </row>
    <row r="141" spans="1:18" ht="13.5" thickBot="1" x14ac:dyDescent="0.25">
      <c r="A141" s="3"/>
      <c r="M141" s="125"/>
      <c r="N141" s="125"/>
      <c r="O141" s="125"/>
      <c r="P141" s="125"/>
      <c r="Q141" s="125"/>
      <c r="R141" s="125"/>
    </row>
    <row r="142" spans="1:18" ht="13.5" customHeight="1" x14ac:dyDescent="0.25">
      <c r="A142" s="158"/>
      <c r="B142" s="152" t="s">
        <v>19</v>
      </c>
      <c r="C142" s="162" t="s">
        <v>2</v>
      </c>
      <c r="D142" s="165" t="s">
        <v>209</v>
      </c>
      <c r="E142" s="165"/>
      <c r="F142" s="165" t="s">
        <v>210</v>
      </c>
      <c r="G142" s="165"/>
      <c r="H142" s="165" t="s">
        <v>203</v>
      </c>
      <c r="I142" s="165"/>
      <c r="J142" s="166" t="s">
        <v>68</v>
      </c>
      <c r="K142" s="169"/>
      <c r="L142" s="169"/>
      <c r="M142" s="125"/>
      <c r="N142" s="125"/>
      <c r="O142" s="125"/>
      <c r="P142" s="125"/>
      <c r="Q142" s="125"/>
      <c r="R142" s="125"/>
    </row>
    <row r="143" spans="1:18" ht="13.5" customHeight="1" x14ac:dyDescent="0.25">
      <c r="A143" s="159"/>
      <c r="B143" s="161"/>
      <c r="C143" s="163"/>
      <c r="D143" s="170" t="s">
        <v>211</v>
      </c>
      <c r="E143" s="170"/>
      <c r="F143" s="170" t="s">
        <v>212</v>
      </c>
      <c r="G143" s="170"/>
      <c r="H143" s="170" t="s">
        <v>213</v>
      </c>
      <c r="I143" s="170"/>
      <c r="J143" s="167"/>
      <c r="K143" s="169"/>
      <c r="L143" s="169"/>
      <c r="M143" s="125"/>
      <c r="N143" s="125"/>
      <c r="O143" s="125"/>
      <c r="P143" s="125"/>
      <c r="Q143" s="125"/>
      <c r="R143" s="125"/>
    </row>
    <row r="144" spans="1:18" ht="13.5" customHeight="1" thickBot="1" x14ac:dyDescent="0.25">
      <c r="A144" s="160"/>
      <c r="B144" s="153"/>
      <c r="C144" s="164"/>
      <c r="D144" s="26" t="s">
        <v>0</v>
      </c>
      <c r="E144" s="27" t="s">
        <v>1</v>
      </c>
      <c r="F144" s="26" t="s">
        <v>0</v>
      </c>
      <c r="G144" s="27" t="s">
        <v>1</v>
      </c>
      <c r="H144" s="26" t="s">
        <v>0</v>
      </c>
      <c r="I144" s="27" t="s">
        <v>1</v>
      </c>
      <c r="J144" s="168"/>
      <c r="K144" s="14"/>
      <c r="L144" s="15"/>
      <c r="M144" s="125"/>
      <c r="N144" s="125"/>
      <c r="O144" s="125"/>
      <c r="P144" s="125"/>
      <c r="Q144" s="125"/>
      <c r="R144" s="125"/>
    </row>
    <row r="145" spans="1:37" s="118" customFormat="1" ht="13.5" hidden="1" outlineLevel="1" thickBot="1" x14ac:dyDescent="0.25">
      <c r="A145" s="113"/>
      <c r="B145" s="114">
        <f>ROW()+1</f>
        <v>146</v>
      </c>
      <c r="C145" s="115" cm="1">
        <f t="array" ref="C145">MATCH(TRUE,ISBLANK(C146:C256),0)+ROW()-1</f>
        <v>154</v>
      </c>
      <c r="D145" s="116">
        <f ca="1">MIN(INDIRECT(ADDRESS($B145,COLUMN())&amp;":"&amp;ADDRESS($C145,COLUMN())))</f>
        <v>17.440000000000001</v>
      </c>
      <c r="E145" s="117">
        <f ca="1">100*D145-40*INT(D145)</f>
        <v>1064.0000000000002</v>
      </c>
      <c r="F145" s="116">
        <f ca="1">MIN(INDIRECT(ADDRESS($B145,COLUMN())&amp;":"&amp;ADDRESS($C145,COLUMN())))</f>
        <v>15.08</v>
      </c>
      <c r="G145" s="117">
        <f t="shared" ref="G145" ca="1" si="87">F145*100-40*INT(F145)</f>
        <v>908</v>
      </c>
      <c r="H145" s="116">
        <f ca="1">MIN(INDIRECT(ADDRESS($B145,COLUMN())&amp;":"&amp;ADDRESS($C145,COLUMN())))</f>
        <v>19.29</v>
      </c>
      <c r="I145" s="117">
        <f t="shared" ref="I145" ca="1" si="88">H145*100-40*INT(H145)</f>
        <v>1169</v>
      </c>
      <c r="J145" s="116"/>
      <c r="K145" s="117"/>
      <c r="L145" s="116"/>
      <c r="M145" s="125"/>
      <c r="N145" s="125"/>
      <c r="O145" s="125"/>
      <c r="P145" s="125"/>
      <c r="Q145" s="125"/>
      <c r="R145" s="125"/>
      <c r="S145" s="140"/>
      <c r="Y145" s="119"/>
      <c r="AA145" s="120"/>
      <c r="AB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</row>
    <row r="146" spans="1:37" ht="12.75" customHeight="1" collapsed="1" x14ac:dyDescent="0.2">
      <c r="A146" s="82" t="s">
        <v>3</v>
      </c>
      <c r="B146" s="84" t="s">
        <v>121</v>
      </c>
      <c r="C146" s="44" t="s">
        <v>63</v>
      </c>
      <c r="D146" s="45"/>
      <c r="E146" s="47" t="str">
        <f t="shared" ref="E146:E154" si="89">IF(D146="","",IF(N(D146)=0,"*",ROUND(100*E$145/(100*D146-40*INT(D146)),2)))</f>
        <v/>
      </c>
      <c r="F146" s="45">
        <v>15.08</v>
      </c>
      <c r="G146" s="46">
        <f t="shared" ref="G146:G154" ca="1" si="90">IF(F146="","",IF(N(F146)=0,"*",ROUND(100*G$145/(100*F146-40*INT(F146)),2)))</f>
        <v>100</v>
      </c>
      <c r="H146" s="45">
        <v>19.29</v>
      </c>
      <c r="I146" s="46">
        <f t="shared" ref="I146:I154" ca="1" si="91">IF(H146="","",IF(N(H146)=0,"*",ROUND(100*I$145/(100*H146-40*INT(H146)),2)))</f>
        <v>100</v>
      </c>
      <c r="J146" s="46">
        <f t="shared" ref="J146:J154" ca="1" si="92">SUM(M146:N146)</f>
        <v>200</v>
      </c>
      <c r="K146" s="12"/>
      <c r="L146" s="11"/>
      <c r="M146" s="125">
        <f t="shared" ref="M146:N154" ca="1" si="93">LARGE($P146:$X146,M$25)</f>
        <v>100</v>
      </c>
      <c r="N146" s="125">
        <f t="shared" ca="1" si="93"/>
        <v>100</v>
      </c>
      <c r="O146" s="125"/>
      <c r="P146" s="125">
        <f t="shared" ref="P146:P154" si="94">N(E146)</f>
        <v>0</v>
      </c>
      <c r="Q146" s="125">
        <f t="shared" ref="Q146:Q154" ca="1" si="95">N(G146)</f>
        <v>100</v>
      </c>
      <c r="R146" s="125">
        <f t="shared" ref="R146:R154" ca="1" si="96">N(I146)</f>
        <v>100</v>
      </c>
    </row>
    <row r="147" spans="1:37" ht="12.75" customHeight="1" x14ac:dyDescent="0.2">
      <c r="A147" s="79" t="s">
        <v>4</v>
      </c>
      <c r="B147" s="73" t="s">
        <v>21</v>
      </c>
      <c r="C147" s="48" t="s">
        <v>87</v>
      </c>
      <c r="D147" s="49">
        <v>17.440000000000001</v>
      </c>
      <c r="E147" s="51">
        <f t="shared" ca="1" si="89"/>
        <v>100</v>
      </c>
      <c r="F147" s="49"/>
      <c r="G147" s="51" t="str">
        <f t="shared" si="90"/>
        <v/>
      </c>
      <c r="H147" s="49">
        <v>20.309999999999999</v>
      </c>
      <c r="I147" s="51">
        <f t="shared" ca="1" si="91"/>
        <v>94.96</v>
      </c>
      <c r="J147" s="51">
        <f t="shared" ca="1" si="92"/>
        <v>194.95999999999998</v>
      </c>
      <c r="K147" s="12"/>
      <c r="L147" s="11"/>
      <c r="M147" s="125">
        <f t="shared" ca="1" si="93"/>
        <v>100</v>
      </c>
      <c r="N147" s="125">
        <f t="shared" ca="1" si="93"/>
        <v>94.96</v>
      </c>
      <c r="O147" s="125"/>
      <c r="P147" s="125">
        <f t="shared" ca="1" si="94"/>
        <v>100</v>
      </c>
      <c r="Q147" s="125">
        <f t="shared" si="95"/>
        <v>0</v>
      </c>
      <c r="R147" s="125">
        <f t="shared" ca="1" si="96"/>
        <v>94.96</v>
      </c>
    </row>
    <row r="148" spans="1:37" ht="12.75" customHeight="1" x14ac:dyDescent="0.2">
      <c r="A148" s="79" t="s">
        <v>5</v>
      </c>
      <c r="B148" s="73" t="s">
        <v>182</v>
      </c>
      <c r="C148" s="48" t="s">
        <v>63</v>
      </c>
      <c r="D148" s="49"/>
      <c r="E148" s="51" t="str">
        <f t="shared" si="89"/>
        <v/>
      </c>
      <c r="F148" s="49">
        <v>20</v>
      </c>
      <c r="G148" s="51">
        <f t="shared" ca="1" si="90"/>
        <v>75.67</v>
      </c>
      <c r="H148" s="49">
        <v>24.15</v>
      </c>
      <c r="I148" s="51">
        <f t="shared" ca="1" si="91"/>
        <v>80.34</v>
      </c>
      <c r="J148" s="51">
        <f t="shared" ca="1" si="92"/>
        <v>156.01</v>
      </c>
      <c r="K148" s="12"/>
      <c r="L148" s="11"/>
      <c r="M148" s="125">
        <f t="shared" ca="1" si="93"/>
        <v>80.34</v>
      </c>
      <c r="N148" s="125">
        <f t="shared" ca="1" si="93"/>
        <v>75.67</v>
      </c>
      <c r="O148" s="125"/>
      <c r="P148" s="125">
        <f t="shared" si="94"/>
        <v>0</v>
      </c>
      <c r="Q148" s="125">
        <f t="shared" ca="1" si="95"/>
        <v>75.67</v>
      </c>
      <c r="R148" s="125">
        <f t="shared" ca="1" si="96"/>
        <v>80.34</v>
      </c>
    </row>
    <row r="149" spans="1:37" ht="12.75" customHeight="1" x14ac:dyDescent="0.2">
      <c r="A149" s="79" t="s">
        <v>6</v>
      </c>
      <c r="B149" s="40" t="s">
        <v>73</v>
      </c>
      <c r="C149" s="48" t="s">
        <v>160</v>
      </c>
      <c r="D149" s="49">
        <v>29.2</v>
      </c>
      <c r="E149" s="51">
        <f t="shared" ca="1" si="89"/>
        <v>60.45</v>
      </c>
      <c r="F149" s="49">
        <v>25.07</v>
      </c>
      <c r="G149" s="51">
        <f t="shared" ca="1" si="90"/>
        <v>60.25</v>
      </c>
      <c r="H149" s="49"/>
      <c r="I149" s="51" t="str">
        <f t="shared" si="91"/>
        <v/>
      </c>
      <c r="J149" s="51">
        <f t="shared" ca="1" si="92"/>
        <v>120.7</v>
      </c>
      <c r="K149" s="12"/>
      <c r="L149" s="11"/>
      <c r="M149" s="125">
        <f t="shared" ca="1" si="93"/>
        <v>60.45</v>
      </c>
      <c r="N149" s="125">
        <f t="shared" ca="1" si="93"/>
        <v>60.25</v>
      </c>
      <c r="O149" s="125"/>
      <c r="P149" s="125">
        <f t="shared" ca="1" si="94"/>
        <v>60.45</v>
      </c>
      <c r="Q149" s="125">
        <f t="shared" ca="1" si="95"/>
        <v>60.25</v>
      </c>
      <c r="R149" s="125">
        <f t="shared" si="96"/>
        <v>0</v>
      </c>
    </row>
    <row r="150" spans="1:37" ht="12.75" customHeight="1" x14ac:dyDescent="0.2">
      <c r="A150" s="79" t="s">
        <v>7</v>
      </c>
      <c r="B150" s="40" t="s">
        <v>119</v>
      </c>
      <c r="C150" s="48" t="s">
        <v>59</v>
      </c>
      <c r="D150" s="49">
        <v>20.29</v>
      </c>
      <c r="E150" s="51">
        <f t="shared" ca="1" si="89"/>
        <v>86.57</v>
      </c>
      <c r="F150" s="49"/>
      <c r="G150" s="51" t="str">
        <f t="shared" si="90"/>
        <v/>
      </c>
      <c r="H150" s="49"/>
      <c r="I150" s="50" t="str">
        <f t="shared" si="91"/>
        <v/>
      </c>
      <c r="J150" s="51">
        <f t="shared" ca="1" si="92"/>
        <v>86.57</v>
      </c>
      <c r="K150" s="12"/>
      <c r="L150" s="11"/>
      <c r="M150" s="125">
        <f t="shared" ca="1" si="93"/>
        <v>86.57</v>
      </c>
      <c r="N150" s="125">
        <f t="shared" ca="1" si="93"/>
        <v>0</v>
      </c>
      <c r="O150" s="125"/>
      <c r="P150" s="125">
        <f t="shared" ca="1" si="94"/>
        <v>86.57</v>
      </c>
      <c r="Q150" s="125">
        <f t="shared" si="95"/>
        <v>0</v>
      </c>
      <c r="R150" s="125">
        <f t="shared" si="96"/>
        <v>0</v>
      </c>
    </row>
    <row r="151" spans="1:37" ht="12.75" customHeight="1" x14ac:dyDescent="0.2">
      <c r="A151" s="79" t="s">
        <v>8</v>
      </c>
      <c r="B151" s="73" t="s">
        <v>18</v>
      </c>
      <c r="C151" s="48" t="s">
        <v>52</v>
      </c>
      <c r="D151" s="49"/>
      <c r="E151" s="51" t="str">
        <f t="shared" si="89"/>
        <v/>
      </c>
      <c r="F151" s="49">
        <v>18.3</v>
      </c>
      <c r="G151" s="51">
        <f t="shared" ca="1" si="90"/>
        <v>81.8</v>
      </c>
      <c r="H151" s="49"/>
      <c r="I151" s="51" t="str">
        <f t="shared" si="91"/>
        <v/>
      </c>
      <c r="J151" s="51">
        <f t="shared" ca="1" si="92"/>
        <v>81.8</v>
      </c>
      <c r="K151" s="12"/>
      <c r="L151" s="11"/>
      <c r="M151" s="125">
        <f t="shared" ca="1" si="93"/>
        <v>81.8</v>
      </c>
      <c r="N151" s="125">
        <f t="shared" ca="1" si="93"/>
        <v>0</v>
      </c>
      <c r="O151" s="125"/>
      <c r="P151" s="125">
        <f t="shared" si="94"/>
        <v>0</v>
      </c>
      <c r="Q151" s="125">
        <f t="shared" ca="1" si="95"/>
        <v>81.8</v>
      </c>
      <c r="R151" s="125">
        <f t="shared" si="96"/>
        <v>0</v>
      </c>
    </row>
    <row r="152" spans="1:37" ht="12.75" customHeight="1" x14ac:dyDescent="0.2">
      <c r="A152" s="79" t="s">
        <v>9</v>
      </c>
      <c r="B152" s="73" t="s">
        <v>22</v>
      </c>
      <c r="C152" s="48" t="s">
        <v>63</v>
      </c>
      <c r="D152" s="49">
        <v>22.4</v>
      </c>
      <c r="E152" s="51">
        <f t="shared" ca="1" si="89"/>
        <v>78.239999999999995</v>
      </c>
      <c r="F152" s="49" t="s">
        <v>81</v>
      </c>
      <c r="G152" s="52" t="str">
        <f t="shared" si="90"/>
        <v>*</v>
      </c>
      <c r="H152" s="49"/>
      <c r="I152" s="51" t="str">
        <f t="shared" si="91"/>
        <v/>
      </c>
      <c r="J152" s="51">
        <f t="shared" ca="1" si="92"/>
        <v>78.239999999999995</v>
      </c>
      <c r="K152" s="12"/>
      <c r="L152" s="11"/>
      <c r="M152" s="125">
        <f t="shared" ca="1" si="93"/>
        <v>78.239999999999995</v>
      </c>
      <c r="N152" s="125">
        <f t="shared" ca="1" si="93"/>
        <v>0</v>
      </c>
      <c r="O152" s="125"/>
      <c r="P152" s="125">
        <f t="shared" ca="1" si="94"/>
        <v>78.239999999999995</v>
      </c>
      <c r="Q152" s="125">
        <f t="shared" si="95"/>
        <v>0</v>
      </c>
      <c r="R152" s="125">
        <f t="shared" si="96"/>
        <v>0</v>
      </c>
    </row>
    <row r="153" spans="1:37" ht="12.75" customHeight="1" x14ac:dyDescent="0.2">
      <c r="A153" s="79" t="s">
        <v>10</v>
      </c>
      <c r="B153" s="73" t="s">
        <v>228</v>
      </c>
      <c r="C153" s="48" t="s">
        <v>52</v>
      </c>
      <c r="D153" s="49"/>
      <c r="E153" s="51" t="str">
        <f t="shared" si="89"/>
        <v/>
      </c>
      <c r="F153" s="49">
        <v>22.51</v>
      </c>
      <c r="G153" s="51">
        <f t="shared" ca="1" si="90"/>
        <v>66.23</v>
      </c>
      <c r="H153" s="49"/>
      <c r="I153" s="51" t="str">
        <f t="shared" si="91"/>
        <v/>
      </c>
      <c r="J153" s="51">
        <f t="shared" ca="1" si="92"/>
        <v>66.23</v>
      </c>
      <c r="K153" s="12"/>
      <c r="L153" s="11"/>
      <c r="M153" s="125">
        <f t="shared" ca="1" si="93"/>
        <v>66.23</v>
      </c>
      <c r="N153" s="125">
        <f t="shared" ca="1" si="93"/>
        <v>0</v>
      </c>
      <c r="O153" s="125"/>
      <c r="P153" s="125">
        <f t="shared" si="94"/>
        <v>0</v>
      </c>
      <c r="Q153" s="125">
        <f t="shared" ca="1" si="95"/>
        <v>66.23</v>
      </c>
      <c r="R153" s="125">
        <f t="shared" si="96"/>
        <v>0</v>
      </c>
    </row>
    <row r="154" spans="1:37" s="18" customFormat="1" ht="12.75" customHeight="1" thickBot="1" x14ac:dyDescent="0.25">
      <c r="A154" s="99" t="s">
        <v>11</v>
      </c>
      <c r="B154" s="75" t="s">
        <v>120</v>
      </c>
      <c r="C154" s="53" t="s">
        <v>63</v>
      </c>
      <c r="D154" s="54"/>
      <c r="E154" s="55" t="str">
        <f t="shared" si="89"/>
        <v/>
      </c>
      <c r="F154" s="54"/>
      <c r="G154" s="55" t="str">
        <f t="shared" si="90"/>
        <v/>
      </c>
      <c r="H154" s="54">
        <v>31.23</v>
      </c>
      <c r="I154" s="55">
        <f t="shared" ca="1" si="91"/>
        <v>62.08</v>
      </c>
      <c r="J154" s="55">
        <f t="shared" ca="1" si="92"/>
        <v>62.08</v>
      </c>
      <c r="K154" s="12"/>
      <c r="L154" s="11"/>
      <c r="M154" s="125">
        <f t="shared" ca="1" si="93"/>
        <v>62.08</v>
      </c>
      <c r="N154" s="125">
        <f t="shared" ca="1" si="93"/>
        <v>0</v>
      </c>
      <c r="O154" s="125"/>
      <c r="P154" s="125">
        <f t="shared" si="94"/>
        <v>0</v>
      </c>
      <c r="Q154" s="125">
        <f t="shared" si="95"/>
        <v>0</v>
      </c>
      <c r="R154" s="125">
        <f t="shared" ca="1" si="96"/>
        <v>62.08</v>
      </c>
      <c r="S154" s="142"/>
    </row>
    <row r="155" spans="1:37" ht="13.5" thickBot="1" x14ac:dyDescent="0.25">
      <c r="A155" s="3"/>
      <c r="M155" s="125"/>
      <c r="N155" s="125"/>
      <c r="O155" s="125"/>
      <c r="P155" s="125"/>
      <c r="Q155" s="125"/>
      <c r="R155" s="125"/>
    </row>
    <row r="156" spans="1:37" ht="13.5" customHeight="1" x14ac:dyDescent="0.25">
      <c r="A156" s="158"/>
      <c r="B156" s="152" t="s">
        <v>51</v>
      </c>
      <c r="C156" s="162" t="s">
        <v>2</v>
      </c>
      <c r="D156" s="165" t="s">
        <v>209</v>
      </c>
      <c r="E156" s="165"/>
      <c r="F156" s="165" t="s">
        <v>210</v>
      </c>
      <c r="G156" s="165"/>
      <c r="H156" s="165" t="s">
        <v>203</v>
      </c>
      <c r="I156" s="165"/>
      <c r="J156" s="166" t="s">
        <v>68</v>
      </c>
      <c r="K156" s="171"/>
      <c r="L156" s="171"/>
      <c r="M156" s="125"/>
      <c r="N156" s="125"/>
      <c r="O156" s="125"/>
      <c r="P156" s="125"/>
      <c r="Q156" s="125"/>
      <c r="R156" s="125"/>
    </row>
    <row r="157" spans="1:37" ht="13.5" customHeight="1" x14ac:dyDescent="0.25">
      <c r="A157" s="159"/>
      <c r="B157" s="161"/>
      <c r="C157" s="163"/>
      <c r="D157" s="170" t="s">
        <v>211</v>
      </c>
      <c r="E157" s="170"/>
      <c r="F157" s="170" t="s">
        <v>212</v>
      </c>
      <c r="G157" s="170"/>
      <c r="H157" s="170" t="s">
        <v>213</v>
      </c>
      <c r="I157" s="170"/>
      <c r="J157" s="167"/>
      <c r="K157" s="16"/>
      <c r="L157" s="15"/>
      <c r="M157" s="125"/>
      <c r="N157" s="125"/>
      <c r="O157" s="125"/>
      <c r="P157" s="125"/>
      <c r="Q157" s="125"/>
      <c r="R157" s="125"/>
    </row>
    <row r="158" spans="1:37" ht="13.5" customHeight="1" thickBot="1" x14ac:dyDescent="0.25">
      <c r="A158" s="160"/>
      <c r="B158" s="153"/>
      <c r="C158" s="164"/>
      <c r="D158" s="26" t="s">
        <v>0</v>
      </c>
      <c r="E158" s="27" t="s">
        <v>1</v>
      </c>
      <c r="F158" s="26" t="s">
        <v>0</v>
      </c>
      <c r="G158" s="27" t="s">
        <v>1</v>
      </c>
      <c r="H158" s="26" t="s">
        <v>0</v>
      </c>
      <c r="I158" s="27" t="s">
        <v>1</v>
      </c>
      <c r="J158" s="168"/>
      <c r="K158" s="10"/>
      <c r="L158" s="11"/>
      <c r="M158" s="125"/>
      <c r="N158" s="125"/>
      <c r="O158" s="125"/>
      <c r="P158" s="125"/>
      <c r="Q158" s="125"/>
      <c r="R158" s="125"/>
    </row>
    <row r="159" spans="1:37" s="118" customFormat="1" ht="13.5" hidden="1" outlineLevel="1" thickBot="1" x14ac:dyDescent="0.25">
      <c r="A159" s="113"/>
      <c r="B159" s="114">
        <f>ROW()+1</f>
        <v>160</v>
      </c>
      <c r="C159" s="115" cm="1">
        <f t="array" ref="C159">MATCH(TRUE,ISBLANK(C160:C256),0)+ROW()-1</f>
        <v>171</v>
      </c>
      <c r="D159" s="116">
        <f ca="1">MIN(INDIRECT(ADDRESS($B159,COLUMN())&amp;":"&amp;ADDRESS($C159,COLUMN())))</f>
        <v>11.28</v>
      </c>
      <c r="E159" s="117">
        <f ca="1">100*D159-40*INT(D159)</f>
        <v>688</v>
      </c>
      <c r="F159" s="116">
        <f ca="1">MIN(INDIRECT(ADDRESS($B159,COLUMN())&amp;":"&amp;ADDRESS($C159,COLUMN())))</f>
        <v>12.1</v>
      </c>
      <c r="G159" s="117">
        <f t="shared" ref="G159" ca="1" si="97">F159*100-40*INT(F159)</f>
        <v>730</v>
      </c>
      <c r="H159" s="116">
        <f ca="1">MIN(INDIRECT(ADDRESS($B159,COLUMN())&amp;":"&amp;ADDRESS($C159,COLUMN())))</f>
        <v>12.53</v>
      </c>
      <c r="I159" s="117">
        <f t="shared" ref="I159" ca="1" si="98">H159*100-40*INT(H159)</f>
        <v>773</v>
      </c>
      <c r="J159" s="116"/>
      <c r="K159" s="117"/>
      <c r="L159" s="116"/>
      <c r="M159" s="125"/>
      <c r="N159" s="125"/>
      <c r="O159" s="125"/>
      <c r="P159" s="125"/>
      <c r="Q159" s="125"/>
      <c r="R159" s="125"/>
      <c r="S159" s="140"/>
      <c r="Y159" s="119"/>
      <c r="AA159" s="120"/>
      <c r="AB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</row>
    <row r="160" spans="1:37" collapsed="1" x14ac:dyDescent="0.2">
      <c r="A160" s="82" t="s">
        <v>3</v>
      </c>
      <c r="B160" s="84" t="s">
        <v>122</v>
      </c>
      <c r="C160" s="44" t="s">
        <v>92</v>
      </c>
      <c r="D160" s="45">
        <v>11.28</v>
      </c>
      <c r="E160" s="46">
        <f t="shared" ref="E160:E171" ca="1" si="99">IF(D160="","",IF(N(D160)=0,"*",ROUND(100*E$159/(100*D160-40*INT(D160)),2)))</f>
        <v>100</v>
      </c>
      <c r="F160" s="45">
        <v>12.1</v>
      </c>
      <c r="G160" s="46">
        <f t="shared" ref="G160:G171" ca="1" si="100">IF(F160="","",IF(N(F160)=0,"*",ROUND(100*G$159/(100*F160-40*INT(F160)),2)))</f>
        <v>100</v>
      </c>
      <c r="H160" s="45">
        <v>12.53</v>
      </c>
      <c r="I160" s="47">
        <f t="shared" ref="I160:I171" ca="1" si="101">IF(H160="","",IF(N(H160)=0,"*",ROUND(100*I$159/(100*H160-40*INT(H160)),2)))</f>
        <v>100</v>
      </c>
      <c r="J160" s="46">
        <f t="shared" ref="J160:J171" ca="1" si="102">SUM(M160:N160)</f>
        <v>200</v>
      </c>
      <c r="K160" s="10"/>
      <c r="L160" s="11"/>
      <c r="M160" s="125">
        <f t="shared" ref="M160:N171" ca="1" si="103">LARGE($P160:$X160,M$25)</f>
        <v>100</v>
      </c>
      <c r="N160" s="125">
        <f t="shared" ca="1" si="103"/>
        <v>100</v>
      </c>
      <c r="O160" s="125"/>
      <c r="P160" s="125">
        <f t="shared" ref="P160:P171" ca="1" si="104">N(E160)</f>
        <v>100</v>
      </c>
      <c r="Q160" s="125">
        <f t="shared" ref="Q160:Q171" ca="1" si="105">N(G160)</f>
        <v>100</v>
      </c>
      <c r="R160" s="125">
        <f t="shared" ref="R160:R171" ca="1" si="106">N(I160)</f>
        <v>100</v>
      </c>
    </row>
    <row r="161" spans="1:37" x14ac:dyDescent="0.2">
      <c r="A161" s="79" t="s">
        <v>4</v>
      </c>
      <c r="B161" s="73" t="s">
        <v>124</v>
      </c>
      <c r="C161" s="48" t="s">
        <v>92</v>
      </c>
      <c r="D161" s="49">
        <v>16.260000000000002</v>
      </c>
      <c r="E161" s="51">
        <f t="shared" ca="1" si="99"/>
        <v>69.78</v>
      </c>
      <c r="F161" s="49">
        <v>13.4</v>
      </c>
      <c r="G161" s="51">
        <f t="shared" ca="1" si="100"/>
        <v>89.02</v>
      </c>
      <c r="H161" s="49">
        <v>20.420000000000002</v>
      </c>
      <c r="I161" s="50">
        <f t="shared" ca="1" si="101"/>
        <v>62.24</v>
      </c>
      <c r="J161" s="51">
        <f t="shared" ca="1" si="102"/>
        <v>158.80000000000001</v>
      </c>
      <c r="K161" s="10"/>
      <c r="L161" s="11"/>
      <c r="M161" s="125">
        <f t="shared" ca="1" si="103"/>
        <v>89.02</v>
      </c>
      <c r="N161" s="125">
        <f t="shared" ca="1" si="103"/>
        <v>69.78</v>
      </c>
      <c r="O161" s="125"/>
      <c r="P161" s="125">
        <f t="shared" ca="1" si="104"/>
        <v>69.78</v>
      </c>
      <c r="Q161" s="125">
        <f t="shared" ca="1" si="105"/>
        <v>89.02</v>
      </c>
      <c r="R161" s="125">
        <f t="shared" ca="1" si="106"/>
        <v>62.24</v>
      </c>
    </row>
    <row r="162" spans="1:37" x14ac:dyDescent="0.2">
      <c r="A162" s="79" t="s">
        <v>5</v>
      </c>
      <c r="B162" s="73" t="s">
        <v>125</v>
      </c>
      <c r="C162" s="48" t="s">
        <v>63</v>
      </c>
      <c r="D162" s="49"/>
      <c r="E162" s="51" t="str">
        <f t="shared" si="99"/>
        <v/>
      </c>
      <c r="F162" s="49">
        <v>15.18</v>
      </c>
      <c r="G162" s="51">
        <f t="shared" ca="1" si="100"/>
        <v>79.52</v>
      </c>
      <c r="H162" s="49">
        <v>19.329999999999998</v>
      </c>
      <c r="I162" s="51">
        <f t="shared" ca="1" si="101"/>
        <v>65.900000000000006</v>
      </c>
      <c r="J162" s="51">
        <f t="shared" ca="1" si="102"/>
        <v>145.42000000000002</v>
      </c>
      <c r="K162" s="10"/>
      <c r="L162" s="11"/>
      <c r="M162" s="125">
        <f t="shared" ca="1" si="103"/>
        <v>79.52</v>
      </c>
      <c r="N162" s="125">
        <f t="shared" ca="1" si="103"/>
        <v>65.900000000000006</v>
      </c>
      <c r="O162" s="125"/>
      <c r="P162" s="125">
        <f t="shared" si="104"/>
        <v>0</v>
      </c>
      <c r="Q162" s="125">
        <f t="shared" ca="1" si="105"/>
        <v>79.52</v>
      </c>
      <c r="R162" s="125">
        <f t="shared" ca="1" si="106"/>
        <v>65.900000000000006</v>
      </c>
    </row>
    <row r="163" spans="1:37" x14ac:dyDescent="0.2">
      <c r="A163" s="79" t="s">
        <v>6</v>
      </c>
      <c r="B163" s="73" t="s">
        <v>127</v>
      </c>
      <c r="C163" s="48" t="s">
        <v>61</v>
      </c>
      <c r="D163" s="49">
        <v>15.31</v>
      </c>
      <c r="E163" s="51">
        <f t="shared" ca="1" si="99"/>
        <v>73.900000000000006</v>
      </c>
      <c r="F163" s="49"/>
      <c r="G163" s="50" t="str">
        <f t="shared" si="100"/>
        <v/>
      </c>
      <c r="H163" s="49">
        <v>26</v>
      </c>
      <c r="I163" s="51">
        <f t="shared" ca="1" si="101"/>
        <v>49.55</v>
      </c>
      <c r="J163" s="51">
        <f t="shared" ca="1" si="102"/>
        <v>123.45</v>
      </c>
      <c r="K163" s="10"/>
      <c r="L163" s="11"/>
      <c r="M163" s="125">
        <f t="shared" ca="1" si="103"/>
        <v>73.900000000000006</v>
      </c>
      <c r="N163" s="125">
        <f t="shared" ca="1" si="103"/>
        <v>49.55</v>
      </c>
      <c r="O163" s="125"/>
      <c r="P163" s="125">
        <f t="shared" ca="1" si="104"/>
        <v>73.900000000000006</v>
      </c>
      <c r="Q163" s="125">
        <f t="shared" si="105"/>
        <v>0</v>
      </c>
      <c r="R163" s="125">
        <f t="shared" ca="1" si="106"/>
        <v>49.55</v>
      </c>
    </row>
    <row r="164" spans="1:37" x14ac:dyDescent="0.2">
      <c r="A164" s="79" t="s">
        <v>7</v>
      </c>
      <c r="B164" s="73" t="s">
        <v>123</v>
      </c>
      <c r="C164" s="48" t="s">
        <v>61</v>
      </c>
      <c r="D164" s="49">
        <v>13.28</v>
      </c>
      <c r="E164" s="51">
        <f t="shared" ca="1" si="99"/>
        <v>85.15</v>
      </c>
      <c r="F164" s="49"/>
      <c r="G164" s="50" t="str">
        <f t="shared" si="100"/>
        <v/>
      </c>
      <c r="H164" s="49">
        <v>41.23</v>
      </c>
      <c r="I164" s="51">
        <f t="shared" ca="1" si="101"/>
        <v>31.13</v>
      </c>
      <c r="J164" s="51">
        <f t="shared" ca="1" si="102"/>
        <v>116.28</v>
      </c>
      <c r="K164" s="10"/>
      <c r="L164" s="11"/>
      <c r="M164" s="125">
        <f t="shared" ca="1" si="103"/>
        <v>85.15</v>
      </c>
      <c r="N164" s="125">
        <f t="shared" ca="1" si="103"/>
        <v>31.13</v>
      </c>
      <c r="O164" s="125"/>
      <c r="P164" s="125">
        <f t="shared" ca="1" si="104"/>
        <v>85.15</v>
      </c>
      <c r="Q164" s="125">
        <f t="shared" si="105"/>
        <v>0</v>
      </c>
      <c r="R164" s="125">
        <f t="shared" ca="1" si="106"/>
        <v>31.13</v>
      </c>
    </row>
    <row r="165" spans="1:37" x14ac:dyDescent="0.2">
      <c r="A165" s="79" t="s">
        <v>8</v>
      </c>
      <c r="B165" s="73" t="s">
        <v>126</v>
      </c>
      <c r="C165" s="48" t="s">
        <v>61</v>
      </c>
      <c r="D165" s="49">
        <v>22.13</v>
      </c>
      <c r="E165" s="51">
        <f t="shared" ca="1" si="99"/>
        <v>51.61</v>
      </c>
      <c r="F165" s="49"/>
      <c r="G165" s="51" t="str">
        <f t="shared" si="100"/>
        <v/>
      </c>
      <c r="H165" s="49">
        <v>22.04</v>
      </c>
      <c r="I165" s="51">
        <f t="shared" ca="1" si="101"/>
        <v>58.38</v>
      </c>
      <c r="J165" s="51">
        <f t="shared" ca="1" si="102"/>
        <v>109.99000000000001</v>
      </c>
      <c r="K165" s="10"/>
      <c r="L165" s="11"/>
      <c r="M165" s="125">
        <f t="shared" ca="1" si="103"/>
        <v>58.38</v>
      </c>
      <c r="N165" s="125">
        <f t="shared" ca="1" si="103"/>
        <v>51.61</v>
      </c>
      <c r="O165" s="125"/>
      <c r="P165" s="125">
        <f t="shared" ca="1" si="104"/>
        <v>51.61</v>
      </c>
      <c r="Q165" s="125">
        <f t="shared" si="105"/>
        <v>0</v>
      </c>
      <c r="R165" s="125">
        <f t="shared" ca="1" si="106"/>
        <v>58.38</v>
      </c>
    </row>
    <row r="166" spans="1:37" x14ac:dyDescent="0.2">
      <c r="A166" s="79" t="s">
        <v>9</v>
      </c>
      <c r="B166" s="73" t="s">
        <v>205</v>
      </c>
      <c r="C166" s="48" t="s">
        <v>60</v>
      </c>
      <c r="D166" s="49">
        <v>24.58</v>
      </c>
      <c r="E166" s="51">
        <f t="shared" ca="1" si="99"/>
        <v>45.93</v>
      </c>
      <c r="F166" s="49"/>
      <c r="G166" s="51" t="str">
        <f t="shared" si="100"/>
        <v/>
      </c>
      <c r="H166" s="49">
        <v>24.16</v>
      </c>
      <c r="I166" s="51">
        <f t="shared" ca="1" si="101"/>
        <v>53.09</v>
      </c>
      <c r="J166" s="51">
        <f t="shared" ca="1" si="102"/>
        <v>99.02000000000001</v>
      </c>
      <c r="K166" s="10"/>
      <c r="L166" s="11"/>
      <c r="M166" s="125">
        <f t="shared" ca="1" si="103"/>
        <v>53.09</v>
      </c>
      <c r="N166" s="125">
        <f t="shared" ca="1" si="103"/>
        <v>45.93</v>
      </c>
      <c r="O166" s="125"/>
      <c r="P166" s="125">
        <f t="shared" ca="1" si="104"/>
        <v>45.93</v>
      </c>
      <c r="Q166" s="125">
        <f t="shared" si="105"/>
        <v>0</v>
      </c>
      <c r="R166" s="125">
        <f t="shared" ca="1" si="106"/>
        <v>53.09</v>
      </c>
    </row>
    <row r="167" spans="1:37" x14ac:dyDescent="0.2">
      <c r="A167" s="79" t="s">
        <v>10</v>
      </c>
      <c r="B167" s="73" t="s">
        <v>128</v>
      </c>
      <c r="C167" s="48" t="s">
        <v>52</v>
      </c>
      <c r="D167" s="49" t="s">
        <v>79</v>
      </c>
      <c r="E167" s="88" t="str">
        <f t="shared" si="99"/>
        <v>*</v>
      </c>
      <c r="F167" s="49"/>
      <c r="G167" s="51" t="str">
        <f t="shared" si="100"/>
        <v/>
      </c>
      <c r="H167" s="49">
        <v>22.12</v>
      </c>
      <c r="I167" s="51">
        <f t="shared" ca="1" si="101"/>
        <v>58.03</v>
      </c>
      <c r="J167" s="51">
        <f t="shared" ca="1" si="102"/>
        <v>58.03</v>
      </c>
      <c r="K167" s="10"/>
      <c r="L167" s="11"/>
      <c r="M167" s="125">
        <f t="shared" ca="1" si="103"/>
        <v>58.03</v>
      </c>
      <c r="N167" s="125">
        <f t="shared" ca="1" si="103"/>
        <v>0</v>
      </c>
      <c r="O167" s="125"/>
      <c r="P167" s="125">
        <f t="shared" si="104"/>
        <v>0</v>
      </c>
      <c r="Q167" s="125">
        <f t="shared" si="105"/>
        <v>0</v>
      </c>
      <c r="R167" s="125">
        <f t="shared" ca="1" si="106"/>
        <v>58.03</v>
      </c>
    </row>
    <row r="168" spans="1:37" x14ac:dyDescent="0.2">
      <c r="A168" s="79" t="s">
        <v>11</v>
      </c>
      <c r="B168" s="73" t="s">
        <v>207</v>
      </c>
      <c r="C168" s="48" t="s">
        <v>52</v>
      </c>
      <c r="D168" s="49"/>
      <c r="E168" s="51" t="str">
        <f t="shared" si="99"/>
        <v/>
      </c>
      <c r="F168" s="49"/>
      <c r="G168" s="51" t="str">
        <f t="shared" si="100"/>
        <v/>
      </c>
      <c r="H168" s="49">
        <v>31.27</v>
      </c>
      <c r="I168" s="51">
        <f t="shared" ca="1" si="101"/>
        <v>40.96</v>
      </c>
      <c r="J168" s="51">
        <f t="shared" ca="1" si="102"/>
        <v>40.96</v>
      </c>
      <c r="K168" s="10"/>
      <c r="L168" s="11"/>
      <c r="M168" s="125">
        <f t="shared" ca="1" si="103"/>
        <v>40.96</v>
      </c>
      <c r="N168" s="125">
        <f t="shared" ca="1" si="103"/>
        <v>0</v>
      </c>
      <c r="O168" s="125"/>
      <c r="P168" s="125">
        <f t="shared" si="104"/>
        <v>0</v>
      </c>
      <c r="Q168" s="125">
        <f t="shared" si="105"/>
        <v>0</v>
      </c>
      <c r="R168" s="125">
        <f t="shared" ca="1" si="106"/>
        <v>40.96</v>
      </c>
    </row>
    <row r="169" spans="1:37" x14ac:dyDescent="0.2">
      <c r="A169" s="80" t="s">
        <v>12</v>
      </c>
      <c r="B169" s="73" t="s">
        <v>196</v>
      </c>
      <c r="C169" s="48" t="s">
        <v>59</v>
      </c>
      <c r="D169" s="49"/>
      <c r="E169" s="51" t="str">
        <f t="shared" si="99"/>
        <v/>
      </c>
      <c r="F169" s="49">
        <v>37.28</v>
      </c>
      <c r="G169" s="51">
        <f t="shared" ca="1" si="100"/>
        <v>32.47</v>
      </c>
      <c r="H169" s="49"/>
      <c r="I169" s="51" t="str">
        <f t="shared" si="101"/>
        <v/>
      </c>
      <c r="J169" s="51">
        <f t="shared" ca="1" si="102"/>
        <v>32.47</v>
      </c>
      <c r="K169" s="10"/>
      <c r="L169" s="11"/>
      <c r="M169" s="125">
        <f t="shared" ca="1" si="103"/>
        <v>32.47</v>
      </c>
      <c r="N169" s="125">
        <f t="shared" ca="1" si="103"/>
        <v>0</v>
      </c>
      <c r="O169" s="125"/>
      <c r="P169" s="125">
        <f t="shared" si="104"/>
        <v>0</v>
      </c>
      <c r="Q169" s="125">
        <f t="shared" ca="1" si="105"/>
        <v>32.47</v>
      </c>
      <c r="R169" s="125">
        <f t="shared" si="106"/>
        <v>0</v>
      </c>
    </row>
    <row r="170" spans="1:37" x14ac:dyDescent="0.2">
      <c r="A170" s="79" t="s">
        <v>13</v>
      </c>
      <c r="B170" s="73" t="s">
        <v>197</v>
      </c>
      <c r="C170" s="48" t="s">
        <v>59</v>
      </c>
      <c r="D170" s="49"/>
      <c r="E170" s="51" t="str">
        <f t="shared" si="99"/>
        <v/>
      </c>
      <c r="F170" s="49">
        <v>39.31</v>
      </c>
      <c r="G170" s="51">
        <f t="shared" ca="1" si="100"/>
        <v>30.79</v>
      </c>
      <c r="H170" s="49"/>
      <c r="I170" s="51" t="str">
        <f t="shared" si="101"/>
        <v/>
      </c>
      <c r="J170" s="51">
        <f t="shared" ca="1" si="102"/>
        <v>30.79</v>
      </c>
      <c r="K170" s="10"/>
      <c r="L170" s="11"/>
      <c r="M170" s="125">
        <f t="shared" ca="1" si="103"/>
        <v>30.79</v>
      </c>
      <c r="N170" s="125">
        <f t="shared" ca="1" si="103"/>
        <v>0</v>
      </c>
      <c r="O170" s="125"/>
      <c r="P170" s="125">
        <f t="shared" si="104"/>
        <v>0</v>
      </c>
      <c r="Q170" s="125">
        <f t="shared" ca="1" si="105"/>
        <v>30.79</v>
      </c>
      <c r="R170" s="125">
        <f t="shared" si="106"/>
        <v>0</v>
      </c>
    </row>
    <row r="171" spans="1:37" ht="13.5" thickBot="1" x14ac:dyDescent="0.25">
      <c r="A171" s="81" t="s">
        <v>14</v>
      </c>
      <c r="B171" s="75" t="s">
        <v>198</v>
      </c>
      <c r="C171" s="53" t="s">
        <v>59</v>
      </c>
      <c r="D171" s="54"/>
      <c r="E171" s="55" t="str">
        <f t="shared" si="99"/>
        <v/>
      </c>
      <c r="F171" s="54">
        <v>41.3</v>
      </c>
      <c r="G171" s="55">
        <f t="shared" ca="1" si="100"/>
        <v>29.32</v>
      </c>
      <c r="H171" s="54"/>
      <c r="I171" s="55" t="str">
        <f t="shared" si="101"/>
        <v/>
      </c>
      <c r="J171" s="55">
        <f t="shared" ca="1" si="102"/>
        <v>29.32</v>
      </c>
      <c r="K171" s="10"/>
      <c r="L171" s="11"/>
      <c r="M171" s="125">
        <f t="shared" ca="1" si="103"/>
        <v>29.32</v>
      </c>
      <c r="N171" s="125">
        <f t="shared" ca="1" si="103"/>
        <v>0</v>
      </c>
      <c r="O171" s="125"/>
      <c r="P171" s="125">
        <f t="shared" si="104"/>
        <v>0</v>
      </c>
      <c r="Q171" s="125">
        <f t="shared" ca="1" si="105"/>
        <v>29.32</v>
      </c>
      <c r="R171" s="125">
        <f t="shared" si="106"/>
        <v>0</v>
      </c>
    </row>
    <row r="172" spans="1:37" ht="13.5" thickBot="1" x14ac:dyDescent="0.25">
      <c r="M172" s="125"/>
      <c r="N172" s="125"/>
      <c r="O172" s="125"/>
      <c r="P172" s="125"/>
      <c r="Q172" s="125"/>
      <c r="R172" s="125"/>
    </row>
    <row r="173" spans="1:37" ht="13.5" customHeight="1" x14ac:dyDescent="0.25">
      <c r="A173" s="158"/>
      <c r="B173" s="152" t="s">
        <v>49</v>
      </c>
      <c r="C173" s="162" t="s">
        <v>2</v>
      </c>
      <c r="D173" s="165" t="s">
        <v>209</v>
      </c>
      <c r="E173" s="165"/>
      <c r="F173" s="165" t="s">
        <v>210</v>
      </c>
      <c r="G173" s="165"/>
      <c r="H173" s="165" t="s">
        <v>203</v>
      </c>
      <c r="I173" s="165"/>
      <c r="J173" s="166" t="s">
        <v>68</v>
      </c>
      <c r="K173" s="171"/>
      <c r="L173" s="171"/>
      <c r="M173" s="125"/>
      <c r="N173" s="125"/>
      <c r="O173" s="125"/>
      <c r="P173" s="125"/>
      <c r="Q173" s="125"/>
      <c r="R173" s="125"/>
    </row>
    <row r="174" spans="1:37" ht="13.5" customHeight="1" x14ac:dyDescent="0.25">
      <c r="A174" s="159"/>
      <c r="B174" s="161"/>
      <c r="C174" s="163"/>
      <c r="D174" s="170" t="s">
        <v>211</v>
      </c>
      <c r="E174" s="170"/>
      <c r="F174" s="170" t="s">
        <v>212</v>
      </c>
      <c r="G174" s="170"/>
      <c r="H174" s="170" t="s">
        <v>213</v>
      </c>
      <c r="I174" s="170"/>
      <c r="J174" s="167"/>
      <c r="K174" s="171"/>
      <c r="L174" s="171"/>
      <c r="M174" s="125"/>
      <c r="N174" s="125"/>
      <c r="O174" s="125"/>
      <c r="P174" s="125"/>
      <c r="Q174" s="125"/>
      <c r="R174" s="125"/>
    </row>
    <row r="175" spans="1:37" ht="13.5" customHeight="1" thickBot="1" x14ac:dyDescent="0.25">
      <c r="A175" s="160"/>
      <c r="B175" s="153"/>
      <c r="C175" s="164"/>
      <c r="D175" s="26" t="s">
        <v>0</v>
      </c>
      <c r="E175" s="27" t="s">
        <v>1</v>
      </c>
      <c r="F175" s="26" t="s">
        <v>0</v>
      </c>
      <c r="G175" s="27" t="s">
        <v>1</v>
      </c>
      <c r="H175" s="26" t="s">
        <v>0</v>
      </c>
      <c r="I175" s="27" t="s">
        <v>1</v>
      </c>
      <c r="J175" s="168"/>
      <c r="K175" s="16"/>
      <c r="L175" s="15"/>
      <c r="M175" s="125"/>
      <c r="N175" s="125"/>
      <c r="O175" s="125"/>
      <c r="P175" s="125"/>
      <c r="Q175" s="125"/>
      <c r="R175" s="125"/>
    </row>
    <row r="176" spans="1:37" s="118" customFormat="1" ht="13.5" hidden="1" outlineLevel="1" thickBot="1" x14ac:dyDescent="0.25">
      <c r="A176" s="113"/>
      <c r="B176" s="114">
        <f>ROW()+1</f>
        <v>177</v>
      </c>
      <c r="C176" s="115" cm="1">
        <f t="array" ref="C176">MATCH(TRUE,ISBLANK(C177:C256),0)+ROW()-1</f>
        <v>190</v>
      </c>
      <c r="D176" s="116">
        <f ca="1">MIN(INDIRECT(ADDRESS($B176,COLUMN())&amp;":"&amp;ADDRESS($C176,COLUMN())))</f>
        <v>15.51</v>
      </c>
      <c r="E176" s="117">
        <f ca="1">100*D176-40*INT(D176)</f>
        <v>951</v>
      </c>
      <c r="F176" s="116">
        <f ca="1">MIN(INDIRECT(ADDRESS($B176,COLUMN())&amp;":"&amp;ADDRESS($C176,COLUMN())))</f>
        <v>14.53</v>
      </c>
      <c r="G176" s="117">
        <f t="shared" ref="G176" ca="1" si="107">F176*100-40*INT(F176)</f>
        <v>893</v>
      </c>
      <c r="H176" s="116">
        <f ca="1">MIN(INDIRECT(ADDRESS($B176,COLUMN())&amp;":"&amp;ADDRESS($C176,COLUMN())))</f>
        <v>17.05</v>
      </c>
      <c r="I176" s="117">
        <f t="shared" ref="I176" ca="1" si="108">H176*100-40*INT(H176)</f>
        <v>1025</v>
      </c>
      <c r="J176" s="116"/>
      <c r="K176" s="117"/>
      <c r="L176" s="116"/>
      <c r="M176" s="125"/>
      <c r="N176" s="125"/>
      <c r="O176" s="125"/>
      <c r="P176" s="125"/>
      <c r="Q176" s="125"/>
      <c r="R176" s="125"/>
      <c r="S176" s="140"/>
      <c r="Y176" s="119"/>
      <c r="AA176" s="120"/>
      <c r="AB176" s="120"/>
      <c r="AC176" s="120"/>
      <c r="AD176" s="120"/>
      <c r="AE176" s="120"/>
      <c r="AF176" s="120"/>
      <c r="AG176" s="120"/>
      <c r="AH176" s="120"/>
      <c r="AI176" s="120"/>
      <c r="AJ176" s="120"/>
      <c r="AK176" s="120"/>
    </row>
    <row r="177" spans="1:18" collapsed="1" x14ac:dyDescent="0.2">
      <c r="A177" s="82" t="s">
        <v>3</v>
      </c>
      <c r="B177" s="98" t="s">
        <v>131</v>
      </c>
      <c r="C177" s="44" t="s">
        <v>52</v>
      </c>
      <c r="D177" s="91">
        <v>15.51</v>
      </c>
      <c r="E177" s="46">
        <f t="shared" ref="E177:E190" ca="1" si="109">IF(D177="","",IF(N(D177)=0,"*",ROUND(100*E$176/(100*D177-40*INT(D177)),2)))</f>
        <v>100</v>
      </c>
      <c r="F177" s="45">
        <v>18.32</v>
      </c>
      <c r="G177" s="47">
        <f t="shared" ref="G177:G190" ca="1" si="110">IF(F177="","",IF(N(F177)=0,"*",ROUND(100*G$176/(100*F177-40*INT(F177)),2)))</f>
        <v>80.31</v>
      </c>
      <c r="H177" s="45">
        <v>17.05</v>
      </c>
      <c r="I177" s="46">
        <f t="shared" ref="I177:I190" ca="1" si="111">IF(H177="","",IF(N(H177)=0,"*",ROUND(100*I$176/(100*H177-40*INT(H177)),2)))</f>
        <v>100</v>
      </c>
      <c r="J177" s="46">
        <f t="shared" ref="J177:J190" ca="1" si="112">SUM(M177:N177)</f>
        <v>200</v>
      </c>
      <c r="K177" s="5"/>
      <c r="L177" s="2"/>
      <c r="M177" s="125">
        <f t="shared" ref="M177:N190" ca="1" si="113">LARGE($P177:$X177,M$25)</f>
        <v>100</v>
      </c>
      <c r="N177" s="125">
        <f t="shared" ca="1" si="113"/>
        <v>100</v>
      </c>
      <c r="O177" s="125"/>
      <c r="P177" s="125">
        <f t="shared" ref="P177:P190" ca="1" si="114">N(E177)</f>
        <v>100</v>
      </c>
      <c r="Q177" s="125">
        <f t="shared" ref="Q177:Q190" ca="1" si="115">N(G177)</f>
        <v>80.31</v>
      </c>
      <c r="R177" s="125">
        <f t="shared" ref="R177:R190" ca="1" si="116">N(I177)</f>
        <v>100</v>
      </c>
    </row>
    <row r="178" spans="1:18" x14ac:dyDescent="0.2">
      <c r="A178" s="79" t="s">
        <v>4</v>
      </c>
      <c r="B178" s="40" t="s">
        <v>132</v>
      </c>
      <c r="C178" s="48" t="s">
        <v>63</v>
      </c>
      <c r="D178" s="49"/>
      <c r="E178" s="52" t="str">
        <f t="shared" si="109"/>
        <v/>
      </c>
      <c r="F178" s="49">
        <v>16.010000000000002</v>
      </c>
      <c r="G178" s="51">
        <f t="shared" ca="1" si="110"/>
        <v>92.92</v>
      </c>
      <c r="H178" s="49">
        <v>18.3</v>
      </c>
      <c r="I178" s="51">
        <f t="shared" ca="1" si="111"/>
        <v>92.34</v>
      </c>
      <c r="J178" s="51">
        <f t="shared" ca="1" si="112"/>
        <v>185.26</v>
      </c>
      <c r="K178" s="5"/>
      <c r="L178" s="2"/>
      <c r="M178" s="125">
        <f t="shared" ca="1" si="113"/>
        <v>92.92</v>
      </c>
      <c r="N178" s="125">
        <f t="shared" ca="1" si="113"/>
        <v>92.34</v>
      </c>
      <c r="O178" s="125"/>
      <c r="P178" s="125">
        <f t="shared" si="114"/>
        <v>0</v>
      </c>
      <c r="Q178" s="125">
        <f t="shared" ca="1" si="115"/>
        <v>92.92</v>
      </c>
      <c r="R178" s="125">
        <f t="shared" ca="1" si="116"/>
        <v>92.34</v>
      </c>
    </row>
    <row r="179" spans="1:18" x14ac:dyDescent="0.2">
      <c r="A179" s="79" t="s">
        <v>5</v>
      </c>
      <c r="B179" s="40" t="s">
        <v>130</v>
      </c>
      <c r="C179" s="48" t="s">
        <v>63</v>
      </c>
      <c r="D179" s="49"/>
      <c r="E179" s="51" t="str">
        <f t="shared" si="109"/>
        <v/>
      </c>
      <c r="F179" s="49">
        <v>17.440000000000001</v>
      </c>
      <c r="G179" s="51">
        <f t="shared" ca="1" si="110"/>
        <v>83.93</v>
      </c>
      <c r="H179" s="49">
        <v>18.489999999999998</v>
      </c>
      <c r="I179" s="51">
        <f t="shared" ca="1" si="111"/>
        <v>90.79</v>
      </c>
      <c r="J179" s="51">
        <f t="shared" ca="1" si="112"/>
        <v>174.72000000000003</v>
      </c>
      <c r="K179" s="5"/>
      <c r="L179" s="2"/>
      <c r="M179" s="125">
        <f t="shared" ca="1" si="113"/>
        <v>90.79</v>
      </c>
      <c r="N179" s="125">
        <f t="shared" ca="1" si="113"/>
        <v>83.93</v>
      </c>
      <c r="O179" s="125"/>
      <c r="P179" s="125">
        <f t="shared" si="114"/>
        <v>0</v>
      </c>
      <c r="Q179" s="125">
        <f t="shared" ca="1" si="115"/>
        <v>83.93</v>
      </c>
      <c r="R179" s="125">
        <f t="shared" ca="1" si="116"/>
        <v>90.79</v>
      </c>
    </row>
    <row r="180" spans="1:18" x14ac:dyDescent="0.2">
      <c r="A180" s="79" t="s">
        <v>6</v>
      </c>
      <c r="B180" s="40" t="s">
        <v>136</v>
      </c>
      <c r="C180" s="48" t="s">
        <v>52</v>
      </c>
      <c r="D180" s="49">
        <v>20.3</v>
      </c>
      <c r="E180" s="51">
        <f t="shared" ca="1" si="109"/>
        <v>77.319999999999993</v>
      </c>
      <c r="F180" s="49">
        <v>21.04</v>
      </c>
      <c r="G180" s="50">
        <f t="shared" ca="1" si="110"/>
        <v>70.650000000000006</v>
      </c>
      <c r="H180" s="49">
        <v>22.17</v>
      </c>
      <c r="I180" s="51">
        <f t="shared" ca="1" si="111"/>
        <v>76.66</v>
      </c>
      <c r="J180" s="51">
        <f t="shared" ca="1" si="112"/>
        <v>153.97999999999999</v>
      </c>
      <c r="K180" s="5"/>
      <c r="L180" s="2"/>
      <c r="M180" s="125">
        <f t="shared" ca="1" si="113"/>
        <v>77.319999999999993</v>
      </c>
      <c r="N180" s="125">
        <f t="shared" ca="1" si="113"/>
        <v>76.66</v>
      </c>
      <c r="O180" s="125"/>
      <c r="P180" s="125">
        <f t="shared" ca="1" si="114"/>
        <v>77.319999999999993</v>
      </c>
      <c r="Q180" s="125">
        <f t="shared" ca="1" si="115"/>
        <v>70.650000000000006</v>
      </c>
      <c r="R180" s="125">
        <f t="shared" ca="1" si="116"/>
        <v>76.66</v>
      </c>
    </row>
    <row r="181" spans="1:18" x14ac:dyDescent="0.2">
      <c r="A181" s="79" t="s">
        <v>7</v>
      </c>
      <c r="B181" s="40" t="s">
        <v>129</v>
      </c>
      <c r="C181" s="48" t="s">
        <v>63</v>
      </c>
      <c r="D181" s="49"/>
      <c r="E181" s="51" t="str">
        <f t="shared" si="109"/>
        <v/>
      </c>
      <c r="F181" s="49">
        <v>20.149999999999999</v>
      </c>
      <c r="G181" s="51">
        <f t="shared" ca="1" si="110"/>
        <v>73.5</v>
      </c>
      <c r="H181" s="49">
        <v>21.14</v>
      </c>
      <c r="I181" s="51">
        <f t="shared" ca="1" si="111"/>
        <v>80.459999999999994</v>
      </c>
      <c r="J181" s="51">
        <f t="shared" ca="1" si="112"/>
        <v>153.95999999999998</v>
      </c>
      <c r="K181" s="5"/>
      <c r="L181" s="2"/>
      <c r="M181" s="125">
        <f t="shared" ca="1" si="113"/>
        <v>80.459999999999994</v>
      </c>
      <c r="N181" s="125">
        <f t="shared" ca="1" si="113"/>
        <v>73.5</v>
      </c>
      <c r="O181" s="125"/>
      <c r="P181" s="125">
        <f t="shared" si="114"/>
        <v>0</v>
      </c>
      <c r="Q181" s="125">
        <f t="shared" ca="1" si="115"/>
        <v>73.5</v>
      </c>
      <c r="R181" s="125">
        <f t="shared" ca="1" si="116"/>
        <v>80.459999999999994</v>
      </c>
    </row>
    <row r="182" spans="1:18" x14ac:dyDescent="0.2">
      <c r="A182" s="79" t="s">
        <v>8</v>
      </c>
      <c r="B182" s="73" t="s">
        <v>133</v>
      </c>
      <c r="C182" s="48" t="s">
        <v>59</v>
      </c>
      <c r="D182" s="49"/>
      <c r="E182" s="51" t="str">
        <f t="shared" si="109"/>
        <v/>
      </c>
      <c r="F182" s="49">
        <v>14.53</v>
      </c>
      <c r="G182" s="51">
        <f t="shared" ca="1" si="110"/>
        <v>100</v>
      </c>
      <c r="H182" s="49"/>
      <c r="I182" s="50" t="str">
        <f t="shared" si="111"/>
        <v/>
      </c>
      <c r="J182" s="51">
        <f t="shared" ca="1" si="112"/>
        <v>100</v>
      </c>
      <c r="K182" s="5"/>
      <c r="L182" s="2"/>
      <c r="M182" s="125">
        <f t="shared" ca="1" si="113"/>
        <v>100</v>
      </c>
      <c r="N182" s="125">
        <f t="shared" ca="1" si="113"/>
        <v>0</v>
      </c>
      <c r="O182" s="125"/>
      <c r="P182" s="125">
        <f t="shared" si="114"/>
        <v>0</v>
      </c>
      <c r="Q182" s="125">
        <f t="shared" ca="1" si="115"/>
        <v>100</v>
      </c>
      <c r="R182" s="125">
        <f t="shared" si="116"/>
        <v>0</v>
      </c>
    </row>
    <row r="183" spans="1:18" x14ac:dyDescent="0.2">
      <c r="A183" s="79" t="s">
        <v>9</v>
      </c>
      <c r="B183" s="40" t="s">
        <v>137</v>
      </c>
      <c r="C183" s="48" t="s">
        <v>63</v>
      </c>
      <c r="D183" s="49"/>
      <c r="E183" s="51" t="str">
        <f t="shared" si="109"/>
        <v/>
      </c>
      <c r="F183" s="49">
        <v>15.46</v>
      </c>
      <c r="G183" s="51">
        <f t="shared" ca="1" si="110"/>
        <v>94.4</v>
      </c>
      <c r="H183" s="49"/>
      <c r="I183" s="51" t="str">
        <f t="shared" si="111"/>
        <v/>
      </c>
      <c r="J183" s="51">
        <f t="shared" ca="1" si="112"/>
        <v>94.4</v>
      </c>
      <c r="K183" s="5"/>
      <c r="L183" s="2"/>
      <c r="M183" s="125">
        <f t="shared" ca="1" si="113"/>
        <v>94.4</v>
      </c>
      <c r="N183" s="125">
        <f t="shared" ca="1" si="113"/>
        <v>0</v>
      </c>
      <c r="O183" s="125"/>
      <c r="P183" s="125">
        <f t="shared" si="114"/>
        <v>0</v>
      </c>
      <c r="Q183" s="125">
        <f t="shared" ca="1" si="115"/>
        <v>94.4</v>
      </c>
      <c r="R183" s="125">
        <f t="shared" si="116"/>
        <v>0</v>
      </c>
    </row>
    <row r="184" spans="1:18" x14ac:dyDescent="0.2">
      <c r="A184" s="79" t="s">
        <v>10</v>
      </c>
      <c r="B184" s="40" t="s">
        <v>238</v>
      </c>
      <c r="C184" s="48" t="s">
        <v>52</v>
      </c>
      <c r="D184" s="49"/>
      <c r="E184" s="51" t="str">
        <f t="shared" si="109"/>
        <v/>
      </c>
      <c r="F184" s="49">
        <v>17.57</v>
      </c>
      <c r="G184" s="51">
        <f t="shared" ca="1" si="110"/>
        <v>82.92</v>
      </c>
      <c r="H184" s="49"/>
      <c r="I184" s="51" t="str">
        <f t="shared" si="111"/>
        <v/>
      </c>
      <c r="J184" s="51">
        <f t="shared" ca="1" si="112"/>
        <v>82.92</v>
      </c>
      <c r="K184" s="5"/>
      <c r="L184" s="2"/>
      <c r="M184" s="125">
        <f t="shared" ca="1" si="113"/>
        <v>82.92</v>
      </c>
      <c r="N184" s="125">
        <f t="shared" ca="1" si="113"/>
        <v>0</v>
      </c>
      <c r="O184" s="125"/>
      <c r="P184" s="125">
        <f t="shared" si="114"/>
        <v>0</v>
      </c>
      <c r="Q184" s="125">
        <f t="shared" ca="1" si="115"/>
        <v>82.92</v>
      </c>
      <c r="R184" s="125">
        <f t="shared" si="116"/>
        <v>0</v>
      </c>
    </row>
    <row r="185" spans="1:18" x14ac:dyDescent="0.2">
      <c r="A185" s="79" t="s">
        <v>11</v>
      </c>
      <c r="B185" s="40" t="s">
        <v>239</v>
      </c>
      <c r="C185" s="48" t="s">
        <v>63</v>
      </c>
      <c r="D185" s="49"/>
      <c r="E185" s="51" t="str">
        <f t="shared" si="109"/>
        <v/>
      </c>
      <c r="F185" s="49">
        <v>19.37</v>
      </c>
      <c r="G185" s="51">
        <f t="shared" ca="1" si="110"/>
        <v>75.87</v>
      </c>
      <c r="H185" s="49"/>
      <c r="I185" s="51" t="str">
        <f t="shared" si="111"/>
        <v/>
      </c>
      <c r="J185" s="51">
        <f t="shared" ca="1" si="112"/>
        <v>75.87</v>
      </c>
      <c r="K185" s="5"/>
      <c r="L185" s="2"/>
      <c r="M185" s="125">
        <f t="shared" ca="1" si="113"/>
        <v>75.87</v>
      </c>
      <c r="N185" s="125">
        <f t="shared" ca="1" si="113"/>
        <v>0</v>
      </c>
      <c r="O185" s="125"/>
      <c r="P185" s="125">
        <f t="shared" si="114"/>
        <v>0</v>
      </c>
      <c r="Q185" s="125">
        <f t="shared" ca="1" si="115"/>
        <v>75.87</v>
      </c>
      <c r="R185" s="125">
        <f t="shared" si="116"/>
        <v>0</v>
      </c>
    </row>
    <row r="186" spans="1:18" x14ac:dyDescent="0.2">
      <c r="A186" s="80" t="s">
        <v>12</v>
      </c>
      <c r="B186" s="40" t="s">
        <v>134</v>
      </c>
      <c r="C186" s="48" t="s">
        <v>52</v>
      </c>
      <c r="D186" s="49"/>
      <c r="E186" s="51" t="str">
        <f t="shared" si="109"/>
        <v/>
      </c>
      <c r="F186" s="49">
        <v>20.239999999999998</v>
      </c>
      <c r="G186" s="51">
        <f t="shared" ca="1" si="110"/>
        <v>72.959999999999994</v>
      </c>
      <c r="H186" s="49"/>
      <c r="I186" s="51" t="str">
        <f t="shared" si="111"/>
        <v/>
      </c>
      <c r="J186" s="51">
        <f t="shared" ca="1" si="112"/>
        <v>72.959999999999994</v>
      </c>
      <c r="K186" s="5"/>
      <c r="L186" s="2"/>
      <c r="M186" s="125">
        <f t="shared" ca="1" si="113"/>
        <v>72.959999999999994</v>
      </c>
      <c r="N186" s="125">
        <f t="shared" ca="1" si="113"/>
        <v>0</v>
      </c>
      <c r="O186" s="125"/>
      <c r="P186" s="125">
        <f t="shared" si="114"/>
        <v>0</v>
      </c>
      <c r="Q186" s="125">
        <f t="shared" ca="1" si="115"/>
        <v>72.959999999999994</v>
      </c>
      <c r="R186" s="125">
        <f t="shared" si="116"/>
        <v>0</v>
      </c>
    </row>
    <row r="187" spans="1:18" x14ac:dyDescent="0.2">
      <c r="A187" s="79" t="s">
        <v>13</v>
      </c>
      <c r="B187" s="40" t="s">
        <v>241</v>
      </c>
      <c r="C187" s="48" t="s">
        <v>87</v>
      </c>
      <c r="D187" s="49"/>
      <c r="E187" s="51" t="str">
        <f t="shared" si="109"/>
        <v/>
      </c>
      <c r="F187" s="49"/>
      <c r="G187" s="51" t="str">
        <f t="shared" si="110"/>
        <v/>
      </c>
      <c r="H187" s="49">
        <v>23.32</v>
      </c>
      <c r="I187" s="51">
        <f t="shared" ca="1" si="111"/>
        <v>72.59</v>
      </c>
      <c r="J187" s="51">
        <f t="shared" ca="1" si="112"/>
        <v>72.59</v>
      </c>
      <c r="K187" s="5"/>
      <c r="L187" s="2"/>
      <c r="M187" s="125">
        <f t="shared" ca="1" si="113"/>
        <v>72.59</v>
      </c>
      <c r="N187" s="125">
        <f t="shared" ca="1" si="113"/>
        <v>0</v>
      </c>
      <c r="O187" s="125"/>
      <c r="P187" s="125">
        <f t="shared" si="114"/>
        <v>0</v>
      </c>
      <c r="Q187" s="125">
        <f t="shared" si="115"/>
        <v>0</v>
      </c>
      <c r="R187" s="125">
        <f t="shared" ca="1" si="116"/>
        <v>72.59</v>
      </c>
    </row>
    <row r="188" spans="1:18" x14ac:dyDescent="0.2">
      <c r="A188" s="79" t="s">
        <v>14</v>
      </c>
      <c r="B188" s="40" t="s">
        <v>183</v>
      </c>
      <c r="C188" s="48" t="s">
        <v>63</v>
      </c>
      <c r="D188" s="49"/>
      <c r="E188" s="51" t="str">
        <f t="shared" si="109"/>
        <v/>
      </c>
      <c r="F188" s="49"/>
      <c r="G188" s="51" t="str">
        <f t="shared" si="110"/>
        <v/>
      </c>
      <c r="H188" s="49">
        <v>23.58</v>
      </c>
      <c r="I188" s="51">
        <f t="shared" ca="1" si="111"/>
        <v>71.28</v>
      </c>
      <c r="J188" s="51">
        <f t="shared" ca="1" si="112"/>
        <v>71.28</v>
      </c>
      <c r="K188" s="5"/>
      <c r="L188" s="2"/>
      <c r="M188" s="125">
        <f t="shared" ca="1" si="113"/>
        <v>71.28</v>
      </c>
      <c r="N188" s="125">
        <f t="shared" ca="1" si="113"/>
        <v>0</v>
      </c>
      <c r="O188" s="125"/>
      <c r="P188" s="125">
        <f t="shared" si="114"/>
        <v>0</v>
      </c>
      <c r="Q188" s="125">
        <f t="shared" si="115"/>
        <v>0</v>
      </c>
      <c r="R188" s="125">
        <f t="shared" ca="1" si="116"/>
        <v>71.28</v>
      </c>
    </row>
    <row r="189" spans="1:18" x14ac:dyDescent="0.2">
      <c r="A189" s="79" t="s">
        <v>15</v>
      </c>
      <c r="B189" s="40" t="s">
        <v>135</v>
      </c>
      <c r="C189" s="48" t="s">
        <v>52</v>
      </c>
      <c r="D189" s="49"/>
      <c r="E189" s="51" t="str">
        <f t="shared" si="109"/>
        <v/>
      </c>
      <c r="F189" s="49">
        <v>24.03</v>
      </c>
      <c r="G189" s="51">
        <f t="shared" ca="1" si="110"/>
        <v>61.88</v>
      </c>
      <c r="H189" s="49"/>
      <c r="I189" s="51" t="str">
        <f t="shared" si="111"/>
        <v/>
      </c>
      <c r="J189" s="51">
        <f t="shared" ca="1" si="112"/>
        <v>61.88</v>
      </c>
      <c r="K189" s="5"/>
      <c r="L189" s="2"/>
      <c r="M189" s="125">
        <f t="shared" ca="1" si="113"/>
        <v>61.88</v>
      </c>
      <c r="N189" s="125">
        <f t="shared" ca="1" si="113"/>
        <v>0</v>
      </c>
      <c r="O189" s="125"/>
      <c r="P189" s="125">
        <f t="shared" si="114"/>
        <v>0</v>
      </c>
      <c r="Q189" s="125">
        <f t="shared" ca="1" si="115"/>
        <v>61.88</v>
      </c>
      <c r="R189" s="125">
        <f t="shared" si="116"/>
        <v>0</v>
      </c>
    </row>
    <row r="190" spans="1:18" ht="13.5" thickBot="1" x14ac:dyDescent="0.25">
      <c r="A190" s="79" t="s">
        <v>33</v>
      </c>
      <c r="B190" s="90" t="s">
        <v>199</v>
      </c>
      <c r="C190" s="53" t="s">
        <v>52</v>
      </c>
      <c r="D190" s="54"/>
      <c r="E190" s="55" t="str">
        <f t="shared" si="109"/>
        <v/>
      </c>
      <c r="F190" s="54">
        <v>25.28</v>
      </c>
      <c r="G190" s="55">
        <f t="shared" ca="1" si="110"/>
        <v>58.44</v>
      </c>
      <c r="H190" s="54"/>
      <c r="I190" s="55" t="str">
        <f t="shared" si="111"/>
        <v/>
      </c>
      <c r="J190" s="55">
        <f t="shared" ca="1" si="112"/>
        <v>58.44</v>
      </c>
      <c r="K190" s="5"/>
      <c r="L190" s="2"/>
      <c r="M190" s="125">
        <f t="shared" ca="1" si="113"/>
        <v>58.44</v>
      </c>
      <c r="N190" s="125">
        <f t="shared" ca="1" si="113"/>
        <v>0</v>
      </c>
      <c r="O190" s="125"/>
      <c r="P190" s="125">
        <f t="shared" si="114"/>
        <v>0</v>
      </c>
      <c r="Q190" s="125">
        <f t="shared" ca="1" si="115"/>
        <v>58.44</v>
      </c>
      <c r="R190" s="125">
        <f t="shared" si="116"/>
        <v>0</v>
      </c>
    </row>
    <row r="191" spans="1:18" ht="13.5" thickBot="1" x14ac:dyDescent="0.25">
      <c r="E191" s="1"/>
      <c r="F191" s="18"/>
      <c r="G191" s="18"/>
      <c r="H191" s="34"/>
      <c r="I191" s="18"/>
      <c r="M191" s="125"/>
      <c r="N191" s="125"/>
      <c r="O191" s="125"/>
      <c r="P191" s="125"/>
      <c r="Q191" s="125"/>
      <c r="R191" s="125"/>
    </row>
    <row r="192" spans="1:18" ht="13.5" customHeight="1" x14ac:dyDescent="0.25">
      <c r="A192" s="158"/>
      <c r="B192" s="152" t="s">
        <v>48</v>
      </c>
      <c r="C192" s="162" t="s">
        <v>2</v>
      </c>
      <c r="D192" s="165" t="s">
        <v>209</v>
      </c>
      <c r="E192" s="165"/>
      <c r="F192" s="165" t="s">
        <v>210</v>
      </c>
      <c r="G192" s="165"/>
      <c r="H192" s="165" t="s">
        <v>203</v>
      </c>
      <c r="I192" s="165"/>
      <c r="J192" s="166" t="s">
        <v>68</v>
      </c>
      <c r="K192" s="171"/>
      <c r="L192" s="171"/>
      <c r="M192" s="125"/>
      <c r="N192" s="125"/>
      <c r="O192" s="125"/>
      <c r="P192" s="125"/>
      <c r="Q192" s="125"/>
      <c r="R192" s="125"/>
    </row>
    <row r="193" spans="1:37" ht="13.5" customHeight="1" x14ac:dyDescent="0.25">
      <c r="A193" s="159"/>
      <c r="B193" s="161"/>
      <c r="C193" s="163"/>
      <c r="D193" s="170" t="s">
        <v>211</v>
      </c>
      <c r="E193" s="170"/>
      <c r="F193" s="170" t="s">
        <v>212</v>
      </c>
      <c r="G193" s="170"/>
      <c r="H193" s="170" t="s">
        <v>213</v>
      </c>
      <c r="I193" s="170"/>
      <c r="J193" s="167"/>
      <c r="K193" s="171"/>
      <c r="L193" s="171"/>
      <c r="M193" s="125"/>
      <c r="N193" s="125"/>
      <c r="O193" s="125"/>
      <c r="P193" s="125"/>
      <c r="Q193" s="125"/>
      <c r="R193" s="125"/>
    </row>
    <row r="194" spans="1:37" ht="13.5" customHeight="1" thickBot="1" x14ac:dyDescent="0.25">
      <c r="A194" s="160"/>
      <c r="B194" s="153"/>
      <c r="C194" s="164"/>
      <c r="D194" s="26" t="s">
        <v>0</v>
      </c>
      <c r="E194" s="27" t="s">
        <v>1</v>
      </c>
      <c r="F194" s="26" t="s">
        <v>0</v>
      </c>
      <c r="G194" s="27" t="s">
        <v>1</v>
      </c>
      <c r="H194" s="26" t="s">
        <v>0</v>
      </c>
      <c r="I194" s="27" t="s">
        <v>1</v>
      </c>
      <c r="J194" s="168"/>
      <c r="K194" s="16"/>
      <c r="L194" s="15"/>
      <c r="M194" s="125"/>
      <c r="N194" s="125"/>
      <c r="O194" s="125"/>
      <c r="P194" s="125"/>
      <c r="Q194" s="125"/>
      <c r="R194" s="125"/>
    </row>
    <row r="195" spans="1:37" s="118" customFormat="1" ht="13.5" hidden="1" outlineLevel="1" thickBot="1" x14ac:dyDescent="0.25">
      <c r="A195" s="113"/>
      <c r="B195" s="114">
        <f>ROW()+1</f>
        <v>196</v>
      </c>
      <c r="C195" s="115" cm="1">
        <f t="array" ref="C195">MATCH(TRUE,ISBLANK(C196:C256),0)+ROW()-1</f>
        <v>198</v>
      </c>
      <c r="D195" s="116">
        <f ca="1">MIN(INDIRECT(ADDRESS($B195,COLUMN())&amp;":"&amp;ADDRESS($C195,COLUMN())))</f>
        <v>33.380000000000003</v>
      </c>
      <c r="E195" s="117">
        <f ca="1">100*D195-40*INT(D195)</f>
        <v>2018.0000000000005</v>
      </c>
      <c r="F195" s="116">
        <f ca="1">MIN(INDIRECT(ADDRESS($B195,COLUMN())&amp;":"&amp;ADDRESS($C195,COLUMN())))</f>
        <v>22.43</v>
      </c>
      <c r="G195" s="117">
        <f t="shared" ref="G195" ca="1" si="117">F195*100-40*INT(F195)</f>
        <v>1363</v>
      </c>
      <c r="H195" s="116">
        <f ca="1">MIN(INDIRECT(ADDRESS($B195,COLUMN())&amp;":"&amp;ADDRESS($C195,COLUMN())))</f>
        <v>0</v>
      </c>
      <c r="I195" s="117">
        <f t="shared" ref="I195" ca="1" si="118">H195*100-40*INT(H195)</f>
        <v>0</v>
      </c>
      <c r="J195" s="116"/>
      <c r="K195" s="117"/>
      <c r="L195" s="116"/>
      <c r="M195" s="125"/>
      <c r="N195" s="125"/>
      <c r="O195" s="125"/>
      <c r="P195" s="125"/>
      <c r="Q195" s="125"/>
      <c r="R195" s="125"/>
      <c r="S195" s="140"/>
      <c r="Y195" s="119"/>
      <c r="AA195" s="120"/>
      <c r="AB195" s="120"/>
      <c r="AC195" s="120"/>
      <c r="AD195" s="120"/>
      <c r="AE195" s="120"/>
      <c r="AF195" s="120"/>
      <c r="AG195" s="120"/>
      <c r="AH195" s="120"/>
      <c r="AI195" s="120"/>
      <c r="AJ195" s="120"/>
      <c r="AK195" s="120"/>
    </row>
    <row r="196" spans="1:37" collapsed="1" x14ac:dyDescent="0.2">
      <c r="A196" s="82" t="s">
        <v>3</v>
      </c>
      <c r="B196" s="84" t="s">
        <v>184</v>
      </c>
      <c r="C196" s="44" t="s">
        <v>60</v>
      </c>
      <c r="D196" s="91">
        <v>33.380000000000003</v>
      </c>
      <c r="E196" s="46">
        <f ca="1">IF(D196="","",IF(N(D196)=0,"*",ROUND(100*E$195/(100*D196-40*INT(D196)),2)))</f>
        <v>100</v>
      </c>
      <c r="F196" s="45"/>
      <c r="G196" s="46" t="str">
        <f>IF(F196="","",IF(N(F196)=0,"*",ROUND(100*G$195/(100*F196-40*INT(F196)),2)))</f>
        <v/>
      </c>
      <c r="H196" s="45"/>
      <c r="I196" s="46" t="str">
        <f>IF(H196="","",IF(N(H196)=0,"*",ROUND(100*I$195/(100*H196-40*INT(H196)),2)))</f>
        <v/>
      </c>
      <c r="J196" s="46">
        <f ca="1">SUM(M196:N196)</f>
        <v>100</v>
      </c>
      <c r="K196" s="10"/>
      <c r="L196" s="11"/>
      <c r="M196" s="125">
        <f t="shared" ref="M196:N198" ca="1" si="119">LARGE($P196:$X196,M$25)</f>
        <v>100</v>
      </c>
      <c r="N196" s="125">
        <f t="shared" ca="1" si="119"/>
        <v>0</v>
      </c>
      <c r="O196" s="125"/>
      <c r="P196" s="125">
        <f ca="1">N(E196)</f>
        <v>100</v>
      </c>
      <c r="Q196" s="125">
        <f>N(G196)</f>
        <v>0</v>
      </c>
      <c r="R196" s="125">
        <f>N(I196)</f>
        <v>0</v>
      </c>
    </row>
    <row r="197" spans="1:37" x14ac:dyDescent="0.2">
      <c r="A197" s="79" t="s">
        <v>3</v>
      </c>
      <c r="B197" s="40" t="s">
        <v>242</v>
      </c>
      <c r="C197" s="48" t="s">
        <v>52</v>
      </c>
      <c r="D197" s="49"/>
      <c r="E197" s="51" t="str">
        <f>IF(D197="","",IF(N(D197)=0,"*",ROUND(100*E$195/(100*D197-40*INT(D197)),2)))</f>
        <v/>
      </c>
      <c r="F197" s="49">
        <v>22.43</v>
      </c>
      <c r="G197" s="51">
        <f ca="1">IF(F197="","",IF(N(F197)=0,"*",ROUND(100*G$195/(100*F197-40*INT(F197)),2)))</f>
        <v>100</v>
      </c>
      <c r="H197" s="49"/>
      <c r="I197" s="51" t="str">
        <f>IF(H197="","",IF(N(H197)=0,"*",ROUND(100*I$195/(100*H197-40*INT(H197)),2)))</f>
        <v/>
      </c>
      <c r="J197" s="51">
        <f ca="1">SUM(M197:N197)</f>
        <v>100</v>
      </c>
      <c r="K197" s="10"/>
      <c r="L197" s="11"/>
      <c r="M197" s="125">
        <f t="shared" ca="1" si="119"/>
        <v>100</v>
      </c>
      <c r="N197" s="125">
        <f t="shared" ca="1" si="119"/>
        <v>0</v>
      </c>
      <c r="O197" s="125"/>
      <c r="P197" s="125">
        <f>N(E197)</f>
        <v>0</v>
      </c>
      <c r="Q197" s="125">
        <f ca="1">N(G197)</f>
        <v>100</v>
      </c>
      <c r="R197" s="125">
        <f>N(I197)</f>
        <v>0</v>
      </c>
    </row>
    <row r="198" spans="1:37" ht="13.5" thickBot="1" x14ac:dyDescent="0.25">
      <c r="A198" s="81" t="s">
        <v>5</v>
      </c>
      <c r="B198" s="75" t="s">
        <v>170</v>
      </c>
      <c r="C198" s="53" t="s">
        <v>92</v>
      </c>
      <c r="D198" s="54"/>
      <c r="E198" s="55" t="str">
        <f>IF(D198="","",IF(N(D198)=0,"*",ROUND(100*E$195/(100*D198-40*INT(D198)),2)))</f>
        <v/>
      </c>
      <c r="F198" s="54">
        <v>49.52</v>
      </c>
      <c r="G198" s="55">
        <f ca="1">IF(F198="","",IF(N(F198)=0,"*",ROUND(100*G$195/(100*F198-40*INT(F198)),2)))</f>
        <v>45.55</v>
      </c>
      <c r="H198" s="54"/>
      <c r="I198" s="55" t="str">
        <f>IF(H198="","",IF(N(H198)=0,"*",ROUND(100*I$195/(100*H198-40*INT(H198)),2)))</f>
        <v/>
      </c>
      <c r="J198" s="55">
        <f ca="1">SUM(M198:N198)</f>
        <v>45.55</v>
      </c>
      <c r="K198" s="10"/>
      <c r="L198" s="11"/>
      <c r="M198" s="125">
        <f t="shared" ca="1" si="119"/>
        <v>45.55</v>
      </c>
      <c r="N198" s="125">
        <f t="shared" ca="1" si="119"/>
        <v>0</v>
      </c>
      <c r="O198" s="125"/>
      <c r="P198" s="125">
        <f>N(E198)</f>
        <v>0</v>
      </c>
      <c r="Q198" s="125">
        <f ca="1">N(G198)</f>
        <v>45.55</v>
      </c>
      <c r="R198" s="125">
        <f>N(I198)</f>
        <v>0</v>
      </c>
    </row>
    <row r="199" spans="1:37" ht="13.5" thickBot="1" x14ac:dyDescent="0.25">
      <c r="M199" s="125"/>
      <c r="N199" s="125"/>
      <c r="O199" s="125"/>
      <c r="P199" s="125"/>
      <c r="Q199" s="125"/>
      <c r="R199" s="125"/>
    </row>
    <row r="200" spans="1:37" ht="13.5" customHeight="1" x14ac:dyDescent="0.25">
      <c r="A200" s="158"/>
      <c r="B200" s="152" t="s">
        <v>42</v>
      </c>
      <c r="C200" s="162" t="s">
        <v>2</v>
      </c>
      <c r="D200" s="165" t="s">
        <v>209</v>
      </c>
      <c r="E200" s="165"/>
      <c r="F200" s="165" t="s">
        <v>210</v>
      </c>
      <c r="G200" s="165"/>
      <c r="H200" s="165" t="s">
        <v>203</v>
      </c>
      <c r="I200" s="165"/>
      <c r="J200" s="166" t="s">
        <v>68</v>
      </c>
      <c r="K200" s="171"/>
      <c r="L200" s="171"/>
      <c r="M200" s="125"/>
      <c r="N200" s="125"/>
      <c r="O200" s="125"/>
      <c r="P200" s="125"/>
      <c r="Q200" s="125"/>
      <c r="R200" s="125"/>
    </row>
    <row r="201" spans="1:37" ht="13.5" customHeight="1" x14ac:dyDescent="0.25">
      <c r="A201" s="159"/>
      <c r="B201" s="161"/>
      <c r="C201" s="163"/>
      <c r="D201" s="170" t="s">
        <v>211</v>
      </c>
      <c r="E201" s="170"/>
      <c r="F201" s="170" t="s">
        <v>212</v>
      </c>
      <c r="G201" s="170"/>
      <c r="H201" s="170" t="s">
        <v>213</v>
      </c>
      <c r="I201" s="170"/>
      <c r="J201" s="167"/>
      <c r="K201" s="171"/>
      <c r="L201" s="171"/>
      <c r="M201" s="125"/>
      <c r="N201" s="125"/>
      <c r="O201" s="125"/>
      <c r="P201" s="125"/>
      <c r="Q201" s="125"/>
      <c r="R201" s="125"/>
    </row>
    <row r="202" spans="1:37" ht="13.5" customHeight="1" thickBot="1" x14ac:dyDescent="0.25">
      <c r="A202" s="160"/>
      <c r="B202" s="153"/>
      <c r="C202" s="164"/>
      <c r="D202" s="26" t="s">
        <v>0</v>
      </c>
      <c r="E202" s="27" t="s">
        <v>1</v>
      </c>
      <c r="F202" s="26" t="s">
        <v>0</v>
      </c>
      <c r="G202" s="27" t="s">
        <v>1</v>
      </c>
      <c r="H202" s="26" t="s">
        <v>0</v>
      </c>
      <c r="I202" s="27" t="s">
        <v>1</v>
      </c>
      <c r="J202" s="168"/>
      <c r="K202" s="16"/>
      <c r="L202" s="15"/>
      <c r="M202" s="125"/>
      <c r="N202" s="125"/>
      <c r="O202" s="125"/>
      <c r="P202" s="125"/>
      <c r="Q202" s="125"/>
      <c r="R202" s="125"/>
    </row>
    <row r="203" spans="1:37" s="118" customFormat="1" ht="13.5" hidden="1" outlineLevel="1" thickBot="1" x14ac:dyDescent="0.25">
      <c r="A203" s="113"/>
      <c r="B203" s="114">
        <f>ROW()+1</f>
        <v>204</v>
      </c>
      <c r="C203" s="115" cm="1">
        <f t="array" ref="C203">MATCH(TRUE,ISBLANK(C204:C256),0)+ROW()-1</f>
        <v>220</v>
      </c>
      <c r="D203" s="116">
        <f ca="1">MIN(INDIRECT(ADDRESS($B203,COLUMN())&amp;":"&amp;ADDRESS($C203,COLUMN())))</f>
        <v>14.56</v>
      </c>
      <c r="E203" s="117">
        <f ca="1">100*D203-40*INT(D203)</f>
        <v>896</v>
      </c>
      <c r="F203" s="116">
        <f ca="1">MIN(INDIRECT(ADDRESS($B203,COLUMN())&amp;":"&amp;ADDRESS($C203,COLUMN())))</f>
        <v>21.53</v>
      </c>
      <c r="G203" s="117">
        <f t="shared" ref="G203" ca="1" si="120">F203*100-40*INT(F203)</f>
        <v>1313</v>
      </c>
      <c r="H203" s="116">
        <f ca="1">MIN(INDIRECT(ADDRESS($B203,COLUMN())&amp;":"&amp;ADDRESS($C203,COLUMN())))</f>
        <v>28.38</v>
      </c>
      <c r="I203" s="117">
        <f t="shared" ref="I203" ca="1" si="121">H203*100-40*INT(H203)</f>
        <v>1718</v>
      </c>
      <c r="J203" s="116"/>
      <c r="K203" s="117"/>
      <c r="L203" s="116"/>
      <c r="M203" s="125"/>
      <c r="N203" s="125"/>
      <c r="O203" s="125"/>
      <c r="P203" s="125"/>
      <c r="Q203" s="125"/>
      <c r="R203" s="125"/>
      <c r="S203" s="140"/>
      <c r="Y203" s="119"/>
      <c r="AA203" s="120"/>
      <c r="AB203" s="120"/>
      <c r="AC203" s="120"/>
      <c r="AD203" s="120"/>
      <c r="AE203" s="120"/>
      <c r="AF203" s="120"/>
      <c r="AG203" s="120"/>
      <c r="AH203" s="120"/>
      <c r="AI203" s="120"/>
      <c r="AJ203" s="120"/>
      <c r="AK203" s="120"/>
    </row>
    <row r="204" spans="1:37" collapsed="1" x14ac:dyDescent="0.2">
      <c r="A204" s="82" t="s">
        <v>3</v>
      </c>
      <c r="B204" s="84" t="s">
        <v>141</v>
      </c>
      <c r="C204" s="44" t="s">
        <v>63</v>
      </c>
      <c r="D204" s="45">
        <v>14.56</v>
      </c>
      <c r="E204" s="46">
        <f t="shared" ref="E204:E218" ca="1" si="122">IF(D204="","",IF(N(D204)=0,"*",ROUND(100*E$203/(100*D204-40*INT(D204)),2)))</f>
        <v>100</v>
      </c>
      <c r="F204" s="45">
        <v>25.23</v>
      </c>
      <c r="G204" s="46">
        <f t="shared" ref="G204:G218" ca="1" si="123">IF(F204="","",IF(N(F204)=0,"*",ROUND(100*G$203/(100*F204-40*INT(F204)),2)))</f>
        <v>86.21</v>
      </c>
      <c r="H204" s="45"/>
      <c r="I204" s="46" t="str">
        <f t="shared" ref="I204:I218" si="124">IF(H204="","",IF(N(H204)=0,"*",ROUND(100*I$203/(100*H204-40*INT(H204)),2)))</f>
        <v/>
      </c>
      <c r="J204" s="46">
        <f t="shared" ref="J204:J218" ca="1" si="125">SUM(M204:N204)</f>
        <v>186.20999999999998</v>
      </c>
      <c r="K204" s="10"/>
      <c r="L204" s="11"/>
      <c r="M204" s="125">
        <f t="shared" ref="M204:N218" ca="1" si="126">LARGE($P204:$X204,M$25)</f>
        <v>100</v>
      </c>
      <c r="N204" s="125">
        <f t="shared" ca="1" si="126"/>
        <v>86.21</v>
      </c>
      <c r="O204" s="125"/>
      <c r="P204" s="125">
        <f t="shared" ref="P204:P218" ca="1" si="127">N(E204)</f>
        <v>100</v>
      </c>
      <c r="Q204" s="125">
        <f t="shared" ref="Q204:Q218" ca="1" si="128">N(G204)</f>
        <v>86.21</v>
      </c>
      <c r="R204" s="125">
        <f t="shared" ref="R204:R218" si="129">N(I204)</f>
        <v>0</v>
      </c>
    </row>
    <row r="205" spans="1:37" x14ac:dyDescent="0.2">
      <c r="A205" s="79" t="s">
        <v>4</v>
      </c>
      <c r="B205" s="73" t="s">
        <v>28</v>
      </c>
      <c r="C205" s="48" t="s">
        <v>61</v>
      </c>
      <c r="D205" s="49">
        <v>17.260000000000002</v>
      </c>
      <c r="E205" s="51">
        <f t="shared" ca="1" si="122"/>
        <v>85.66</v>
      </c>
      <c r="F205" s="49"/>
      <c r="G205" s="51" t="str">
        <f t="shared" si="123"/>
        <v/>
      </c>
      <c r="H205" s="49">
        <v>28.38</v>
      </c>
      <c r="I205" s="51">
        <f t="shared" ca="1" si="124"/>
        <v>100</v>
      </c>
      <c r="J205" s="51">
        <f t="shared" ca="1" si="125"/>
        <v>185.66</v>
      </c>
      <c r="K205" s="10"/>
      <c r="L205" s="11"/>
      <c r="M205" s="125">
        <f t="shared" ca="1" si="126"/>
        <v>100</v>
      </c>
      <c r="N205" s="125">
        <f t="shared" ca="1" si="126"/>
        <v>85.66</v>
      </c>
      <c r="O205" s="125"/>
      <c r="P205" s="125">
        <f t="shared" ca="1" si="127"/>
        <v>85.66</v>
      </c>
      <c r="Q205" s="125">
        <f t="shared" si="128"/>
        <v>0</v>
      </c>
      <c r="R205" s="125">
        <f t="shared" ca="1" si="129"/>
        <v>100</v>
      </c>
    </row>
    <row r="206" spans="1:37" x14ac:dyDescent="0.2">
      <c r="A206" s="79" t="s">
        <v>5</v>
      </c>
      <c r="B206" s="73" t="s">
        <v>145</v>
      </c>
      <c r="C206" s="48" t="s">
        <v>52</v>
      </c>
      <c r="D206" s="49"/>
      <c r="E206" s="51" t="str">
        <f t="shared" si="122"/>
        <v/>
      </c>
      <c r="F206" s="49">
        <v>27.15</v>
      </c>
      <c r="G206" s="51">
        <f t="shared" ca="1" si="123"/>
        <v>80.31</v>
      </c>
      <c r="H206" s="49">
        <v>28.38</v>
      </c>
      <c r="I206" s="51">
        <f t="shared" ca="1" si="124"/>
        <v>100</v>
      </c>
      <c r="J206" s="51">
        <f t="shared" ca="1" si="125"/>
        <v>180.31</v>
      </c>
      <c r="K206" s="10"/>
      <c r="L206" s="11"/>
      <c r="M206" s="125">
        <f t="shared" ca="1" si="126"/>
        <v>100</v>
      </c>
      <c r="N206" s="125">
        <f t="shared" ca="1" si="126"/>
        <v>80.31</v>
      </c>
      <c r="O206" s="125"/>
      <c r="P206" s="125">
        <f t="shared" si="127"/>
        <v>0</v>
      </c>
      <c r="Q206" s="125">
        <f t="shared" ca="1" si="128"/>
        <v>80.31</v>
      </c>
      <c r="R206" s="125">
        <f t="shared" ca="1" si="129"/>
        <v>100</v>
      </c>
    </row>
    <row r="207" spans="1:37" x14ac:dyDescent="0.2">
      <c r="A207" s="79" t="s">
        <v>6</v>
      </c>
      <c r="B207" s="73" t="s">
        <v>140</v>
      </c>
      <c r="C207" s="48" t="s">
        <v>63</v>
      </c>
      <c r="D207" s="49">
        <v>18.46</v>
      </c>
      <c r="E207" s="51">
        <f t="shared" ca="1" si="122"/>
        <v>79.569999999999993</v>
      </c>
      <c r="F207" s="49">
        <v>24.42</v>
      </c>
      <c r="G207" s="51">
        <f t="shared" ca="1" si="123"/>
        <v>88.6</v>
      </c>
      <c r="H207" s="49"/>
      <c r="I207" s="51" t="str">
        <f t="shared" si="124"/>
        <v/>
      </c>
      <c r="J207" s="51">
        <f t="shared" ca="1" si="125"/>
        <v>168.17</v>
      </c>
      <c r="K207" s="10"/>
      <c r="L207" s="11"/>
      <c r="M207" s="125">
        <f t="shared" ca="1" si="126"/>
        <v>88.6</v>
      </c>
      <c r="N207" s="125">
        <f t="shared" ca="1" si="126"/>
        <v>79.569999999999993</v>
      </c>
      <c r="O207" s="125"/>
      <c r="P207" s="125">
        <f t="shared" ca="1" si="127"/>
        <v>79.569999999999993</v>
      </c>
      <c r="Q207" s="125">
        <f t="shared" ca="1" si="128"/>
        <v>88.6</v>
      </c>
      <c r="R207" s="125">
        <f t="shared" si="129"/>
        <v>0</v>
      </c>
    </row>
    <row r="208" spans="1:37" x14ac:dyDescent="0.2">
      <c r="A208" s="79" t="s">
        <v>7</v>
      </c>
      <c r="B208" s="73" t="s">
        <v>144</v>
      </c>
      <c r="C208" s="48" t="s">
        <v>52</v>
      </c>
      <c r="D208" s="49"/>
      <c r="E208" s="51" t="str">
        <f t="shared" si="122"/>
        <v/>
      </c>
      <c r="F208" s="49">
        <v>29.34</v>
      </c>
      <c r="G208" s="51">
        <f t="shared" ca="1" si="123"/>
        <v>74.010000000000005</v>
      </c>
      <c r="H208" s="49">
        <v>32.58</v>
      </c>
      <c r="I208" s="51">
        <f t="shared" ca="1" si="124"/>
        <v>86.86</v>
      </c>
      <c r="J208" s="51">
        <f t="shared" ca="1" si="125"/>
        <v>160.87</v>
      </c>
      <c r="K208" s="10"/>
      <c r="L208" s="11"/>
      <c r="M208" s="125">
        <f t="shared" ca="1" si="126"/>
        <v>86.86</v>
      </c>
      <c r="N208" s="125">
        <f t="shared" ca="1" si="126"/>
        <v>74.010000000000005</v>
      </c>
      <c r="O208" s="125"/>
      <c r="P208" s="125">
        <f t="shared" si="127"/>
        <v>0</v>
      </c>
      <c r="Q208" s="125">
        <f t="shared" ca="1" si="128"/>
        <v>74.010000000000005</v>
      </c>
      <c r="R208" s="125">
        <f t="shared" ca="1" si="129"/>
        <v>86.86</v>
      </c>
    </row>
    <row r="209" spans="1:18" x14ac:dyDescent="0.2">
      <c r="A209" s="79" t="s">
        <v>8</v>
      </c>
      <c r="B209" s="73" t="s">
        <v>146</v>
      </c>
      <c r="C209" s="48" t="s">
        <v>52</v>
      </c>
      <c r="D209" s="49"/>
      <c r="E209" s="50" t="str">
        <f t="shared" si="122"/>
        <v/>
      </c>
      <c r="F209" s="49">
        <v>26.31</v>
      </c>
      <c r="G209" s="51">
        <f t="shared" ca="1" si="123"/>
        <v>82.53</v>
      </c>
      <c r="H209" s="49">
        <v>37.26</v>
      </c>
      <c r="I209" s="51">
        <f t="shared" ca="1" si="124"/>
        <v>76.489999999999995</v>
      </c>
      <c r="J209" s="51">
        <f t="shared" ca="1" si="125"/>
        <v>159.01999999999998</v>
      </c>
      <c r="K209" s="10"/>
      <c r="L209" s="11"/>
      <c r="M209" s="125">
        <f t="shared" ca="1" si="126"/>
        <v>82.53</v>
      </c>
      <c r="N209" s="125">
        <f t="shared" ca="1" si="126"/>
        <v>76.489999999999995</v>
      </c>
      <c r="O209" s="125"/>
      <c r="P209" s="125">
        <f t="shared" si="127"/>
        <v>0</v>
      </c>
      <c r="Q209" s="125">
        <f t="shared" ca="1" si="128"/>
        <v>82.53</v>
      </c>
      <c r="R209" s="125">
        <f t="shared" ca="1" si="129"/>
        <v>76.489999999999995</v>
      </c>
    </row>
    <row r="210" spans="1:18" x14ac:dyDescent="0.2">
      <c r="A210" s="79" t="s">
        <v>9</v>
      </c>
      <c r="B210" s="73" t="s">
        <v>172</v>
      </c>
      <c r="C210" s="48" t="s">
        <v>52</v>
      </c>
      <c r="D210" s="49"/>
      <c r="E210" s="51" t="str">
        <f t="shared" si="122"/>
        <v/>
      </c>
      <c r="F210" s="49">
        <v>30.5</v>
      </c>
      <c r="G210" s="51">
        <f t="shared" ca="1" si="123"/>
        <v>70.97</v>
      </c>
      <c r="H210" s="49">
        <v>33.479999999999997</v>
      </c>
      <c r="I210" s="51">
        <f t="shared" ca="1" si="124"/>
        <v>84.71</v>
      </c>
      <c r="J210" s="51">
        <f t="shared" ca="1" si="125"/>
        <v>155.68</v>
      </c>
      <c r="K210" s="10"/>
      <c r="L210" s="11"/>
      <c r="M210" s="125">
        <f t="shared" ca="1" si="126"/>
        <v>84.71</v>
      </c>
      <c r="N210" s="125">
        <f t="shared" ca="1" si="126"/>
        <v>70.97</v>
      </c>
      <c r="O210" s="125"/>
      <c r="P210" s="125">
        <f t="shared" si="127"/>
        <v>0</v>
      </c>
      <c r="Q210" s="125">
        <f t="shared" ca="1" si="128"/>
        <v>70.97</v>
      </c>
      <c r="R210" s="125">
        <f t="shared" ca="1" si="129"/>
        <v>84.71</v>
      </c>
    </row>
    <row r="211" spans="1:18" x14ac:dyDescent="0.2">
      <c r="A211" s="79" t="s">
        <v>10</v>
      </c>
      <c r="B211" s="73" t="s">
        <v>143</v>
      </c>
      <c r="C211" s="48" t="s">
        <v>52</v>
      </c>
      <c r="D211" s="49">
        <v>31.08</v>
      </c>
      <c r="E211" s="50">
        <f t="shared" ca="1" si="122"/>
        <v>47.97</v>
      </c>
      <c r="F211" s="49">
        <v>33.33</v>
      </c>
      <c r="G211" s="51">
        <f t="shared" ca="1" si="123"/>
        <v>65.23</v>
      </c>
      <c r="H211" s="49">
        <v>32.44</v>
      </c>
      <c r="I211" s="51">
        <f t="shared" ca="1" si="124"/>
        <v>87.47</v>
      </c>
      <c r="J211" s="51">
        <f t="shared" ca="1" si="125"/>
        <v>152.69999999999999</v>
      </c>
      <c r="K211" s="10"/>
      <c r="L211" s="11"/>
      <c r="M211" s="125">
        <f t="shared" ca="1" si="126"/>
        <v>87.47</v>
      </c>
      <c r="N211" s="125">
        <f t="shared" ca="1" si="126"/>
        <v>65.23</v>
      </c>
      <c r="O211" s="125"/>
      <c r="P211" s="125">
        <f t="shared" ca="1" si="127"/>
        <v>47.97</v>
      </c>
      <c r="Q211" s="125">
        <f t="shared" ca="1" si="128"/>
        <v>65.23</v>
      </c>
      <c r="R211" s="125">
        <f t="shared" ca="1" si="129"/>
        <v>87.47</v>
      </c>
    </row>
    <row r="212" spans="1:18" x14ac:dyDescent="0.2">
      <c r="A212" s="79" t="s">
        <v>11</v>
      </c>
      <c r="B212" s="73" t="s">
        <v>148</v>
      </c>
      <c r="C212" s="48" t="s">
        <v>52</v>
      </c>
      <c r="D212" s="49"/>
      <c r="E212" s="51" t="str">
        <f t="shared" si="122"/>
        <v/>
      </c>
      <c r="F212" s="49">
        <v>30.02</v>
      </c>
      <c r="G212" s="51">
        <f t="shared" ca="1" si="123"/>
        <v>72.86</v>
      </c>
      <c r="H212" s="49">
        <v>43.19</v>
      </c>
      <c r="I212" s="51">
        <f t="shared" ca="1" si="124"/>
        <v>66.099999999999994</v>
      </c>
      <c r="J212" s="51">
        <f t="shared" ca="1" si="125"/>
        <v>138.95999999999998</v>
      </c>
      <c r="K212" s="10"/>
      <c r="L212" s="11"/>
      <c r="M212" s="125">
        <f t="shared" ca="1" si="126"/>
        <v>72.86</v>
      </c>
      <c r="N212" s="125">
        <f t="shared" ca="1" si="126"/>
        <v>66.099999999999994</v>
      </c>
      <c r="O212" s="125"/>
      <c r="P212" s="125">
        <f t="shared" si="127"/>
        <v>0</v>
      </c>
      <c r="Q212" s="125">
        <f t="shared" ca="1" si="128"/>
        <v>72.86</v>
      </c>
      <c r="R212" s="125">
        <f t="shared" ca="1" si="129"/>
        <v>66.099999999999994</v>
      </c>
    </row>
    <row r="213" spans="1:18" x14ac:dyDescent="0.2">
      <c r="A213" s="80" t="s">
        <v>12</v>
      </c>
      <c r="B213" s="74" t="s">
        <v>201</v>
      </c>
      <c r="C213" s="48" t="s">
        <v>59</v>
      </c>
      <c r="D213" s="49"/>
      <c r="E213" s="51" t="str">
        <f t="shared" si="122"/>
        <v/>
      </c>
      <c r="F213" s="49">
        <v>21.53</v>
      </c>
      <c r="G213" s="51">
        <f t="shared" ca="1" si="123"/>
        <v>100</v>
      </c>
      <c r="H213" s="49"/>
      <c r="I213" s="51" t="str">
        <f t="shared" si="124"/>
        <v/>
      </c>
      <c r="J213" s="51">
        <f t="shared" ca="1" si="125"/>
        <v>100</v>
      </c>
      <c r="K213" s="10"/>
      <c r="L213" s="11"/>
      <c r="M213" s="125">
        <f t="shared" ca="1" si="126"/>
        <v>100</v>
      </c>
      <c r="N213" s="125">
        <f t="shared" ca="1" si="126"/>
        <v>0</v>
      </c>
      <c r="O213" s="125"/>
      <c r="P213" s="125">
        <f t="shared" si="127"/>
        <v>0</v>
      </c>
      <c r="Q213" s="125">
        <f t="shared" ca="1" si="128"/>
        <v>100</v>
      </c>
      <c r="R213" s="125">
        <f t="shared" si="129"/>
        <v>0</v>
      </c>
    </row>
    <row r="214" spans="1:18" x14ac:dyDescent="0.2">
      <c r="A214" s="79" t="s">
        <v>13</v>
      </c>
      <c r="B214" s="40" t="s">
        <v>71</v>
      </c>
      <c r="C214" s="48" t="s">
        <v>60</v>
      </c>
      <c r="D214" s="41">
        <v>16.05</v>
      </c>
      <c r="E214" s="51">
        <f t="shared" ca="1" si="122"/>
        <v>92.85</v>
      </c>
      <c r="F214" s="49"/>
      <c r="G214" s="51" t="str">
        <f t="shared" si="123"/>
        <v/>
      </c>
      <c r="H214" s="49"/>
      <c r="I214" s="51" t="str">
        <f t="shared" si="124"/>
        <v/>
      </c>
      <c r="J214" s="51">
        <f t="shared" ca="1" si="125"/>
        <v>92.85</v>
      </c>
      <c r="K214" s="10"/>
      <c r="L214" s="11"/>
      <c r="M214" s="125">
        <f t="shared" ca="1" si="126"/>
        <v>92.85</v>
      </c>
      <c r="N214" s="125">
        <f t="shared" ca="1" si="126"/>
        <v>0</v>
      </c>
      <c r="O214" s="125"/>
      <c r="P214" s="125">
        <f t="shared" ca="1" si="127"/>
        <v>92.85</v>
      </c>
      <c r="Q214" s="125">
        <f t="shared" si="128"/>
        <v>0</v>
      </c>
      <c r="R214" s="125">
        <f t="shared" si="129"/>
        <v>0</v>
      </c>
    </row>
    <row r="215" spans="1:18" x14ac:dyDescent="0.2">
      <c r="A215" s="79" t="s">
        <v>14</v>
      </c>
      <c r="B215" s="73" t="s">
        <v>139</v>
      </c>
      <c r="C215" s="48" t="s">
        <v>92</v>
      </c>
      <c r="D215" s="49"/>
      <c r="E215" s="51" t="str">
        <f t="shared" si="122"/>
        <v/>
      </c>
      <c r="F215" s="49">
        <v>25.22</v>
      </c>
      <c r="G215" s="51">
        <f t="shared" ca="1" si="123"/>
        <v>86.27</v>
      </c>
      <c r="H215" s="49"/>
      <c r="I215" s="50" t="str">
        <f t="shared" si="124"/>
        <v/>
      </c>
      <c r="J215" s="51">
        <f t="shared" ca="1" si="125"/>
        <v>86.27</v>
      </c>
      <c r="K215" s="10"/>
      <c r="L215" s="11"/>
      <c r="M215" s="125">
        <f t="shared" ca="1" si="126"/>
        <v>86.27</v>
      </c>
      <c r="N215" s="125">
        <f t="shared" ca="1" si="126"/>
        <v>0</v>
      </c>
      <c r="O215" s="125"/>
      <c r="P215" s="125">
        <f t="shared" si="127"/>
        <v>0</v>
      </c>
      <c r="Q215" s="125">
        <f t="shared" ca="1" si="128"/>
        <v>86.27</v>
      </c>
      <c r="R215" s="125">
        <f t="shared" si="129"/>
        <v>0</v>
      </c>
    </row>
    <row r="216" spans="1:18" x14ac:dyDescent="0.2">
      <c r="A216" s="79" t="s">
        <v>15</v>
      </c>
      <c r="B216" s="73" t="s">
        <v>142</v>
      </c>
      <c r="C216" s="48" t="s">
        <v>59</v>
      </c>
      <c r="D216" s="49"/>
      <c r="E216" s="51" t="str">
        <f t="shared" si="122"/>
        <v/>
      </c>
      <c r="F216" s="49">
        <v>25.46</v>
      </c>
      <c r="G216" s="51">
        <f t="shared" ca="1" si="123"/>
        <v>84.93</v>
      </c>
      <c r="H216" s="49"/>
      <c r="I216" s="51" t="str">
        <f t="shared" si="124"/>
        <v/>
      </c>
      <c r="J216" s="51">
        <f t="shared" ca="1" si="125"/>
        <v>84.93</v>
      </c>
      <c r="K216" s="10"/>
      <c r="L216" s="11"/>
      <c r="M216" s="125">
        <f t="shared" ca="1" si="126"/>
        <v>84.93</v>
      </c>
      <c r="N216" s="125">
        <f t="shared" ca="1" si="126"/>
        <v>0</v>
      </c>
      <c r="O216" s="125"/>
      <c r="P216" s="125">
        <f t="shared" si="127"/>
        <v>0</v>
      </c>
      <c r="Q216" s="125">
        <f t="shared" ca="1" si="128"/>
        <v>84.93</v>
      </c>
      <c r="R216" s="125">
        <f t="shared" si="129"/>
        <v>0</v>
      </c>
    </row>
    <row r="217" spans="1:18" x14ac:dyDescent="0.2">
      <c r="A217" s="79" t="s">
        <v>33</v>
      </c>
      <c r="B217" s="73" t="s">
        <v>147</v>
      </c>
      <c r="C217" s="48" t="s">
        <v>92</v>
      </c>
      <c r="D217" s="49"/>
      <c r="E217" s="51" t="str">
        <f t="shared" si="122"/>
        <v/>
      </c>
      <c r="F217" s="49">
        <v>31.31</v>
      </c>
      <c r="G217" s="51">
        <f t="shared" ca="1" si="123"/>
        <v>69.430000000000007</v>
      </c>
      <c r="H217" s="49"/>
      <c r="I217" s="51" t="str">
        <f t="shared" si="124"/>
        <v/>
      </c>
      <c r="J217" s="51">
        <f t="shared" ca="1" si="125"/>
        <v>69.430000000000007</v>
      </c>
      <c r="K217" s="10"/>
      <c r="L217" s="11"/>
      <c r="M217" s="125">
        <f t="shared" ca="1" si="126"/>
        <v>69.430000000000007</v>
      </c>
      <c r="N217" s="125">
        <f t="shared" ca="1" si="126"/>
        <v>0</v>
      </c>
      <c r="O217" s="125"/>
      <c r="P217" s="125">
        <f t="shared" si="127"/>
        <v>0</v>
      </c>
      <c r="Q217" s="125">
        <f t="shared" ca="1" si="128"/>
        <v>69.430000000000007</v>
      </c>
      <c r="R217" s="125">
        <f t="shared" si="129"/>
        <v>0</v>
      </c>
    </row>
    <row r="218" spans="1:18" x14ac:dyDescent="0.2">
      <c r="A218" s="79" t="s">
        <v>34</v>
      </c>
      <c r="B218" s="73" t="s">
        <v>72</v>
      </c>
      <c r="C218" s="48" t="s">
        <v>62</v>
      </c>
      <c r="D218" s="49">
        <v>21.49</v>
      </c>
      <c r="E218" s="51">
        <f t="shared" ca="1" si="122"/>
        <v>68.45</v>
      </c>
      <c r="F218" s="49"/>
      <c r="G218" s="51" t="str">
        <f t="shared" si="123"/>
        <v/>
      </c>
      <c r="H218" s="49"/>
      <c r="I218" s="51" t="str">
        <f t="shared" si="124"/>
        <v/>
      </c>
      <c r="J218" s="51">
        <f t="shared" ca="1" si="125"/>
        <v>68.45</v>
      </c>
      <c r="K218" s="10"/>
      <c r="L218" s="11"/>
      <c r="M218" s="125">
        <f t="shared" ca="1" si="126"/>
        <v>68.45</v>
      </c>
      <c r="N218" s="125">
        <f t="shared" ca="1" si="126"/>
        <v>0</v>
      </c>
      <c r="O218" s="125"/>
      <c r="P218" s="125">
        <f t="shared" ca="1" si="127"/>
        <v>68.45</v>
      </c>
      <c r="Q218" s="125">
        <f t="shared" si="128"/>
        <v>0</v>
      </c>
      <c r="R218" s="125">
        <f t="shared" si="129"/>
        <v>0</v>
      </c>
    </row>
    <row r="219" spans="1:18" x14ac:dyDescent="0.2">
      <c r="A219" s="79"/>
      <c r="B219" s="73" t="s">
        <v>200</v>
      </c>
      <c r="C219" s="48" t="s">
        <v>63</v>
      </c>
      <c r="D219" s="49"/>
      <c r="E219" s="51" t="str">
        <f t="shared" ref="E219:E220" si="130">IF(D219="","",IF(N(D219)=0,"*",ROUND(100*E$203/(100*D219-40*INT(D219)),2)))</f>
        <v/>
      </c>
      <c r="F219" s="49"/>
      <c r="G219" s="51" t="str">
        <f t="shared" ref="G219:G220" si="131">IF(F219="","",IF(N(F219)=0,"*",ROUND(100*G$203/(100*F219-40*INT(F219)),2)))</f>
        <v/>
      </c>
      <c r="H219" s="49" t="s">
        <v>66</v>
      </c>
      <c r="I219" s="52" t="str">
        <f t="shared" ref="I219:I220" si="132">IF(H219="","",IF(N(H219)=0,"*",ROUND(100*I$203/(100*H219-40*INT(H219)),2)))</f>
        <v>*</v>
      </c>
      <c r="J219" s="51">
        <f t="shared" ref="J219:J220" si="133">SUM(M219:N219)</f>
        <v>0</v>
      </c>
      <c r="K219" s="10"/>
      <c r="L219" s="11"/>
      <c r="M219" s="125">
        <f t="shared" ref="M219:N220" si="134">LARGE($P219:$X219,M$25)</f>
        <v>0</v>
      </c>
      <c r="N219" s="125">
        <f t="shared" si="134"/>
        <v>0</v>
      </c>
      <c r="O219" s="125"/>
      <c r="P219" s="125">
        <f t="shared" ref="P219:P220" si="135">N(E219)</f>
        <v>0</v>
      </c>
      <c r="Q219" s="125">
        <f t="shared" ref="Q219:Q220" si="136">N(G219)</f>
        <v>0</v>
      </c>
      <c r="R219" s="125">
        <f t="shared" ref="R219:R220" si="137">N(I219)</f>
        <v>0</v>
      </c>
    </row>
    <row r="220" spans="1:18" ht="13.5" thickBot="1" x14ac:dyDescent="0.25">
      <c r="A220" s="81"/>
      <c r="B220" s="75" t="s">
        <v>186</v>
      </c>
      <c r="C220" s="53" t="s">
        <v>52</v>
      </c>
      <c r="D220" s="54"/>
      <c r="E220" s="55" t="str">
        <f t="shared" si="130"/>
        <v/>
      </c>
      <c r="F220" s="54"/>
      <c r="G220" s="55" t="str">
        <f t="shared" si="131"/>
        <v/>
      </c>
      <c r="H220" s="54" t="s">
        <v>79</v>
      </c>
      <c r="I220" s="56" t="str">
        <f t="shared" si="132"/>
        <v>*</v>
      </c>
      <c r="J220" s="55">
        <f t="shared" si="133"/>
        <v>0</v>
      </c>
      <c r="K220" s="10"/>
      <c r="L220" s="11"/>
      <c r="M220" s="125">
        <f t="shared" si="134"/>
        <v>0</v>
      </c>
      <c r="N220" s="125">
        <f t="shared" si="134"/>
        <v>0</v>
      </c>
      <c r="O220" s="125"/>
      <c r="P220" s="125">
        <f t="shared" si="135"/>
        <v>0</v>
      </c>
      <c r="Q220" s="125">
        <f t="shared" si="136"/>
        <v>0</v>
      </c>
      <c r="R220" s="125">
        <f t="shared" si="137"/>
        <v>0</v>
      </c>
    </row>
    <row r="221" spans="1:18" ht="12.75" customHeight="1" thickBot="1" x14ac:dyDescent="0.3">
      <c r="B221" s="7"/>
      <c r="M221" s="125"/>
      <c r="N221" s="125"/>
      <c r="O221" s="125"/>
      <c r="P221" s="125"/>
      <c r="Q221" s="125"/>
      <c r="R221" s="125"/>
    </row>
    <row r="222" spans="1:18" ht="13.5" customHeight="1" x14ac:dyDescent="0.25">
      <c r="A222" s="158"/>
      <c r="B222" s="152" t="s">
        <v>75</v>
      </c>
      <c r="C222" s="162" t="s">
        <v>2</v>
      </c>
      <c r="D222" s="165" t="s">
        <v>209</v>
      </c>
      <c r="E222" s="165"/>
      <c r="F222" s="165" t="s">
        <v>210</v>
      </c>
      <c r="G222" s="165"/>
      <c r="H222" s="165" t="s">
        <v>203</v>
      </c>
      <c r="I222" s="165"/>
      <c r="J222" s="166" t="s">
        <v>68</v>
      </c>
      <c r="K222" s="171"/>
      <c r="L222" s="171"/>
      <c r="M222" s="125"/>
      <c r="N222" s="125"/>
      <c r="O222" s="125"/>
      <c r="P222" s="125"/>
      <c r="Q222" s="125"/>
      <c r="R222" s="125"/>
    </row>
    <row r="223" spans="1:18" ht="13.5" customHeight="1" x14ac:dyDescent="0.25">
      <c r="A223" s="159"/>
      <c r="B223" s="161"/>
      <c r="C223" s="163"/>
      <c r="D223" s="170" t="s">
        <v>211</v>
      </c>
      <c r="E223" s="170"/>
      <c r="F223" s="170" t="s">
        <v>212</v>
      </c>
      <c r="G223" s="170"/>
      <c r="H223" s="170" t="s">
        <v>213</v>
      </c>
      <c r="I223" s="170"/>
      <c r="J223" s="167"/>
      <c r="K223" s="171"/>
      <c r="L223" s="171"/>
      <c r="M223" s="125"/>
      <c r="N223" s="125"/>
      <c r="O223" s="125"/>
      <c r="P223" s="125"/>
      <c r="Q223" s="125"/>
      <c r="R223" s="125"/>
    </row>
    <row r="224" spans="1:18" ht="13.5" customHeight="1" thickBot="1" x14ac:dyDescent="0.25">
      <c r="A224" s="160"/>
      <c r="B224" s="153"/>
      <c r="C224" s="164"/>
      <c r="D224" s="26" t="s">
        <v>0</v>
      </c>
      <c r="E224" s="27" t="s">
        <v>1</v>
      </c>
      <c r="F224" s="26" t="s">
        <v>0</v>
      </c>
      <c r="G224" s="27" t="s">
        <v>1</v>
      </c>
      <c r="H224" s="26" t="s">
        <v>0</v>
      </c>
      <c r="I224" s="27" t="s">
        <v>1</v>
      </c>
      <c r="J224" s="168"/>
      <c r="K224" s="16"/>
      <c r="L224" s="15"/>
      <c r="M224" s="125"/>
      <c r="N224" s="125"/>
      <c r="O224" s="125"/>
      <c r="P224" s="125"/>
      <c r="Q224" s="125"/>
      <c r="R224" s="125"/>
    </row>
    <row r="225" spans="1:37" s="118" customFormat="1" ht="13.5" hidden="1" outlineLevel="1" thickBot="1" x14ac:dyDescent="0.25">
      <c r="A225" s="113"/>
      <c r="B225" s="114">
        <f>ROW()+1</f>
        <v>226</v>
      </c>
      <c r="C225" s="115" cm="1">
        <f t="array" ref="C225">MATCH(TRUE,ISBLANK(C226:C256),0)+ROW()-1</f>
        <v>242</v>
      </c>
      <c r="D225" s="116">
        <f ca="1">MIN(INDIRECT(ADDRESS($B225,COLUMN())&amp;":"&amp;ADDRESS($C225,COLUMN())))</f>
        <v>18.489999999999998</v>
      </c>
      <c r="E225" s="117">
        <f ca="1">100*D225-40*INT(D225)</f>
        <v>1128.9999999999998</v>
      </c>
      <c r="F225" s="116">
        <f ca="1">MIN(INDIRECT(ADDRESS($B225,COLUMN())&amp;":"&amp;ADDRESS($C225,COLUMN())))</f>
        <v>19.579999999999998</v>
      </c>
      <c r="G225" s="117">
        <f t="shared" ref="G225" ca="1" si="138">F225*100-40*INT(F225)</f>
        <v>1197.9999999999998</v>
      </c>
      <c r="H225" s="116">
        <f ca="1">MIN(INDIRECT(ADDRESS($B225,COLUMN())&amp;":"&amp;ADDRESS($C225,COLUMN())))</f>
        <v>22.56</v>
      </c>
      <c r="I225" s="117">
        <f t="shared" ref="I225" ca="1" si="139">H225*100-40*INT(H225)</f>
        <v>1376</v>
      </c>
      <c r="J225" s="116"/>
      <c r="K225" s="117"/>
      <c r="L225" s="116"/>
      <c r="M225" s="125"/>
      <c r="N225" s="125"/>
      <c r="O225" s="125"/>
      <c r="P225" s="125"/>
      <c r="Q225" s="125"/>
      <c r="R225" s="125"/>
      <c r="S225" s="140"/>
      <c r="Y225" s="119"/>
      <c r="AA225" s="120"/>
      <c r="AB225" s="120"/>
      <c r="AC225" s="120"/>
      <c r="AD225" s="120"/>
      <c r="AE225" s="120"/>
      <c r="AF225" s="120"/>
      <c r="AG225" s="120"/>
      <c r="AH225" s="120"/>
      <c r="AI225" s="120"/>
      <c r="AJ225" s="120"/>
      <c r="AK225" s="120"/>
    </row>
    <row r="226" spans="1:37" collapsed="1" x14ac:dyDescent="0.2">
      <c r="A226" s="82" t="s">
        <v>3</v>
      </c>
      <c r="B226" s="84" t="s">
        <v>30</v>
      </c>
      <c r="C226" s="44" t="s">
        <v>52</v>
      </c>
      <c r="D226" s="91"/>
      <c r="E226" s="46" t="str">
        <f t="shared" ref="E226:E242" si="140">IF(D226="","",IF(N(D226)=0,"*",ROUND(100*E$225/(100*D226-40*INT(D226)),2)))</f>
        <v/>
      </c>
      <c r="F226" s="45">
        <v>19.579999999999998</v>
      </c>
      <c r="G226" s="46">
        <f t="shared" ref="G226:G242" ca="1" si="141">IF(F226="","",IF(N(F226)=0,"*",ROUND(100*G$225/(100*F226-40*INT(F226)),2)))</f>
        <v>100</v>
      </c>
      <c r="H226" s="45">
        <v>22.56</v>
      </c>
      <c r="I226" s="46">
        <f t="shared" ref="I226:I242" ca="1" si="142">IF(H226="","",IF(N(H226)=0,"*",ROUND(100*I$225/(100*H226-40*INT(H226)),2)))</f>
        <v>100</v>
      </c>
      <c r="J226" s="46">
        <f t="shared" ref="J226:J242" ca="1" si="143">SUM(M226:N226)</f>
        <v>200</v>
      </c>
      <c r="K226" s="10"/>
      <c r="L226" s="11"/>
      <c r="M226" s="125">
        <f t="shared" ref="M226:N242" ca="1" si="144">LARGE($P226:$X226,M$25)</f>
        <v>100</v>
      </c>
      <c r="N226" s="125">
        <f t="shared" ca="1" si="144"/>
        <v>100</v>
      </c>
      <c r="O226" s="125"/>
      <c r="P226" s="125">
        <f t="shared" ref="P226:P242" si="145">N(E226)</f>
        <v>0</v>
      </c>
      <c r="Q226" s="125">
        <f t="shared" ref="Q226:Q242" ca="1" si="146">N(G226)</f>
        <v>100</v>
      </c>
      <c r="R226" s="125">
        <f t="shared" ref="R226:R242" ca="1" si="147">N(I226)</f>
        <v>100</v>
      </c>
    </row>
    <row r="227" spans="1:37" x14ac:dyDescent="0.2">
      <c r="A227" s="79" t="s">
        <v>4</v>
      </c>
      <c r="B227" s="73" t="s">
        <v>43</v>
      </c>
      <c r="C227" s="48" t="s">
        <v>52</v>
      </c>
      <c r="D227" s="49">
        <v>18.489999999999998</v>
      </c>
      <c r="E227" s="51">
        <f t="shared" ca="1" si="140"/>
        <v>100</v>
      </c>
      <c r="F227" s="49"/>
      <c r="G227" s="50" t="str">
        <f t="shared" si="141"/>
        <v/>
      </c>
      <c r="H227" s="49">
        <v>24.05</v>
      </c>
      <c r="I227" s="51">
        <f t="shared" ca="1" si="142"/>
        <v>95.22</v>
      </c>
      <c r="J227" s="51">
        <f t="shared" ca="1" si="143"/>
        <v>195.22</v>
      </c>
      <c r="K227" s="10"/>
      <c r="L227" s="11"/>
      <c r="M227" s="125">
        <f t="shared" ca="1" si="144"/>
        <v>100</v>
      </c>
      <c r="N227" s="125">
        <f t="shared" ca="1" si="144"/>
        <v>95.22</v>
      </c>
      <c r="O227" s="125"/>
      <c r="P227" s="125">
        <f t="shared" ca="1" si="145"/>
        <v>100</v>
      </c>
      <c r="Q227" s="125">
        <f t="shared" si="146"/>
        <v>0</v>
      </c>
      <c r="R227" s="125">
        <f t="shared" ca="1" si="147"/>
        <v>95.22</v>
      </c>
    </row>
    <row r="228" spans="1:37" x14ac:dyDescent="0.2">
      <c r="A228" s="79" t="s">
        <v>5</v>
      </c>
      <c r="B228" s="73" t="s">
        <v>150</v>
      </c>
      <c r="C228" s="48" t="s">
        <v>63</v>
      </c>
      <c r="D228" s="49"/>
      <c r="E228" s="51" t="str">
        <f t="shared" si="140"/>
        <v/>
      </c>
      <c r="F228" s="49">
        <v>20.53</v>
      </c>
      <c r="G228" s="51">
        <f t="shared" ca="1" si="141"/>
        <v>95.61</v>
      </c>
      <c r="H228" s="49">
        <v>26.25</v>
      </c>
      <c r="I228" s="51">
        <f t="shared" ca="1" si="142"/>
        <v>86.81</v>
      </c>
      <c r="J228" s="51">
        <f t="shared" ca="1" si="143"/>
        <v>182.42000000000002</v>
      </c>
      <c r="K228" s="10"/>
      <c r="L228" s="11"/>
      <c r="M228" s="125">
        <f t="shared" ca="1" si="144"/>
        <v>95.61</v>
      </c>
      <c r="N228" s="125">
        <f t="shared" ca="1" si="144"/>
        <v>86.81</v>
      </c>
      <c r="O228" s="125"/>
      <c r="P228" s="125">
        <f t="shared" si="145"/>
        <v>0</v>
      </c>
      <c r="Q228" s="125">
        <f t="shared" ca="1" si="146"/>
        <v>95.61</v>
      </c>
      <c r="R228" s="125">
        <f t="shared" ca="1" si="147"/>
        <v>86.81</v>
      </c>
    </row>
    <row r="229" spans="1:37" x14ac:dyDescent="0.2">
      <c r="A229" s="79" t="s">
        <v>6</v>
      </c>
      <c r="B229" s="73" t="s">
        <v>156</v>
      </c>
      <c r="C229" s="48" t="s">
        <v>60</v>
      </c>
      <c r="D229" s="49"/>
      <c r="E229" s="50" t="str">
        <f t="shared" si="140"/>
        <v/>
      </c>
      <c r="F229" s="49">
        <v>22.31</v>
      </c>
      <c r="G229" s="51">
        <f t="shared" ca="1" si="141"/>
        <v>88.68</v>
      </c>
      <c r="H229" s="49">
        <v>26.35</v>
      </c>
      <c r="I229" s="51">
        <f t="shared" ca="1" si="142"/>
        <v>86.27</v>
      </c>
      <c r="J229" s="51">
        <f t="shared" ca="1" si="143"/>
        <v>174.95</v>
      </c>
      <c r="K229" s="10"/>
      <c r="L229" s="11"/>
      <c r="M229" s="125">
        <f t="shared" ca="1" si="144"/>
        <v>88.68</v>
      </c>
      <c r="N229" s="125">
        <f t="shared" ca="1" si="144"/>
        <v>86.27</v>
      </c>
      <c r="O229" s="125"/>
      <c r="P229" s="125">
        <f t="shared" si="145"/>
        <v>0</v>
      </c>
      <c r="Q229" s="125">
        <f t="shared" ca="1" si="146"/>
        <v>88.68</v>
      </c>
      <c r="R229" s="125">
        <f t="shared" ca="1" si="147"/>
        <v>86.27</v>
      </c>
    </row>
    <row r="230" spans="1:37" x14ac:dyDescent="0.2">
      <c r="A230" s="79" t="s">
        <v>7</v>
      </c>
      <c r="B230" s="73" t="s">
        <v>46</v>
      </c>
      <c r="C230" s="48" t="s">
        <v>59</v>
      </c>
      <c r="D230" s="49">
        <v>21.03</v>
      </c>
      <c r="E230" s="51">
        <f t="shared" ca="1" si="140"/>
        <v>89.39</v>
      </c>
      <c r="F230" s="49">
        <v>24.4</v>
      </c>
      <c r="G230" s="51">
        <f t="shared" ca="1" si="141"/>
        <v>80.95</v>
      </c>
      <c r="H230" s="49"/>
      <c r="I230" s="51" t="str">
        <f t="shared" si="142"/>
        <v/>
      </c>
      <c r="J230" s="51">
        <f t="shared" ca="1" si="143"/>
        <v>170.34</v>
      </c>
      <c r="K230" s="10"/>
      <c r="L230" s="11"/>
      <c r="M230" s="125">
        <f t="shared" ca="1" si="144"/>
        <v>89.39</v>
      </c>
      <c r="N230" s="125">
        <f t="shared" ca="1" si="144"/>
        <v>80.95</v>
      </c>
      <c r="O230" s="125"/>
      <c r="P230" s="125">
        <f t="shared" ca="1" si="145"/>
        <v>89.39</v>
      </c>
      <c r="Q230" s="125">
        <f t="shared" ca="1" si="146"/>
        <v>80.95</v>
      </c>
      <c r="R230" s="125">
        <f t="shared" si="147"/>
        <v>0</v>
      </c>
    </row>
    <row r="231" spans="1:37" x14ac:dyDescent="0.2">
      <c r="A231" s="79" t="s">
        <v>8</v>
      </c>
      <c r="B231" s="73" t="s">
        <v>149</v>
      </c>
      <c r="C231" s="48" t="s">
        <v>160</v>
      </c>
      <c r="D231" s="49">
        <v>20.34</v>
      </c>
      <c r="E231" s="51">
        <f t="shared" ca="1" si="140"/>
        <v>91.49</v>
      </c>
      <c r="F231" s="49">
        <v>26.41</v>
      </c>
      <c r="G231" s="51">
        <f t="shared" ca="1" si="141"/>
        <v>74.83</v>
      </c>
      <c r="H231" s="49"/>
      <c r="I231" s="50" t="str">
        <f t="shared" si="142"/>
        <v/>
      </c>
      <c r="J231" s="51">
        <f t="shared" ca="1" si="143"/>
        <v>166.32</v>
      </c>
      <c r="K231" s="10"/>
      <c r="L231" s="11"/>
      <c r="M231" s="125">
        <f t="shared" ca="1" si="144"/>
        <v>91.49</v>
      </c>
      <c r="N231" s="125">
        <f t="shared" ca="1" si="144"/>
        <v>74.83</v>
      </c>
      <c r="O231" s="125"/>
      <c r="P231" s="125">
        <f t="shared" ca="1" si="145"/>
        <v>91.49</v>
      </c>
      <c r="Q231" s="125">
        <f t="shared" ca="1" si="146"/>
        <v>74.83</v>
      </c>
      <c r="R231" s="125">
        <f t="shared" si="147"/>
        <v>0</v>
      </c>
    </row>
    <row r="232" spans="1:37" x14ac:dyDescent="0.2">
      <c r="A232" s="79" t="s">
        <v>9</v>
      </c>
      <c r="B232" s="73" t="s">
        <v>153</v>
      </c>
      <c r="C232" s="48" t="s">
        <v>63</v>
      </c>
      <c r="D232" s="49"/>
      <c r="E232" s="50" t="str">
        <f t="shared" si="140"/>
        <v/>
      </c>
      <c r="F232" s="49">
        <v>26.08</v>
      </c>
      <c r="G232" s="51">
        <f t="shared" ca="1" si="141"/>
        <v>76.400000000000006</v>
      </c>
      <c r="H232" s="49">
        <v>26.07</v>
      </c>
      <c r="I232" s="51">
        <f t="shared" ca="1" si="142"/>
        <v>87.81</v>
      </c>
      <c r="J232" s="51">
        <f t="shared" ca="1" si="143"/>
        <v>164.21</v>
      </c>
      <c r="K232" s="10"/>
      <c r="L232" s="11"/>
      <c r="M232" s="125">
        <f t="shared" ca="1" si="144"/>
        <v>87.81</v>
      </c>
      <c r="N232" s="125">
        <f t="shared" ca="1" si="144"/>
        <v>76.400000000000006</v>
      </c>
      <c r="O232" s="125"/>
      <c r="P232" s="125">
        <f t="shared" si="145"/>
        <v>0</v>
      </c>
      <c r="Q232" s="125">
        <f t="shared" ca="1" si="146"/>
        <v>76.400000000000006</v>
      </c>
      <c r="R232" s="125">
        <f t="shared" ca="1" si="147"/>
        <v>87.81</v>
      </c>
    </row>
    <row r="233" spans="1:37" x14ac:dyDescent="0.2">
      <c r="A233" s="79" t="s">
        <v>10</v>
      </c>
      <c r="B233" s="73" t="s">
        <v>152</v>
      </c>
      <c r="C233" s="48" t="s">
        <v>59</v>
      </c>
      <c r="D233" s="49">
        <v>53.04</v>
      </c>
      <c r="E233" s="51">
        <f t="shared" ca="1" si="140"/>
        <v>35.46</v>
      </c>
      <c r="F233" s="49"/>
      <c r="G233" s="51" t="str">
        <f t="shared" si="141"/>
        <v/>
      </c>
      <c r="H233" s="49">
        <v>26.34</v>
      </c>
      <c r="I233" s="51">
        <f t="shared" ca="1" si="142"/>
        <v>86.32</v>
      </c>
      <c r="J233" s="51">
        <f t="shared" ca="1" si="143"/>
        <v>121.78</v>
      </c>
      <c r="K233" s="10"/>
      <c r="L233" s="11"/>
      <c r="M233" s="125">
        <f t="shared" ca="1" si="144"/>
        <v>86.32</v>
      </c>
      <c r="N233" s="125">
        <f t="shared" ca="1" si="144"/>
        <v>35.46</v>
      </c>
      <c r="O233" s="125"/>
      <c r="P233" s="125">
        <f t="shared" ca="1" si="145"/>
        <v>35.46</v>
      </c>
      <c r="Q233" s="125">
        <f t="shared" si="146"/>
        <v>0</v>
      </c>
      <c r="R233" s="125">
        <f t="shared" ca="1" si="147"/>
        <v>86.32</v>
      </c>
    </row>
    <row r="234" spans="1:37" x14ac:dyDescent="0.2">
      <c r="A234" s="79" t="s">
        <v>11</v>
      </c>
      <c r="B234" s="73" t="s">
        <v>77</v>
      </c>
      <c r="C234" s="48" t="s">
        <v>52</v>
      </c>
      <c r="D234" s="49"/>
      <c r="E234" s="51" t="str">
        <f t="shared" si="140"/>
        <v/>
      </c>
      <c r="F234" s="49">
        <v>21.17</v>
      </c>
      <c r="G234" s="51">
        <f t="shared" ca="1" si="141"/>
        <v>93.81</v>
      </c>
      <c r="H234" s="49"/>
      <c r="I234" s="51" t="str">
        <f t="shared" si="142"/>
        <v/>
      </c>
      <c r="J234" s="51">
        <f t="shared" ca="1" si="143"/>
        <v>93.81</v>
      </c>
      <c r="K234" s="10"/>
      <c r="L234" s="11"/>
      <c r="M234" s="125">
        <f t="shared" ca="1" si="144"/>
        <v>93.81</v>
      </c>
      <c r="N234" s="125">
        <f t="shared" ca="1" si="144"/>
        <v>0</v>
      </c>
      <c r="O234" s="125"/>
      <c r="P234" s="125">
        <f t="shared" si="145"/>
        <v>0</v>
      </c>
      <c r="Q234" s="125">
        <f t="shared" ca="1" si="146"/>
        <v>93.81</v>
      </c>
      <c r="R234" s="125">
        <f t="shared" si="147"/>
        <v>0</v>
      </c>
    </row>
    <row r="235" spans="1:37" x14ac:dyDescent="0.2">
      <c r="A235" s="80" t="s">
        <v>12</v>
      </c>
      <c r="B235" s="40" t="s">
        <v>187</v>
      </c>
      <c r="C235" s="48" t="s">
        <v>52</v>
      </c>
      <c r="D235" s="49"/>
      <c r="E235" s="51" t="str">
        <f t="shared" si="140"/>
        <v/>
      </c>
      <c r="F235" s="49">
        <v>22.12</v>
      </c>
      <c r="G235" s="51">
        <f t="shared" ca="1" si="141"/>
        <v>89.94</v>
      </c>
      <c r="H235" s="49"/>
      <c r="I235" s="51" t="str">
        <f t="shared" si="142"/>
        <v/>
      </c>
      <c r="J235" s="51">
        <f t="shared" ca="1" si="143"/>
        <v>89.94</v>
      </c>
      <c r="K235" s="10"/>
      <c r="L235" s="11"/>
      <c r="M235" s="125">
        <f t="shared" ca="1" si="144"/>
        <v>89.94</v>
      </c>
      <c r="N235" s="125">
        <f t="shared" ca="1" si="144"/>
        <v>0</v>
      </c>
      <c r="O235" s="125"/>
      <c r="P235" s="125">
        <f t="shared" si="145"/>
        <v>0</v>
      </c>
      <c r="Q235" s="125">
        <f t="shared" ca="1" si="146"/>
        <v>89.94</v>
      </c>
      <c r="R235" s="125">
        <f t="shared" si="147"/>
        <v>0</v>
      </c>
    </row>
    <row r="236" spans="1:37" x14ac:dyDescent="0.2">
      <c r="A236" s="79" t="s">
        <v>13</v>
      </c>
      <c r="B236" s="73" t="s">
        <v>151</v>
      </c>
      <c r="C236" s="48" t="s">
        <v>60</v>
      </c>
      <c r="D236" s="49"/>
      <c r="E236" s="51" t="str">
        <f t="shared" si="140"/>
        <v/>
      </c>
      <c r="F236" s="49">
        <v>24.05</v>
      </c>
      <c r="G236" s="51">
        <f t="shared" ca="1" si="141"/>
        <v>82.91</v>
      </c>
      <c r="H236" s="49"/>
      <c r="I236" s="50" t="str">
        <f t="shared" si="142"/>
        <v/>
      </c>
      <c r="J236" s="51">
        <f t="shared" ca="1" si="143"/>
        <v>82.91</v>
      </c>
      <c r="K236" s="10"/>
      <c r="L236" s="11"/>
      <c r="M236" s="125">
        <f t="shared" ca="1" si="144"/>
        <v>82.91</v>
      </c>
      <c r="N236" s="125">
        <f t="shared" ca="1" si="144"/>
        <v>0</v>
      </c>
      <c r="O236" s="125"/>
      <c r="P236" s="125">
        <f t="shared" si="145"/>
        <v>0</v>
      </c>
      <c r="Q236" s="125">
        <f t="shared" ca="1" si="146"/>
        <v>82.91</v>
      </c>
      <c r="R236" s="125">
        <f t="shared" si="147"/>
        <v>0</v>
      </c>
    </row>
    <row r="237" spans="1:37" x14ac:dyDescent="0.2">
      <c r="A237" s="79" t="s">
        <v>14</v>
      </c>
      <c r="B237" s="73" t="s">
        <v>173</v>
      </c>
      <c r="C237" s="48" t="s">
        <v>52</v>
      </c>
      <c r="D237" s="49"/>
      <c r="E237" s="51" t="str">
        <f t="shared" si="140"/>
        <v/>
      </c>
      <c r="F237" s="49">
        <v>25.48</v>
      </c>
      <c r="G237" s="51">
        <f t="shared" ca="1" si="141"/>
        <v>77.39</v>
      </c>
      <c r="H237" s="49"/>
      <c r="I237" s="51" t="str">
        <f t="shared" si="142"/>
        <v/>
      </c>
      <c r="J237" s="51">
        <f t="shared" ca="1" si="143"/>
        <v>77.39</v>
      </c>
      <c r="K237" s="10"/>
      <c r="L237" s="11"/>
      <c r="M237" s="125">
        <f t="shared" ca="1" si="144"/>
        <v>77.39</v>
      </c>
      <c r="N237" s="125">
        <f t="shared" ca="1" si="144"/>
        <v>0</v>
      </c>
      <c r="O237" s="125"/>
      <c r="P237" s="125">
        <f t="shared" si="145"/>
        <v>0</v>
      </c>
      <c r="Q237" s="125">
        <f t="shared" ca="1" si="146"/>
        <v>77.39</v>
      </c>
      <c r="R237" s="125">
        <f t="shared" si="147"/>
        <v>0</v>
      </c>
    </row>
    <row r="238" spans="1:37" x14ac:dyDescent="0.2">
      <c r="A238" s="79" t="s">
        <v>15</v>
      </c>
      <c r="B238" s="73" t="s">
        <v>138</v>
      </c>
      <c r="C238" s="48" t="s">
        <v>60</v>
      </c>
      <c r="D238" s="49"/>
      <c r="E238" s="51" t="str">
        <f t="shared" si="140"/>
        <v/>
      </c>
      <c r="F238" s="49"/>
      <c r="G238" s="51" t="str">
        <f t="shared" si="141"/>
        <v/>
      </c>
      <c r="H238" s="49">
        <v>33.35</v>
      </c>
      <c r="I238" s="51">
        <f t="shared" ca="1" si="142"/>
        <v>68.290000000000006</v>
      </c>
      <c r="J238" s="51">
        <f t="shared" ca="1" si="143"/>
        <v>68.290000000000006</v>
      </c>
      <c r="K238" s="10"/>
      <c r="L238" s="11"/>
      <c r="M238" s="125">
        <f t="shared" ca="1" si="144"/>
        <v>68.290000000000006</v>
      </c>
      <c r="N238" s="125">
        <f t="shared" ca="1" si="144"/>
        <v>0</v>
      </c>
      <c r="O238" s="125"/>
      <c r="P238" s="125">
        <f t="shared" si="145"/>
        <v>0</v>
      </c>
      <c r="Q238" s="125">
        <f t="shared" si="146"/>
        <v>0</v>
      </c>
      <c r="R238" s="125">
        <f t="shared" ca="1" si="147"/>
        <v>68.290000000000006</v>
      </c>
    </row>
    <row r="239" spans="1:37" x14ac:dyDescent="0.2">
      <c r="A239" s="79" t="s">
        <v>33</v>
      </c>
      <c r="B239" s="73" t="s">
        <v>155</v>
      </c>
      <c r="C239" s="48" t="s">
        <v>60</v>
      </c>
      <c r="D239" s="49"/>
      <c r="E239" s="51" t="str">
        <f t="shared" si="140"/>
        <v/>
      </c>
      <c r="F239" s="49">
        <v>31.39</v>
      </c>
      <c r="G239" s="51">
        <f t="shared" ca="1" si="141"/>
        <v>63.09</v>
      </c>
      <c r="H239" s="49"/>
      <c r="I239" s="51" t="str">
        <f t="shared" si="142"/>
        <v/>
      </c>
      <c r="J239" s="51">
        <f t="shared" ca="1" si="143"/>
        <v>63.09</v>
      </c>
      <c r="K239" s="10"/>
      <c r="L239" s="11"/>
      <c r="M239" s="125">
        <f t="shared" ca="1" si="144"/>
        <v>63.09</v>
      </c>
      <c r="N239" s="125">
        <f t="shared" ca="1" si="144"/>
        <v>0</v>
      </c>
      <c r="O239" s="125"/>
      <c r="P239" s="125">
        <f t="shared" si="145"/>
        <v>0</v>
      </c>
      <c r="Q239" s="125">
        <f t="shared" ca="1" si="146"/>
        <v>63.09</v>
      </c>
      <c r="R239" s="125">
        <f t="shared" si="147"/>
        <v>0</v>
      </c>
    </row>
    <row r="240" spans="1:37" x14ac:dyDescent="0.2">
      <c r="A240" s="79" t="s">
        <v>34</v>
      </c>
      <c r="B240" s="40" t="s">
        <v>157</v>
      </c>
      <c r="C240" s="48" t="s">
        <v>52</v>
      </c>
      <c r="D240" s="49"/>
      <c r="E240" s="51" t="str">
        <f t="shared" si="140"/>
        <v/>
      </c>
      <c r="F240" s="49">
        <v>32.43</v>
      </c>
      <c r="G240" s="51">
        <f t="shared" ca="1" si="141"/>
        <v>61.03</v>
      </c>
      <c r="H240" s="49"/>
      <c r="I240" s="51" t="str">
        <f t="shared" si="142"/>
        <v/>
      </c>
      <c r="J240" s="51">
        <f t="shared" ca="1" si="143"/>
        <v>61.03</v>
      </c>
      <c r="K240" s="10"/>
      <c r="L240" s="11"/>
      <c r="M240" s="125">
        <f t="shared" ca="1" si="144"/>
        <v>61.03</v>
      </c>
      <c r="N240" s="125">
        <f t="shared" ca="1" si="144"/>
        <v>0</v>
      </c>
      <c r="O240" s="125"/>
      <c r="P240" s="125">
        <f t="shared" si="145"/>
        <v>0</v>
      </c>
      <c r="Q240" s="125">
        <f t="shared" ca="1" si="146"/>
        <v>61.03</v>
      </c>
      <c r="R240" s="125">
        <f t="shared" si="147"/>
        <v>0</v>
      </c>
    </row>
    <row r="241" spans="1:37" x14ac:dyDescent="0.2">
      <c r="A241" s="79" t="s">
        <v>35</v>
      </c>
      <c r="B241" s="73" t="s">
        <v>154</v>
      </c>
      <c r="C241" s="48" t="s">
        <v>63</v>
      </c>
      <c r="D241" s="49"/>
      <c r="E241" s="51" t="str">
        <f t="shared" si="140"/>
        <v/>
      </c>
      <c r="F241" s="49">
        <v>32.56</v>
      </c>
      <c r="G241" s="51">
        <f t="shared" ca="1" si="141"/>
        <v>60.63</v>
      </c>
      <c r="H241" s="49" t="s">
        <v>66</v>
      </c>
      <c r="I241" s="52" t="str">
        <f t="shared" si="142"/>
        <v>*</v>
      </c>
      <c r="J241" s="51">
        <f t="shared" ca="1" si="143"/>
        <v>60.63</v>
      </c>
      <c r="K241" s="10"/>
      <c r="L241" s="11"/>
      <c r="M241" s="125">
        <f t="shared" ca="1" si="144"/>
        <v>60.63</v>
      </c>
      <c r="N241" s="125">
        <f t="shared" ca="1" si="144"/>
        <v>0</v>
      </c>
      <c r="O241" s="125"/>
      <c r="P241" s="125">
        <f t="shared" si="145"/>
        <v>0</v>
      </c>
      <c r="Q241" s="125">
        <f t="shared" ca="1" si="146"/>
        <v>60.63</v>
      </c>
      <c r="R241" s="125">
        <f t="shared" si="147"/>
        <v>0</v>
      </c>
    </row>
    <row r="242" spans="1:37" ht="13.5" thickBot="1" x14ac:dyDescent="0.25">
      <c r="A242" s="81" t="s">
        <v>36</v>
      </c>
      <c r="B242" s="75" t="s">
        <v>233</v>
      </c>
      <c r="C242" s="53" t="s">
        <v>52</v>
      </c>
      <c r="D242" s="54"/>
      <c r="E242" s="55" t="str">
        <f t="shared" si="140"/>
        <v/>
      </c>
      <c r="F242" s="54">
        <v>40.32</v>
      </c>
      <c r="G242" s="55">
        <f t="shared" ca="1" si="141"/>
        <v>49.26</v>
      </c>
      <c r="H242" s="54"/>
      <c r="I242" s="55" t="str">
        <f t="shared" si="142"/>
        <v/>
      </c>
      <c r="J242" s="55">
        <f t="shared" ca="1" si="143"/>
        <v>49.26</v>
      </c>
      <c r="K242" s="10"/>
      <c r="L242" s="11"/>
      <c r="M242" s="125">
        <f t="shared" ca="1" si="144"/>
        <v>49.26</v>
      </c>
      <c r="N242" s="125">
        <f t="shared" ca="1" si="144"/>
        <v>0</v>
      </c>
      <c r="O242" s="125"/>
      <c r="P242" s="125">
        <f t="shared" si="145"/>
        <v>0</v>
      </c>
      <c r="Q242" s="125">
        <f t="shared" ca="1" si="146"/>
        <v>49.26</v>
      </c>
      <c r="R242" s="125">
        <f t="shared" si="147"/>
        <v>0</v>
      </c>
    </row>
    <row r="243" spans="1:37" ht="13.5" thickBot="1" x14ac:dyDescent="0.25">
      <c r="D243" s="18"/>
      <c r="E243" s="1"/>
      <c r="F243" s="18"/>
      <c r="G243" s="18"/>
      <c r="H243" s="34"/>
      <c r="I243" s="18"/>
      <c r="M243" s="125"/>
      <c r="N243" s="125"/>
      <c r="O243" s="125"/>
      <c r="P243" s="125"/>
      <c r="Q243" s="125"/>
      <c r="R243" s="125"/>
    </row>
    <row r="244" spans="1:37" ht="13.5" customHeight="1" x14ac:dyDescent="0.25">
      <c r="A244" s="158"/>
      <c r="B244" s="152" t="s">
        <v>89</v>
      </c>
      <c r="C244" s="162" t="s">
        <v>2</v>
      </c>
      <c r="D244" s="165" t="s">
        <v>209</v>
      </c>
      <c r="E244" s="165"/>
      <c r="F244" s="165" t="s">
        <v>210</v>
      </c>
      <c r="G244" s="165"/>
      <c r="H244" s="165" t="s">
        <v>203</v>
      </c>
      <c r="I244" s="165"/>
      <c r="J244" s="166" t="s">
        <v>68</v>
      </c>
      <c r="K244" s="171"/>
      <c r="L244" s="171"/>
      <c r="M244" s="125"/>
      <c r="N244" s="125"/>
      <c r="O244" s="125"/>
      <c r="P244" s="125"/>
      <c r="Q244" s="125"/>
      <c r="R244" s="125"/>
    </row>
    <row r="245" spans="1:37" ht="13.5" customHeight="1" x14ac:dyDescent="0.25">
      <c r="A245" s="159"/>
      <c r="B245" s="161"/>
      <c r="C245" s="163"/>
      <c r="D245" s="170" t="s">
        <v>211</v>
      </c>
      <c r="E245" s="170"/>
      <c r="F245" s="170" t="s">
        <v>212</v>
      </c>
      <c r="G245" s="170"/>
      <c r="H245" s="170" t="s">
        <v>213</v>
      </c>
      <c r="I245" s="170"/>
      <c r="J245" s="167"/>
      <c r="K245" s="171"/>
      <c r="L245" s="171"/>
      <c r="M245" s="125"/>
      <c r="N245" s="125"/>
      <c r="O245" s="125"/>
      <c r="P245" s="125"/>
      <c r="Q245" s="125"/>
      <c r="R245" s="125"/>
    </row>
    <row r="246" spans="1:37" ht="13.5" customHeight="1" thickBot="1" x14ac:dyDescent="0.25">
      <c r="A246" s="160"/>
      <c r="B246" s="153"/>
      <c r="C246" s="164"/>
      <c r="D246" s="26" t="s">
        <v>0</v>
      </c>
      <c r="E246" s="27" t="s">
        <v>1</v>
      </c>
      <c r="F246" s="26" t="s">
        <v>0</v>
      </c>
      <c r="G246" s="27" t="s">
        <v>1</v>
      </c>
      <c r="H246" s="26" t="s">
        <v>0</v>
      </c>
      <c r="I246" s="27" t="s">
        <v>1</v>
      </c>
      <c r="J246" s="168"/>
      <c r="K246" s="10"/>
      <c r="L246" s="15"/>
      <c r="M246" s="125"/>
      <c r="N246" s="125"/>
      <c r="O246" s="125"/>
      <c r="P246" s="125"/>
      <c r="Q246" s="125"/>
      <c r="R246" s="125"/>
    </row>
    <row r="247" spans="1:37" s="118" customFormat="1" ht="13.5" hidden="1" outlineLevel="1" thickBot="1" x14ac:dyDescent="0.25">
      <c r="A247" s="113"/>
      <c r="B247" s="114">
        <f>ROW()+1</f>
        <v>248</v>
      </c>
      <c r="C247" s="115" cm="1">
        <f t="array" ref="C247">MATCH(TRUE,ISBLANK(C248:C278),0)+ROW()-1</f>
        <v>256</v>
      </c>
      <c r="D247" s="116">
        <f ca="1">MIN(INDIRECT(ADDRESS($B247,COLUMN())&amp;":"&amp;ADDRESS($C247,COLUMN())))</f>
        <v>23.51</v>
      </c>
      <c r="E247" s="117">
        <f ca="1">100*D247-40*INT(D247)</f>
        <v>1431</v>
      </c>
      <c r="F247" s="116">
        <f ca="1">MIN(INDIRECT(ADDRESS($B247,COLUMN())&amp;":"&amp;ADDRESS($C247,COLUMN())))</f>
        <v>21.41</v>
      </c>
      <c r="G247" s="117">
        <f t="shared" ref="G247" ca="1" si="148">F247*100-40*INT(F247)</f>
        <v>1301</v>
      </c>
      <c r="H247" s="116">
        <f ca="1">MIN(INDIRECT(ADDRESS($B247,COLUMN())&amp;":"&amp;ADDRESS($C247,COLUMN())))</f>
        <v>0</v>
      </c>
      <c r="I247" s="117">
        <f t="shared" ref="I247" ca="1" si="149">H247*100-40*INT(H247)</f>
        <v>0</v>
      </c>
      <c r="J247" s="116"/>
      <c r="K247" s="117"/>
      <c r="L247" s="116"/>
      <c r="M247" s="125"/>
      <c r="N247" s="125"/>
      <c r="O247" s="125"/>
      <c r="P247" s="125"/>
      <c r="Q247" s="125"/>
      <c r="R247" s="125"/>
      <c r="S247" s="140"/>
      <c r="Y247" s="119"/>
      <c r="AA247" s="120"/>
      <c r="AB247" s="120"/>
      <c r="AC247" s="120"/>
      <c r="AD247" s="120"/>
      <c r="AE247" s="120"/>
      <c r="AF247" s="120"/>
      <c r="AG247" s="120"/>
      <c r="AH247" s="120"/>
      <c r="AI247" s="120"/>
      <c r="AJ247" s="120"/>
      <c r="AK247" s="120"/>
    </row>
    <row r="248" spans="1:37" s="18" customFormat="1" collapsed="1" x14ac:dyDescent="0.2">
      <c r="A248" s="82" t="s">
        <v>3</v>
      </c>
      <c r="B248" s="84" t="s">
        <v>45</v>
      </c>
      <c r="C248" s="44" t="s">
        <v>61</v>
      </c>
      <c r="D248" s="45">
        <v>23.51</v>
      </c>
      <c r="E248" s="101">
        <f t="shared" ref="E248:E254" ca="1" si="150">IF(D248="","",IF(N(D248)=0,"*",ROUND(100*E$247/(100*D248-40*INT(D248)),2)))</f>
        <v>100</v>
      </c>
      <c r="F248" s="45"/>
      <c r="G248" s="46" t="str">
        <f t="shared" ref="G248:G254" si="151">IF(F248="","",IF(N(F248)=0,"*",ROUND(100*G$247/(100*F248-40*INT(F248)),2)))</f>
        <v/>
      </c>
      <c r="H248" s="45"/>
      <c r="I248" s="46" t="str">
        <f t="shared" ref="I248:I254" si="152">IF(H248="","",IF(N(H248)=0,"*",ROUND(100*I$247/(100*H248-40*INT(H248)),2)))</f>
        <v/>
      </c>
      <c r="J248" s="46">
        <f t="shared" ref="J248:J254" ca="1" si="153">SUM(M248:N248)</f>
        <v>100</v>
      </c>
      <c r="K248" s="10"/>
      <c r="L248" s="11"/>
      <c r="M248" s="125">
        <f t="shared" ref="M248:N254" ca="1" si="154">LARGE($P248:$X248,M$25)</f>
        <v>100</v>
      </c>
      <c r="N248" s="125">
        <f t="shared" ca="1" si="154"/>
        <v>0</v>
      </c>
      <c r="O248" s="125"/>
      <c r="P248" s="125">
        <f t="shared" ref="P248:P254" ca="1" si="155">N(E248)</f>
        <v>100</v>
      </c>
      <c r="Q248" s="125">
        <f t="shared" ref="Q248:Q254" si="156">N(G248)</f>
        <v>0</v>
      </c>
      <c r="R248" s="125">
        <f t="shared" ref="R248:R254" si="157">N(I248)</f>
        <v>0</v>
      </c>
      <c r="S248" s="142"/>
    </row>
    <row r="249" spans="1:37" x14ac:dyDescent="0.2">
      <c r="A249" s="79" t="s">
        <v>3</v>
      </c>
      <c r="B249" s="73" t="s">
        <v>80</v>
      </c>
      <c r="C249" s="48" t="s">
        <v>63</v>
      </c>
      <c r="D249" s="49"/>
      <c r="E249" s="51" t="str">
        <f t="shared" si="150"/>
        <v/>
      </c>
      <c r="F249" s="49">
        <v>21.41</v>
      </c>
      <c r="G249" s="51">
        <f t="shared" ca="1" si="151"/>
        <v>100</v>
      </c>
      <c r="H249" s="49"/>
      <c r="I249" s="51" t="str">
        <f t="shared" si="152"/>
        <v/>
      </c>
      <c r="J249" s="51">
        <f t="shared" ca="1" si="153"/>
        <v>100</v>
      </c>
      <c r="K249" s="10"/>
      <c r="L249" s="11"/>
      <c r="M249" s="125">
        <f t="shared" ca="1" si="154"/>
        <v>100</v>
      </c>
      <c r="N249" s="125">
        <f t="shared" ca="1" si="154"/>
        <v>0</v>
      </c>
      <c r="O249" s="125"/>
      <c r="P249" s="125">
        <f t="shared" si="155"/>
        <v>0</v>
      </c>
      <c r="Q249" s="125">
        <f t="shared" ca="1" si="156"/>
        <v>100</v>
      </c>
      <c r="R249" s="125">
        <f t="shared" si="157"/>
        <v>0</v>
      </c>
    </row>
    <row r="250" spans="1:37" x14ac:dyDescent="0.2">
      <c r="A250" s="79" t="s">
        <v>5</v>
      </c>
      <c r="B250" s="40" t="s">
        <v>47</v>
      </c>
      <c r="C250" s="48" t="s">
        <v>63</v>
      </c>
      <c r="D250" s="49"/>
      <c r="E250" s="51" t="str">
        <f t="shared" si="150"/>
        <v/>
      </c>
      <c r="F250" s="49">
        <v>24.24</v>
      </c>
      <c r="G250" s="51">
        <f t="shared" ca="1" si="151"/>
        <v>88.87</v>
      </c>
      <c r="H250" s="49"/>
      <c r="I250" s="51" t="str">
        <f t="shared" si="152"/>
        <v/>
      </c>
      <c r="J250" s="51">
        <f t="shared" ca="1" si="153"/>
        <v>88.87</v>
      </c>
      <c r="K250" s="10"/>
      <c r="L250" s="11"/>
      <c r="M250" s="125">
        <f t="shared" ca="1" si="154"/>
        <v>88.87</v>
      </c>
      <c r="N250" s="125">
        <f t="shared" ca="1" si="154"/>
        <v>0</v>
      </c>
      <c r="O250" s="125"/>
      <c r="P250" s="125">
        <f t="shared" si="155"/>
        <v>0</v>
      </c>
      <c r="Q250" s="125">
        <f t="shared" ca="1" si="156"/>
        <v>88.87</v>
      </c>
      <c r="R250" s="125">
        <f t="shared" si="157"/>
        <v>0</v>
      </c>
    </row>
    <row r="251" spans="1:37" x14ac:dyDescent="0.2">
      <c r="A251" s="79" t="s">
        <v>6</v>
      </c>
      <c r="B251" s="73" t="s">
        <v>76</v>
      </c>
      <c r="C251" s="48" t="s">
        <v>52</v>
      </c>
      <c r="D251" s="49"/>
      <c r="E251" s="50" t="str">
        <f t="shared" si="150"/>
        <v/>
      </c>
      <c r="F251" s="49">
        <v>25.34</v>
      </c>
      <c r="G251" s="51">
        <f t="shared" ca="1" si="151"/>
        <v>84.81</v>
      </c>
      <c r="H251" s="49"/>
      <c r="I251" s="50" t="str">
        <f t="shared" si="152"/>
        <v/>
      </c>
      <c r="J251" s="51">
        <f t="shared" ca="1" si="153"/>
        <v>84.81</v>
      </c>
      <c r="K251" s="10"/>
      <c r="L251" s="11"/>
      <c r="M251" s="125">
        <f t="shared" ca="1" si="154"/>
        <v>84.81</v>
      </c>
      <c r="N251" s="125">
        <f t="shared" ca="1" si="154"/>
        <v>0</v>
      </c>
      <c r="O251" s="125"/>
      <c r="P251" s="125">
        <f t="shared" si="155"/>
        <v>0</v>
      </c>
      <c r="Q251" s="125">
        <f t="shared" ca="1" si="156"/>
        <v>84.81</v>
      </c>
      <c r="R251" s="125">
        <f t="shared" si="157"/>
        <v>0</v>
      </c>
    </row>
    <row r="252" spans="1:37" x14ac:dyDescent="0.2">
      <c r="A252" s="79" t="s">
        <v>7</v>
      </c>
      <c r="B252" s="73" t="s">
        <v>86</v>
      </c>
      <c r="C252" s="48" t="s">
        <v>52</v>
      </c>
      <c r="D252" s="49"/>
      <c r="E252" s="42" t="str">
        <f t="shared" si="150"/>
        <v/>
      </c>
      <c r="F252" s="49">
        <v>26.23</v>
      </c>
      <c r="G252" s="42">
        <f t="shared" ca="1" si="151"/>
        <v>82.19</v>
      </c>
      <c r="H252" s="49"/>
      <c r="I252" s="42" t="str">
        <f t="shared" si="152"/>
        <v/>
      </c>
      <c r="J252" s="51">
        <f t="shared" ca="1" si="153"/>
        <v>82.19</v>
      </c>
      <c r="K252" s="10"/>
      <c r="L252" s="11"/>
      <c r="M252" s="125">
        <f t="shared" ca="1" si="154"/>
        <v>82.19</v>
      </c>
      <c r="N252" s="125">
        <f t="shared" ca="1" si="154"/>
        <v>0</v>
      </c>
      <c r="O252" s="125"/>
      <c r="P252" s="125">
        <f t="shared" si="155"/>
        <v>0</v>
      </c>
      <c r="Q252" s="125">
        <f t="shared" ca="1" si="156"/>
        <v>82.19</v>
      </c>
      <c r="R252" s="125">
        <f t="shared" si="157"/>
        <v>0</v>
      </c>
    </row>
    <row r="253" spans="1:37" x14ac:dyDescent="0.2">
      <c r="A253" s="79" t="s">
        <v>8</v>
      </c>
      <c r="B253" s="73" t="s">
        <v>44</v>
      </c>
      <c r="C253" s="48" t="s">
        <v>60</v>
      </c>
      <c r="D253" s="49"/>
      <c r="E253" s="51" t="str">
        <f t="shared" si="150"/>
        <v/>
      </c>
      <c r="F253" s="49">
        <v>28.21</v>
      </c>
      <c r="G253" s="51">
        <f t="shared" ca="1" si="151"/>
        <v>76.48</v>
      </c>
      <c r="H253" s="49"/>
      <c r="I253" s="50" t="str">
        <f t="shared" si="152"/>
        <v/>
      </c>
      <c r="J253" s="51">
        <f t="shared" ca="1" si="153"/>
        <v>76.48</v>
      </c>
      <c r="K253" s="10"/>
      <c r="L253" s="11"/>
      <c r="M253" s="125">
        <f t="shared" ca="1" si="154"/>
        <v>76.48</v>
      </c>
      <c r="N253" s="125">
        <f t="shared" ca="1" si="154"/>
        <v>0</v>
      </c>
      <c r="O253" s="125"/>
      <c r="P253" s="125">
        <f t="shared" si="155"/>
        <v>0</v>
      </c>
      <c r="Q253" s="125">
        <f t="shared" ca="1" si="156"/>
        <v>76.48</v>
      </c>
      <c r="R253" s="125">
        <f t="shared" si="157"/>
        <v>0</v>
      </c>
    </row>
    <row r="254" spans="1:37" x14ac:dyDescent="0.2">
      <c r="A254" s="79" t="s">
        <v>9</v>
      </c>
      <c r="B254" s="73" t="s">
        <v>229</v>
      </c>
      <c r="C254" s="48" t="s">
        <v>63</v>
      </c>
      <c r="D254" s="49"/>
      <c r="E254" s="42" t="str">
        <f t="shared" si="150"/>
        <v/>
      </c>
      <c r="F254" s="49">
        <v>29.24</v>
      </c>
      <c r="G254" s="42">
        <f t="shared" ca="1" si="151"/>
        <v>73.75</v>
      </c>
      <c r="H254" s="49"/>
      <c r="I254" s="42" t="str">
        <f t="shared" si="152"/>
        <v/>
      </c>
      <c r="J254" s="51">
        <f t="shared" ca="1" si="153"/>
        <v>73.75</v>
      </c>
      <c r="K254" s="10"/>
      <c r="L254" s="11"/>
      <c r="M254" s="125">
        <f t="shared" ca="1" si="154"/>
        <v>73.75</v>
      </c>
      <c r="N254" s="125">
        <f t="shared" ca="1" si="154"/>
        <v>0</v>
      </c>
      <c r="O254" s="125"/>
      <c r="P254" s="125">
        <f t="shared" si="155"/>
        <v>0</v>
      </c>
      <c r="Q254" s="125">
        <f t="shared" ca="1" si="156"/>
        <v>73.75</v>
      </c>
      <c r="R254" s="125">
        <f t="shared" si="157"/>
        <v>0</v>
      </c>
    </row>
    <row r="255" spans="1:37" x14ac:dyDescent="0.2">
      <c r="A255" s="79"/>
      <c r="B255" s="73" t="s">
        <v>232</v>
      </c>
      <c r="C255" s="48" t="s">
        <v>59</v>
      </c>
      <c r="D255" s="49"/>
      <c r="E255" s="42" t="str">
        <f t="shared" ref="E255:E256" si="158">IF(D255="","",IF(N(D255)=0,"*",ROUND(100*E$247/(100*D255-40*INT(D255)),2)))</f>
        <v/>
      </c>
      <c r="F255" s="49" t="s">
        <v>79</v>
      </c>
      <c r="G255" s="86" t="str">
        <f t="shared" ref="G255:G256" si="159">IF(F255="","",IF(N(F255)=0,"*",ROUND(100*G$247/(100*F255-40*INT(F255)),2)))</f>
        <v>*</v>
      </c>
      <c r="H255" s="49"/>
      <c r="I255" s="42" t="str">
        <f t="shared" ref="I255:I256" si="160">IF(H255="","",IF(N(H255)=0,"*",ROUND(100*I$247/(100*H255-40*INT(H255)),2)))</f>
        <v/>
      </c>
      <c r="J255" s="51">
        <f t="shared" ref="J255:J256" si="161">SUM(M255:N255)</f>
        <v>0</v>
      </c>
      <c r="K255" s="10"/>
      <c r="L255" s="11"/>
      <c r="M255" s="125">
        <f t="shared" ref="M255:N256" si="162">LARGE($P255:$X255,M$25)</f>
        <v>0</v>
      </c>
      <c r="N255" s="125">
        <f t="shared" si="162"/>
        <v>0</v>
      </c>
      <c r="O255" s="125"/>
      <c r="P255" s="125">
        <f t="shared" ref="P255:P256" si="163">N(E255)</f>
        <v>0</v>
      </c>
      <c r="Q255" s="125">
        <f t="shared" ref="Q255:Q256" si="164">N(G255)</f>
        <v>0</v>
      </c>
      <c r="R255" s="125">
        <f t="shared" ref="R255:R256" si="165">N(I255)</f>
        <v>0</v>
      </c>
    </row>
    <row r="256" spans="1:37" ht="13.5" thickBot="1" x14ac:dyDescent="0.25">
      <c r="A256" s="81"/>
      <c r="B256" s="75" t="s">
        <v>230</v>
      </c>
      <c r="C256" s="53" t="s">
        <v>52</v>
      </c>
      <c r="D256" s="54"/>
      <c r="E256" s="148" t="str">
        <f t="shared" si="158"/>
        <v/>
      </c>
      <c r="F256" s="54" t="s">
        <v>231</v>
      </c>
      <c r="G256" s="149" t="str">
        <f t="shared" si="159"/>
        <v>*</v>
      </c>
      <c r="H256" s="54"/>
      <c r="I256" s="148" t="str">
        <f t="shared" si="160"/>
        <v/>
      </c>
      <c r="J256" s="55">
        <f t="shared" si="161"/>
        <v>0</v>
      </c>
      <c r="K256" s="10"/>
      <c r="L256" s="11"/>
      <c r="M256" s="125">
        <f t="shared" si="162"/>
        <v>0</v>
      </c>
      <c r="N256" s="125">
        <f t="shared" si="162"/>
        <v>0</v>
      </c>
      <c r="O256" s="125"/>
      <c r="P256" s="125">
        <f t="shared" si="163"/>
        <v>0</v>
      </c>
      <c r="Q256" s="125">
        <f t="shared" si="164"/>
        <v>0</v>
      </c>
      <c r="R256" s="125">
        <f t="shared" si="165"/>
        <v>0</v>
      </c>
    </row>
  </sheetData>
  <sortState xmlns:xlrd2="http://schemas.microsoft.com/office/spreadsheetml/2017/richdata2" ref="A248:HE254">
    <sortCondition descending="1" ref="J248:J254"/>
  </sortState>
  <mergeCells count="184">
    <mergeCell ref="J244:J246"/>
    <mergeCell ref="K244:L244"/>
    <mergeCell ref="D245:E245"/>
    <mergeCell ref="F245:G245"/>
    <mergeCell ref="H245:I245"/>
    <mergeCell ref="K245:L245"/>
    <mergeCell ref="A244:A246"/>
    <mergeCell ref="B244:B246"/>
    <mergeCell ref="C244:C246"/>
    <mergeCell ref="D244:E244"/>
    <mergeCell ref="F244:G244"/>
    <mergeCell ref="H244:I244"/>
    <mergeCell ref="J222:J224"/>
    <mergeCell ref="K222:L222"/>
    <mergeCell ref="D223:E223"/>
    <mergeCell ref="F223:G223"/>
    <mergeCell ref="H223:I223"/>
    <mergeCell ref="K223:L223"/>
    <mergeCell ref="A222:A224"/>
    <mergeCell ref="B222:B224"/>
    <mergeCell ref="C222:C224"/>
    <mergeCell ref="D222:E222"/>
    <mergeCell ref="F222:G222"/>
    <mergeCell ref="H222:I222"/>
    <mergeCell ref="J200:J202"/>
    <mergeCell ref="K200:L200"/>
    <mergeCell ref="D201:E201"/>
    <mergeCell ref="F201:G201"/>
    <mergeCell ref="H201:I201"/>
    <mergeCell ref="K201:L201"/>
    <mergeCell ref="A200:A202"/>
    <mergeCell ref="B200:B202"/>
    <mergeCell ref="C200:C202"/>
    <mergeCell ref="D200:E200"/>
    <mergeCell ref="F200:G200"/>
    <mergeCell ref="H200:I200"/>
    <mergeCell ref="J192:J194"/>
    <mergeCell ref="K192:L192"/>
    <mergeCell ref="D193:E193"/>
    <mergeCell ref="F193:G193"/>
    <mergeCell ref="H193:I193"/>
    <mergeCell ref="K193:L193"/>
    <mergeCell ref="A192:A194"/>
    <mergeCell ref="B192:B194"/>
    <mergeCell ref="C192:C194"/>
    <mergeCell ref="D192:E192"/>
    <mergeCell ref="F192:G192"/>
    <mergeCell ref="H192:I192"/>
    <mergeCell ref="H173:I173"/>
    <mergeCell ref="J173:J175"/>
    <mergeCell ref="K173:L173"/>
    <mergeCell ref="D174:E174"/>
    <mergeCell ref="F174:G174"/>
    <mergeCell ref="H174:I174"/>
    <mergeCell ref="K174:L174"/>
    <mergeCell ref="J156:J158"/>
    <mergeCell ref="K156:L156"/>
    <mergeCell ref="D157:E157"/>
    <mergeCell ref="F157:G157"/>
    <mergeCell ref="H157:I157"/>
    <mergeCell ref="H156:I156"/>
    <mergeCell ref="A173:A175"/>
    <mergeCell ref="B173:B175"/>
    <mergeCell ref="C173:C175"/>
    <mergeCell ref="D173:E173"/>
    <mergeCell ref="F173:G173"/>
    <mergeCell ref="A156:A158"/>
    <mergeCell ref="B156:B158"/>
    <mergeCell ref="C156:C158"/>
    <mergeCell ref="D156:E156"/>
    <mergeCell ref="F156:G156"/>
    <mergeCell ref="J142:J144"/>
    <mergeCell ref="K142:L142"/>
    <mergeCell ref="D143:E143"/>
    <mergeCell ref="F143:G143"/>
    <mergeCell ref="H143:I143"/>
    <mergeCell ref="K143:L143"/>
    <mergeCell ref="A142:A144"/>
    <mergeCell ref="B142:B144"/>
    <mergeCell ref="C142:C144"/>
    <mergeCell ref="D142:E142"/>
    <mergeCell ref="F142:G142"/>
    <mergeCell ref="H142:I142"/>
    <mergeCell ref="J120:J122"/>
    <mergeCell ref="K120:L120"/>
    <mergeCell ref="D121:E121"/>
    <mergeCell ref="F121:G121"/>
    <mergeCell ref="H121:I121"/>
    <mergeCell ref="K121:L121"/>
    <mergeCell ref="A120:A122"/>
    <mergeCell ref="B120:B122"/>
    <mergeCell ref="C120:C122"/>
    <mergeCell ref="D120:E120"/>
    <mergeCell ref="F120:G120"/>
    <mergeCell ref="H120:I120"/>
    <mergeCell ref="J102:J104"/>
    <mergeCell ref="K102:L102"/>
    <mergeCell ref="D103:E103"/>
    <mergeCell ref="F103:G103"/>
    <mergeCell ref="H103:I103"/>
    <mergeCell ref="K103:L103"/>
    <mergeCell ref="A102:A104"/>
    <mergeCell ref="B102:B104"/>
    <mergeCell ref="C102:C104"/>
    <mergeCell ref="D102:E102"/>
    <mergeCell ref="F102:G102"/>
    <mergeCell ref="H102:I102"/>
    <mergeCell ref="J92:J94"/>
    <mergeCell ref="K92:L92"/>
    <mergeCell ref="D93:E93"/>
    <mergeCell ref="F93:G93"/>
    <mergeCell ref="H93:I93"/>
    <mergeCell ref="K93:L93"/>
    <mergeCell ref="A92:A94"/>
    <mergeCell ref="B92:B94"/>
    <mergeCell ref="C92:C94"/>
    <mergeCell ref="D92:E92"/>
    <mergeCell ref="F92:G92"/>
    <mergeCell ref="H92:I92"/>
    <mergeCell ref="J72:J74"/>
    <mergeCell ref="K72:L72"/>
    <mergeCell ref="D73:E73"/>
    <mergeCell ref="F73:G73"/>
    <mergeCell ref="H73:I73"/>
    <mergeCell ref="K73:L73"/>
    <mergeCell ref="A72:A74"/>
    <mergeCell ref="B72:B74"/>
    <mergeCell ref="C72:C74"/>
    <mergeCell ref="D72:E72"/>
    <mergeCell ref="F72:G72"/>
    <mergeCell ref="H72:I72"/>
    <mergeCell ref="J56:J58"/>
    <mergeCell ref="K56:L56"/>
    <mergeCell ref="D57:E57"/>
    <mergeCell ref="F57:G57"/>
    <mergeCell ref="H57:I57"/>
    <mergeCell ref="K57:L57"/>
    <mergeCell ref="A56:A58"/>
    <mergeCell ref="B56:B58"/>
    <mergeCell ref="C56:C58"/>
    <mergeCell ref="D56:E56"/>
    <mergeCell ref="F56:G56"/>
    <mergeCell ref="H56:I56"/>
    <mergeCell ref="A24:A26"/>
    <mergeCell ref="B24:B26"/>
    <mergeCell ref="C24:C26"/>
    <mergeCell ref="D24:E24"/>
    <mergeCell ref="F24:G24"/>
    <mergeCell ref="H24:I24"/>
    <mergeCell ref="J41:J43"/>
    <mergeCell ref="K41:L41"/>
    <mergeCell ref="D42:E42"/>
    <mergeCell ref="F42:G42"/>
    <mergeCell ref="H42:I42"/>
    <mergeCell ref="K42:L42"/>
    <mergeCell ref="A41:A43"/>
    <mergeCell ref="B41:B43"/>
    <mergeCell ref="C41:C43"/>
    <mergeCell ref="D41:E41"/>
    <mergeCell ref="F41:G41"/>
    <mergeCell ref="H41:I41"/>
    <mergeCell ref="E9:E10"/>
    <mergeCell ref="G9:G10"/>
    <mergeCell ref="BC2:BD3"/>
    <mergeCell ref="BS2:BT3"/>
    <mergeCell ref="CI2:CJ3"/>
    <mergeCell ref="CY2:CZ3"/>
    <mergeCell ref="DO2:DP3"/>
    <mergeCell ref="EE2:EF3"/>
    <mergeCell ref="J24:J26"/>
    <mergeCell ref="K24:L24"/>
    <mergeCell ref="D25:E25"/>
    <mergeCell ref="F25:G25"/>
    <mergeCell ref="H25:I25"/>
    <mergeCell ref="K25:L25"/>
    <mergeCell ref="A1:G1"/>
    <mergeCell ref="H1:J1"/>
    <mergeCell ref="B2:B3"/>
    <mergeCell ref="W2:X3"/>
    <mergeCell ref="AM2:AN3"/>
    <mergeCell ref="EU2:EV3"/>
    <mergeCell ref="FK2:FL3"/>
    <mergeCell ref="GA2:GB3"/>
    <mergeCell ref="GQ2:GR3"/>
  </mergeCells>
  <conditionalFormatting sqref="F11:F22">
    <cfRule type="cellIs" dxfId="3" priority="1" operator="greaterThan">
      <formula>"č"</formula>
    </cfRule>
    <cfRule type="cellIs" dxfId="2" priority="2" operator="equal">
      <formula>"č"</formula>
    </cfRule>
  </conditionalFormatting>
  <pageMargins left="0.39370078740157483" right="0.35433070866141736" top="0.51181102362204722" bottom="0.51181102362204722" header="0.51181102362204722" footer="0.51181102362204722"/>
  <pageSetup paperSize="9" fitToHeight="0" orientation="portrait" r:id="rId1"/>
  <headerFooter alignWithMargins="0"/>
  <rowBreaks count="3" manualBreakCount="3">
    <brk id="55" max="9" man="1"/>
    <brk id="119" max="9" man="1"/>
    <brk id="184" max="9" man="1"/>
  </row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T243"/>
  <sheetViews>
    <sheetView topLeftCell="A4" zoomScaleNormal="100" zoomScaleSheetLayoutView="110" workbookViewId="0">
      <selection activeCell="J46" sqref="J46"/>
    </sheetView>
  </sheetViews>
  <sheetFormatPr defaultRowHeight="12.75" x14ac:dyDescent="0.2"/>
  <cols>
    <col min="1" max="1" width="3.7109375" customWidth="1"/>
    <col min="2" max="2" width="24.7109375" customWidth="1"/>
    <col min="3" max="3" width="11.5703125" customWidth="1"/>
    <col min="4" max="7" width="6.7109375" customWidth="1"/>
    <col min="8" max="8" width="6.7109375" style="33" customWidth="1"/>
    <col min="9" max="9" width="6.7109375" customWidth="1"/>
    <col min="10" max="10" width="8.7109375" style="18" customWidth="1"/>
    <col min="11" max="12" width="6.7109375" style="18" customWidth="1"/>
  </cols>
  <sheetData>
    <row r="1" spans="1:228" ht="43.5" customHeight="1" thickBot="1" x14ac:dyDescent="0.25">
      <c r="A1" s="150" t="s">
        <v>225</v>
      </c>
      <c r="B1" s="150"/>
      <c r="C1" s="150"/>
      <c r="D1" s="150"/>
      <c r="E1" s="150"/>
      <c r="F1" s="150"/>
      <c r="G1" s="150"/>
      <c r="H1" s="151" t="s">
        <v>240</v>
      </c>
      <c r="I1" s="151"/>
      <c r="J1" s="151"/>
      <c r="K1" s="102"/>
      <c r="L1" s="102"/>
    </row>
    <row r="2" spans="1:228" ht="12.75" customHeight="1" x14ac:dyDescent="0.3">
      <c r="A2" s="20"/>
      <c r="B2" s="152" t="s">
        <v>67</v>
      </c>
      <c r="C2" s="71"/>
      <c r="D2" s="21"/>
      <c r="E2" s="21"/>
      <c r="F2" s="21"/>
      <c r="G2" s="21"/>
      <c r="H2" s="21"/>
      <c r="I2" s="21"/>
      <c r="J2" s="21"/>
      <c r="K2" s="35"/>
      <c r="L2" s="35"/>
      <c r="M2" s="21"/>
      <c r="N2" s="21"/>
      <c r="O2" s="21"/>
      <c r="P2" s="21"/>
      <c r="Q2" s="21"/>
      <c r="R2" s="21"/>
      <c r="S2" s="22"/>
      <c r="T2" s="22"/>
      <c r="U2" s="20"/>
      <c r="V2" s="154" t="s">
        <v>67</v>
      </c>
      <c r="W2" s="154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2"/>
      <c r="AJ2" s="22"/>
      <c r="AK2" s="20"/>
      <c r="AL2" s="154" t="s">
        <v>67</v>
      </c>
      <c r="AM2" s="154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2"/>
      <c r="AZ2" s="22"/>
      <c r="BA2" s="20"/>
      <c r="BB2" s="154" t="s">
        <v>67</v>
      </c>
      <c r="BC2" s="154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2"/>
      <c r="BP2" s="22"/>
      <c r="BQ2" s="20"/>
      <c r="BR2" s="154" t="s">
        <v>67</v>
      </c>
      <c r="BS2" s="154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2"/>
      <c r="CF2" s="22"/>
      <c r="CG2" s="20"/>
      <c r="CH2" s="154" t="s">
        <v>67</v>
      </c>
      <c r="CI2" s="154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2"/>
      <c r="CV2" s="22"/>
      <c r="CW2" s="20"/>
      <c r="CX2" s="154" t="s">
        <v>67</v>
      </c>
      <c r="CY2" s="154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2"/>
      <c r="DL2" s="22"/>
      <c r="DM2" s="20"/>
      <c r="DN2" s="154" t="s">
        <v>67</v>
      </c>
      <c r="DO2" s="154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2"/>
      <c r="EB2" s="22"/>
      <c r="EC2" s="20"/>
      <c r="ED2" s="154" t="s">
        <v>67</v>
      </c>
      <c r="EE2" s="154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2"/>
      <c r="ER2" s="22"/>
      <c r="ES2" s="20"/>
      <c r="ET2" s="154" t="s">
        <v>67</v>
      </c>
      <c r="EU2" s="154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2"/>
      <c r="FH2" s="22"/>
      <c r="FI2" s="20"/>
      <c r="FJ2" s="154" t="s">
        <v>67</v>
      </c>
      <c r="FK2" s="154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2"/>
      <c r="FX2" s="22"/>
      <c r="FY2" s="20"/>
      <c r="FZ2" s="154" t="s">
        <v>67</v>
      </c>
      <c r="GA2" s="154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2"/>
      <c r="GN2" s="22"/>
      <c r="GO2" s="20"/>
      <c r="GP2" s="154" t="s">
        <v>67</v>
      </c>
      <c r="GQ2" s="154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2"/>
      <c r="HD2" s="22"/>
      <c r="HE2" s="20"/>
      <c r="HF2" s="154" t="s">
        <v>67</v>
      </c>
      <c r="HG2" s="154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2"/>
      <c r="HT2" s="22"/>
    </row>
    <row r="3" spans="1:228" ht="13.5" customHeight="1" thickBot="1" x14ac:dyDescent="0.35">
      <c r="A3" s="23"/>
      <c r="B3" s="153"/>
      <c r="C3" s="72"/>
      <c r="D3" s="24"/>
      <c r="E3" s="24"/>
      <c r="F3" s="24"/>
      <c r="G3" s="24"/>
      <c r="H3" s="24"/>
      <c r="I3" s="24"/>
      <c r="J3" s="24"/>
      <c r="K3" s="35"/>
      <c r="L3" s="35"/>
      <c r="M3" s="24"/>
      <c r="N3" s="24"/>
      <c r="O3" s="24"/>
      <c r="P3" s="24"/>
      <c r="Q3" s="24"/>
      <c r="R3" s="24"/>
      <c r="S3" s="25"/>
      <c r="T3" s="25"/>
      <c r="U3" s="23"/>
      <c r="V3" s="155"/>
      <c r="W3" s="155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5"/>
      <c r="AJ3" s="25"/>
      <c r="AK3" s="23"/>
      <c r="AL3" s="155"/>
      <c r="AM3" s="155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5"/>
      <c r="AZ3" s="25"/>
      <c r="BA3" s="23"/>
      <c r="BB3" s="155"/>
      <c r="BC3" s="155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5"/>
      <c r="BP3" s="25"/>
      <c r="BQ3" s="23"/>
      <c r="BR3" s="155"/>
      <c r="BS3" s="155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5"/>
      <c r="CF3" s="25"/>
      <c r="CG3" s="23"/>
      <c r="CH3" s="155"/>
      <c r="CI3" s="155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5"/>
      <c r="CV3" s="25"/>
      <c r="CW3" s="23"/>
      <c r="CX3" s="155"/>
      <c r="CY3" s="155"/>
      <c r="CZ3" s="24"/>
      <c r="DA3" s="24"/>
      <c r="DB3" s="24"/>
      <c r="DC3" s="24"/>
      <c r="DD3" s="24"/>
      <c r="DE3" s="24"/>
      <c r="DF3" s="24"/>
      <c r="DG3" s="24"/>
      <c r="DH3" s="24"/>
      <c r="DI3" s="24"/>
      <c r="DJ3" s="24"/>
      <c r="DK3" s="25"/>
      <c r="DL3" s="25"/>
      <c r="DM3" s="23"/>
      <c r="DN3" s="155"/>
      <c r="DO3" s="155"/>
      <c r="DP3" s="24"/>
      <c r="DQ3" s="24"/>
      <c r="DR3" s="24"/>
      <c r="DS3" s="24"/>
      <c r="DT3" s="24"/>
      <c r="DU3" s="24"/>
      <c r="DV3" s="24"/>
      <c r="DW3" s="24"/>
      <c r="DX3" s="24"/>
      <c r="DY3" s="24"/>
      <c r="DZ3" s="24"/>
      <c r="EA3" s="25"/>
      <c r="EB3" s="25"/>
      <c r="EC3" s="23"/>
      <c r="ED3" s="155"/>
      <c r="EE3" s="155"/>
      <c r="EF3" s="24"/>
      <c r="EG3" s="24"/>
      <c r="EH3" s="24"/>
      <c r="EI3" s="24"/>
      <c r="EJ3" s="24"/>
      <c r="EK3" s="24"/>
      <c r="EL3" s="24"/>
      <c r="EM3" s="24"/>
      <c r="EN3" s="24"/>
      <c r="EO3" s="24"/>
      <c r="EP3" s="24"/>
      <c r="EQ3" s="25"/>
      <c r="ER3" s="25"/>
      <c r="ES3" s="23"/>
      <c r="ET3" s="155"/>
      <c r="EU3" s="155"/>
      <c r="EV3" s="24"/>
      <c r="EW3" s="24"/>
      <c r="EX3" s="24"/>
      <c r="EY3" s="24"/>
      <c r="EZ3" s="24"/>
      <c r="FA3" s="24"/>
      <c r="FB3" s="24"/>
      <c r="FC3" s="24"/>
      <c r="FD3" s="24"/>
      <c r="FE3" s="24"/>
      <c r="FF3" s="24"/>
      <c r="FG3" s="25"/>
      <c r="FH3" s="25"/>
      <c r="FI3" s="23"/>
      <c r="FJ3" s="155"/>
      <c r="FK3" s="155"/>
      <c r="FL3" s="24"/>
      <c r="FM3" s="24"/>
      <c r="FN3" s="24"/>
      <c r="FO3" s="24"/>
      <c r="FP3" s="24"/>
      <c r="FQ3" s="24"/>
      <c r="FR3" s="24"/>
      <c r="FS3" s="24"/>
      <c r="FT3" s="24"/>
      <c r="FU3" s="24"/>
      <c r="FV3" s="24"/>
      <c r="FW3" s="25"/>
      <c r="FX3" s="25"/>
      <c r="FY3" s="23"/>
      <c r="FZ3" s="155"/>
      <c r="GA3" s="155"/>
      <c r="GB3" s="24"/>
      <c r="GC3" s="24"/>
      <c r="GD3" s="24"/>
      <c r="GE3" s="24"/>
      <c r="GF3" s="24"/>
      <c r="GG3" s="24"/>
      <c r="GH3" s="24"/>
      <c r="GI3" s="24"/>
      <c r="GJ3" s="24"/>
      <c r="GK3" s="24"/>
      <c r="GL3" s="24"/>
      <c r="GM3" s="25"/>
      <c r="GN3" s="25"/>
      <c r="GO3" s="23"/>
      <c r="GP3" s="155"/>
      <c r="GQ3" s="155"/>
      <c r="GR3" s="24"/>
      <c r="GS3" s="24"/>
      <c r="GT3" s="24"/>
      <c r="GU3" s="24"/>
      <c r="GV3" s="24"/>
      <c r="GW3" s="24"/>
      <c r="GX3" s="24"/>
      <c r="GY3" s="24"/>
      <c r="GZ3" s="24"/>
      <c r="HA3" s="24"/>
      <c r="HB3" s="24"/>
      <c r="HC3" s="25"/>
      <c r="HD3" s="25"/>
      <c r="HE3" s="23"/>
      <c r="HF3" s="155"/>
      <c r="HG3" s="155"/>
      <c r="HH3" s="24"/>
      <c r="HI3" s="24"/>
      <c r="HJ3" s="24"/>
      <c r="HK3" s="24"/>
      <c r="HL3" s="24"/>
      <c r="HM3" s="24"/>
      <c r="HN3" s="24"/>
      <c r="HO3" s="24"/>
      <c r="HP3" s="24"/>
      <c r="HQ3" s="24"/>
      <c r="HR3" s="24"/>
      <c r="HS3" s="25"/>
      <c r="HT3" s="25"/>
    </row>
    <row r="4" spans="1:228" s="30" customFormat="1" ht="20.25" customHeight="1" x14ac:dyDescent="0.3">
      <c r="A4" s="65"/>
      <c r="B4" s="66"/>
      <c r="C4" s="66"/>
      <c r="D4" s="67"/>
      <c r="E4" s="67"/>
      <c r="F4" s="67"/>
      <c r="G4" s="67"/>
      <c r="H4" s="67"/>
      <c r="I4" s="70" t="s">
        <v>64</v>
      </c>
      <c r="J4" s="67"/>
      <c r="K4" s="67"/>
      <c r="L4" s="67"/>
      <c r="M4" s="67"/>
      <c r="N4" s="67"/>
      <c r="O4" s="67"/>
      <c r="P4" s="67"/>
      <c r="Q4" s="67"/>
      <c r="R4" s="67"/>
      <c r="S4" s="68"/>
      <c r="T4" s="68"/>
      <c r="U4" s="65"/>
      <c r="V4" s="69"/>
      <c r="W4" s="69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8"/>
      <c r="AJ4" s="68"/>
      <c r="AK4" s="65"/>
      <c r="AL4" s="69"/>
      <c r="AM4" s="69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8"/>
      <c r="AZ4" s="68"/>
      <c r="BA4" s="65"/>
      <c r="BB4" s="69"/>
      <c r="BC4" s="69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8"/>
      <c r="BP4" s="68"/>
      <c r="BQ4" s="65"/>
      <c r="BR4" s="69"/>
      <c r="BS4" s="69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  <c r="CE4" s="68"/>
      <c r="CF4" s="68"/>
      <c r="CG4" s="65"/>
      <c r="CH4" s="69"/>
      <c r="CI4" s="69"/>
      <c r="CJ4" s="67"/>
      <c r="CK4" s="67"/>
      <c r="CL4" s="67"/>
      <c r="CM4" s="67"/>
      <c r="CN4" s="67"/>
      <c r="CO4" s="67"/>
      <c r="CP4" s="67"/>
      <c r="CQ4" s="67"/>
      <c r="CR4" s="67"/>
      <c r="CS4" s="67"/>
      <c r="CT4" s="67"/>
      <c r="CU4" s="68"/>
      <c r="CV4" s="68"/>
      <c r="CW4" s="65"/>
      <c r="CX4" s="69"/>
      <c r="CY4" s="69"/>
      <c r="CZ4" s="67"/>
      <c r="DA4" s="67"/>
      <c r="DB4" s="67"/>
      <c r="DC4" s="67"/>
      <c r="DD4" s="67"/>
      <c r="DE4" s="67"/>
      <c r="DF4" s="67"/>
      <c r="DG4" s="67"/>
      <c r="DH4" s="67"/>
      <c r="DI4" s="67"/>
      <c r="DJ4" s="67"/>
      <c r="DK4" s="68"/>
      <c r="DL4" s="68"/>
      <c r="DM4" s="65"/>
      <c r="DN4" s="69"/>
      <c r="DO4" s="69"/>
      <c r="DP4" s="67"/>
      <c r="DQ4" s="67"/>
      <c r="DR4" s="67"/>
      <c r="DS4" s="67"/>
      <c r="DT4" s="67"/>
      <c r="DU4" s="67"/>
      <c r="DV4" s="67"/>
      <c r="DW4" s="67"/>
      <c r="DX4" s="67"/>
      <c r="DY4" s="67"/>
      <c r="DZ4" s="67"/>
      <c r="EA4" s="68"/>
      <c r="EB4" s="68"/>
      <c r="EC4" s="65"/>
      <c r="ED4" s="69"/>
      <c r="EE4" s="69"/>
      <c r="EF4" s="67"/>
      <c r="EG4" s="67"/>
      <c r="EH4" s="67"/>
      <c r="EI4" s="67"/>
      <c r="EJ4" s="67"/>
      <c r="EK4" s="67"/>
      <c r="EL4" s="67"/>
      <c r="EM4" s="67"/>
      <c r="EN4" s="67"/>
      <c r="EO4" s="67"/>
      <c r="EP4" s="67"/>
      <c r="EQ4" s="68"/>
      <c r="ER4" s="68"/>
      <c r="ES4" s="65"/>
      <c r="ET4" s="69"/>
      <c r="EU4" s="69"/>
      <c r="EV4" s="67"/>
      <c r="EW4" s="67"/>
      <c r="EX4" s="67"/>
      <c r="EY4" s="67"/>
      <c r="EZ4" s="67"/>
      <c r="FA4" s="67"/>
      <c r="FB4" s="67"/>
      <c r="FC4" s="67"/>
      <c r="FD4" s="67"/>
      <c r="FE4" s="67"/>
      <c r="FF4" s="67"/>
      <c r="FG4" s="68"/>
      <c r="FH4" s="68"/>
      <c r="FI4" s="65"/>
      <c r="FJ4" s="69"/>
      <c r="FK4" s="69"/>
      <c r="FL4" s="67"/>
      <c r="FM4" s="67"/>
      <c r="FN4" s="67"/>
      <c r="FO4" s="67"/>
      <c r="FP4" s="67"/>
      <c r="FQ4" s="67"/>
      <c r="FR4" s="67"/>
      <c r="FS4" s="67"/>
      <c r="FT4" s="67"/>
      <c r="FU4" s="67"/>
      <c r="FV4" s="67"/>
      <c r="FW4" s="68"/>
      <c r="FX4" s="68"/>
      <c r="FY4" s="65"/>
      <c r="FZ4" s="69"/>
      <c r="GA4" s="69"/>
      <c r="GB4" s="67"/>
      <c r="GC4" s="67"/>
      <c r="GD4" s="67"/>
      <c r="GE4" s="67"/>
      <c r="GF4" s="67"/>
      <c r="GG4" s="67"/>
      <c r="GH4" s="67"/>
      <c r="GI4" s="67"/>
      <c r="GJ4" s="67"/>
      <c r="GK4" s="67"/>
      <c r="GL4" s="67"/>
      <c r="GM4" s="68"/>
      <c r="GN4" s="68"/>
      <c r="GO4" s="65"/>
      <c r="GP4" s="69"/>
      <c r="GQ4" s="69"/>
      <c r="GR4" s="67"/>
      <c r="GS4" s="67"/>
      <c r="GT4" s="67"/>
      <c r="GU4" s="67"/>
      <c r="GV4" s="67"/>
      <c r="GW4" s="67"/>
      <c r="GX4" s="67"/>
      <c r="GY4" s="67"/>
      <c r="GZ4" s="67"/>
      <c r="HA4" s="67"/>
      <c r="HB4" s="67"/>
      <c r="HC4" s="68"/>
      <c r="HD4" s="68"/>
      <c r="HE4" s="65"/>
      <c r="HF4" s="69"/>
      <c r="HG4" s="69"/>
      <c r="HH4" s="67"/>
      <c r="HI4" s="67"/>
      <c r="HJ4" s="67"/>
      <c r="HK4" s="67"/>
      <c r="HL4" s="67"/>
      <c r="HM4" s="67"/>
      <c r="HN4" s="67"/>
      <c r="HO4" s="67"/>
      <c r="HP4" s="67"/>
      <c r="HQ4" s="67"/>
      <c r="HR4" s="67"/>
      <c r="HS4" s="68"/>
      <c r="HT4" s="68"/>
    </row>
    <row r="5" spans="1:228" ht="12.75" customHeight="1" x14ac:dyDescent="0.2">
      <c r="A5" s="3" t="s">
        <v>3</v>
      </c>
      <c r="B5" s="32" t="s">
        <v>214</v>
      </c>
      <c r="G5" t="s">
        <v>215</v>
      </c>
      <c r="I5" s="64">
        <f>COUNTA(E43:E52)+COUNTA(#REF!)+COUNTA(E138:E146)+COUNTA(E117:E133)+COUNTA(E100:E112)+COUNTA(#REF!)+COUNTA(E91:E95)+COUNTA(E72:E86)+COUNTA(#REF!)+COUNTA(E57:E67)+COUNTA(E213:E229)+COUNTA(E192:E208)+COUNTA(#REF!)+COUNTA(E185:E187)+COUNTA(E167:E180)+COUNTA(E27:E38)+COUNTA(#REF!)+COUNTA(E151:E162)+COUNTA(E234:E242)+COUNTA(#REF!)</f>
        <v>68</v>
      </c>
    </row>
    <row r="6" spans="1:228" x14ac:dyDescent="0.2">
      <c r="A6" s="3" t="s">
        <v>4</v>
      </c>
      <c r="B6" s="32" t="s">
        <v>216</v>
      </c>
      <c r="G6" t="s">
        <v>217</v>
      </c>
      <c r="I6" s="64">
        <f>COUNTA(G43:G52)+COUNTA(#REF!)+COUNTA(G138:G146)+COUNTA(G117:G133)+COUNTA(G100:G112)+COUNTA(#REF!)+COUNTA(G91:G95)+COUNTA(G72:G86)+COUNTA(#REF!)+COUNTA(G57:G67)+COUNTA(G213:G229)+COUNTA(G192:G208)+COUNTA(#REF!)+COUNTA(G185:G187)+COUNTA(G167:G180)+COUNTA(G27:G38)+COUNTA(#REF!)+COUNTA(G151:G162)+COUNTA(G234:G242+COUNTA(#REF!))</f>
        <v>115</v>
      </c>
    </row>
    <row r="7" spans="1:228" x14ac:dyDescent="0.2">
      <c r="A7" s="3" t="s">
        <v>5</v>
      </c>
      <c r="B7" s="32" t="s">
        <v>218</v>
      </c>
      <c r="G7" t="s">
        <v>88</v>
      </c>
      <c r="I7" s="64">
        <f>COUNTA(I43:I52)+COUNTA(#REF!)+COUNTA(I138:I146)+COUNTA(I117:I133)+COUNTA(I100:I112)+COUNTA(#REF!)+COUNTA(I91:I95)+COUNTA(I72:I86)+COUNTA(#REF!)+COUNTA(I57:I67)+COUNTA(I213:I229)+COUNTA(I192:I208)+COUNTA(#REF!)+COUNTA(I185:I187)+COUNTA(I167:I180)+COUNTA(I27:I38)+COUNTA(#REF!)+COUNTA(I151:I162)+COUNTA(I234:I242)+COUNTA(#REF!)</f>
        <v>71</v>
      </c>
    </row>
    <row r="8" spans="1:228" ht="12.75" customHeight="1" x14ac:dyDescent="0.2">
      <c r="A8" s="3"/>
      <c r="B8" s="6"/>
      <c r="I8" s="64"/>
    </row>
    <row r="9" spans="1:228" ht="25.5" customHeight="1" x14ac:dyDescent="0.2">
      <c r="A9" s="3"/>
      <c r="B9" s="103"/>
      <c r="C9" s="103"/>
      <c r="D9" s="103"/>
      <c r="E9" s="156"/>
      <c r="F9" s="18"/>
      <c r="G9" s="156" t="s">
        <v>206</v>
      </c>
    </row>
    <row r="10" spans="1:228" ht="12.75" customHeight="1" thickBot="1" x14ac:dyDescent="0.25">
      <c r="A10" s="59"/>
      <c r="B10" s="60" t="s">
        <v>2</v>
      </c>
      <c r="C10" s="61"/>
      <c r="D10" s="62"/>
      <c r="E10" s="157"/>
      <c r="F10" s="63"/>
      <c r="G10" s="157"/>
    </row>
    <row r="11" spans="1:228" x14ac:dyDescent="0.2">
      <c r="A11" s="87" t="s">
        <v>3</v>
      </c>
      <c r="B11" s="6" t="s">
        <v>58</v>
      </c>
      <c r="C11" s="13"/>
      <c r="E11" s="58"/>
      <c r="F11" s="76"/>
      <c r="G11" s="58">
        <f>COUNTIF(C27:C243,"Kapela")</f>
        <v>38</v>
      </c>
      <c r="H11" s="76"/>
    </row>
    <row r="12" spans="1:228" x14ac:dyDescent="0.2">
      <c r="A12" s="87" t="s">
        <v>4</v>
      </c>
      <c r="B12" s="6" t="s">
        <v>53</v>
      </c>
      <c r="C12" s="13"/>
      <c r="E12" s="58"/>
      <c r="F12" s="76"/>
      <c r="G12" s="58">
        <f>COUNTIF(C27:C243,"Vihor")</f>
        <v>47</v>
      </c>
      <c r="H12" s="76"/>
    </row>
    <row r="13" spans="1:228" x14ac:dyDescent="0.2">
      <c r="A13" s="87" t="s">
        <v>5</v>
      </c>
      <c r="B13" s="6" t="s">
        <v>54</v>
      </c>
      <c r="C13" s="13"/>
      <c r="E13" s="58"/>
      <c r="F13" s="76"/>
      <c r="G13" s="58">
        <f>COUNTIF(C27:C243,"Maksimir")</f>
        <v>19</v>
      </c>
      <c r="H13" s="76"/>
    </row>
    <row r="14" spans="1:228" x14ac:dyDescent="0.2">
      <c r="A14" s="87" t="s">
        <v>6</v>
      </c>
      <c r="B14" s="6" t="s">
        <v>55</v>
      </c>
      <c r="C14" s="13"/>
      <c r="E14" s="58"/>
      <c r="F14" s="76"/>
      <c r="G14" s="58">
        <f>COUNTIF(C27:C243,"Japetić")</f>
        <v>22</v>
      </c>
      <c r="H14" s="76"/>
    </row>
    <row r="15" spans="1:228" x14ac:dyDescent="0.2">
      <c r="A15" s="87" t="s">
        <v>7</v>
      </c>
      <c r="B15" s="6" t="s">
        <v>65</v>
      </c>
      <c r="C15" s="13"/>
      <c r="E15" s="58"/>
      <c r="F15" s="76"/>
      <c r="G15" s="58">
        <f>COUNTIF(C27:C243,"Jelen")</f>
        <v>13</v>
      </c>
      <c r="H15" s="76"/>
    </row>
    <row r="16" spans="1:228" x14ac:dyDescent="0.2">
      <c r="A16" s="85" t="s">
        <v>8</v>
      </c>
      <c r="B16" s="6" t="s">
        <v>56</v>
      </c>
      <c r="C16" s="13"/>
      <c r="E16" s="58"/>
      <c r="F16" s="76"/>
      <c r="G16" s="58">
        <f>COUNTIF(C27:C243,"Bjelovar")</f>
        <v>8</v>
      </c>
      <c r="H16" s="76"/>
    </row>
    <row r="17" spans="1:12" x14ac:dyDescent="0.2">
      <c r="A17" s="85" t="s">
        <v>9</v>
      </c>
      <c r="B17" s="6" t="s">
        <v>84</v>
      </c>
      <c r="C17" s="13"/>
      <c r="E17" s="58"/>
      <c r="F17" s="76"/>
      <c r="G17" s="58">
        <f>COUNTIF(C27:C243,"Ivan Merz")</f>
        <v>4</v>
      </c>
      <c r="H17" s="76"/>
    </row>
    <row r="18" spans="1:12" x14ac:dyDescent="0.2">
      <c r="A18" s="87" t="s">
        <v>10</v>
      </c>
      <c r="B18" s="32" t="s">
        <v>158</v>
      </c>
      <c r="C18" s="13"/>
      <c r="E18" s="58"/>
      <c r="F18" s="76"/>
      <c r="G18" s="58">
        <f>COUNTIF(C27:C243,"Varaždin")</f>
        <v>11</v>
      </c>
      <c r="H18" s="76"/>
    </row>
    <row r="19" spans="1:12" x14ac:dyDescent="0.2">
      <c r="A19" s="87" t="s">
        <v>11</v>
      </c>
      <c r="B19" s="6" t="s">
        <v>57</v>
      </c>
      <c r="C19" s="13"/>
      <c r="E19" s="58"/>
      <c r="F19" s="76"/>
      <c r="G19" s="58">
        <f>COUNTIF(C27:C243,"Međimurje")</f>
        <v>1</v>
      </c>
      <c r="H19" s="76"/>
    </row>
    <row r="20" spans="1:12" x14ac:dyDescent="0.2">
      <c r="A20" s="87" t="s">
        <v>12</v>
      </c>
      <c r="B20" s="6" t="s">
        <v>69</v>
      </c>
      <c r="C20" s="13"/>
      <c r="E20" s="58"/>
      <c r="F20" s="76"/>
      <c r="G20" s="58">
        <f>COUNTIF(C27:C243,"Orion")</f>
        <v>0</v>
      </c>
      <c r="H20" s="76"/>
    </row>
    <row r="21" spans="1:12" ht="13.5" thickBot="1" x14ac:dyDescent="0.25">
      <c r="A21" s="87" t="s">
        <v>13</v>
      </c>
      <c r="B21" s="32" t="s">
        <v>159</v>
      </c>
      <c r="C21" s="13"/>
      <c r="E21" s="58"/>
      <c r="F21" s="76"/>
      <c r="G21" s="58">
        <f>COUNTIF(C27:C243,"Sova")</f>
        <v>0</v>
      </c>
      <c r="H21" s="76"/>
    </row>
    <row r="22" spans="1:12" ht="13.5" thickBot="1" x14ac:dyDescent="0.25">
      <c r="A22" s="57"/>
      <c r="B22" s="36" t="s">
        <v>85</v>
      </c>
      <c r="C22" s="37"/>
      <c r="D22" s="38"/>
      <c r="E22" s="77"/>
      <c r="F22" s="78"/>
      <c r="G22" s="77">
        <f>SUM(G11:G21)</f>
        <v>163</v>
      </c>
      <c r="H22" s="76"/>
    </row>
    <row r="23" spans="1:12" ht="16.5" thickBot="1" x14ac:dyDescent="0.3">
      <c r="B23" s="7"/>
    </row>
    <row r="24" spans="1:12" ht="13.5" customHeight="1" x14ac:dyDescent="0.25">
      <c r="A24" s="158"/>
      <c r="B24" s="152" t="s">
        <v>24</v>
      </c>
      <c r="C24" s="162" t="s">
        <v>2</v>
      </c>
      <c r="D24" s="165" t="s">
        <v>209</v>
      </c>
      <c r="E24" s="165"/>
      <c r="F24" s="165" t="s">
        <v>210</v>
      </c>
      <c r="G24" s="165"/>
      <c r="H24" s="165" t="s">
        <v>203</v>
      </c>
      <c r="I24" s="165"/>
      <c r="J24" s="172" t="s">
        <v>68</v>
      </c>
      <c r="K24" s="169"/>
      <c r="L24" s="169"/>
    </row>
    <row r="25" spans="1:12" ht="13.5" customHeight="1" x14ac:dyDescent="0.25">
      <c r="A25" s="159"/>
      <c r="B25" s="161"/>
      <c r="C25" s="163"/>
      <c r="D25" s="170" t="s">
        <v>211</v>
      </c>
      <c r="E25" s="170"/>
      <c r="F25" s="170" t="s">
        <v>212</v>
      </c>
      <c r="G25" s="170"/>
      <c r="H25" s="170" t="s">
        <v>213</v>
      </c>
      <c r="I25" s="170"/>
      <c r="J25" s="173"/>
      <c r="K25" s="169"/>
      <c r="L25" s="169"/>
    </row>
    <row r="26" spans="1:12" ht="13.5" customHeight="1" thickBot="1" x14ac:dyDescent="0.25">
      <c r="A26" s="160"/>
      <c r="B26" s="153"/>
      <c r="C26" s="164"/>
      <c r="D26" s="26" t="s">
        <v>0</v>
      </c>
      <c r="E26" s="27" t="s">
        <v>1</v>
      </c>
      <c r="F26" s="26" t="s">
        <v>0</v>
      </c>
      <c r="G26" s="27" t="s">
        <v>1</v>
      </c>
      <c r="H26" s="26" t="s">
        <v>0</v>
      </c>
      <c r="I26" s="27" t="s">
        <v>1</v>
      </c>
      <c r="J26" s="174"/>
      <c r="K26" s="14"/>
      <c r="L26" s="15"/>
    </row>
    <row r="27" spans="1:12" x14ac:dyDescent="0.2">
      <c r="A27" s="43" t="s">
        <v>3</v>
      </c>
      <c r="B27" s="84" t="s">
        <v>40</v>
      </c>
      <c r="C27" s="44" t="s">
        <v>60</v>
      </c>
      <c r="D27" s="91">
        <v>22.29</v>
      </c>
      <c r="E27" s="46">
        <f>100 * (   ((60*(INT(MIN(D27:D38))))+(100*(MIN(D27:D38)-(INT(MIN(D27:D38))))) )  /  ((60*(INT(D27)))+(100*((D27)-(INT(D27)))))    )</f>
        <v>100</v>
      </c>
      <c r="F27" s="45">
        <v>15.41</v>
      </c>
      <c r="G27" s="46">
        <f>100 * (   ((60*(INT(MIN(F27:F38))))+(100*(MIN(F27:F38)-(INT(MIN(F27:F38))))) )  /  ((60*(INT(F27)))+(100*((F27)-(INT(F27)))))    )</f>
        <v>100</v>
      </c>
      <c r="H27" s="45"/>
      <c r="I27" s="46"/>
      <c r="J27" s="46">
        <f>SUM(E27,G27)</f>
        <v>200</v>
      </c>
      <c r="K27" s="10"/>
      <c r="L27" s="11"/>
    </row>
    <row r="28" spans="1:12" x14ac:dyDescent="0.2">
      <c r="A28" s="79" t="s">
        <v>4</v>
      </c>
      <c r="B28" s="73" t="s">
        <v>181</v>
      </c>
      <c r="C28" s="48" t="s">
        <v>60</v>
      </c>
      <c r="D28" s="41">
        <v>25.04</v>
      </c>
      <c r="E28" s="51">
        <f>100 * (   ((60*(INT(MIN(D27:D38))))+(100*(MIN(D27:D38)-(INT(MIN(D27:D38))))) )  /  ((60*(INT(D28)))+(100*((D28)-(INT(D28)))))    )</f>
        <v>89.694148936170208</v>
      </c>
      <c r="F28" s="49"/>
      <c r="G28" s="51"/>
      <c r="H28" s="49">
        <v>21.03</v>
      </c>
      <c r="I28" s="51">
        <f>100 * (   ((60*(INT(MIN(H27:H38))))+(100*(MIN(H27:H38)-(INT(MIN(H27:H38))))) )  /  ((60*(INT(H28)))+(100*((H28)-(INT(H28)))))    )</f>
        <v>100</v>
      </c>
      <c r="J28" s="51">
        <f>SUM(E28,I28)</f>
        <v>189.69414893617022</v>
      </c>
      <c r="K28" s="10"/>
      <c r="L28" s="11"/>
    </row>
    <row r="29" spans="1:12" x14ac:dyDescent="0.2">
      <c r="A29" s="79" t="s">
        <v>5</v>
      </c>
      <c r="B29" s="73" t="s">
        <v>90</v>
      </c>
      <c r="C29" s="48" t="s">
        <v>59</v>
      </c>
      <c r="D29" s="49">
        <v>25.47</v>
      </c>
      <c r="E29" s="51">
        <f>100 * (   ((60*(INT(MIN(D27:D38))))+(100*(MIN(D27:D38)-(INT(MIN(D27:D38))))) )  /  ((60*(INT(D29)))+(100*((D29)-(INT(D29)))))    )</f>
        <v>87.201034259857792</v>
      </c>
      <c r="F29" s="49">
        <v>18.309999999999999</v>
      </c>
      <c r="G29" s="50">
        <f>100 * (   ((60*(INT(MIN(F27:F38))))+(100*(MIN(F27:F38)-(INT(MIN(F27:F38))))) )  /  ((60*(INT(F29)))+(100*((F29)-(INT(F29)))))    )</f>
        <v>84.698469846984707</v>
      </c>
      <c r="H29" s="49">
        <v>21.53</v>
      </c>
      <c r="I29" s="42">
        <f>100 * (   ((60*(INT(MIN(H27:H38))))+(100*(MIN(H27:H38)-(INT(MIN(H27:H38))))) )  /  ((60*(INT(H29)))+(100*((H29)-(INT(H29)))))    )</f>
        <v>96.191926884996192</v>
      </c>
      <c r="J29" s="51">
        <f>SUM(E29,I29)</f>
        <v>183.39296114485398</v>
      </c>
      <c r="K29" s="10"/>
      <c r="L29" s="11"/>
    </row>
    <row r="30" spans="1:12" x14ac:dyDescent="0.2">
      <c r="A30" s="79" t="s">
        <v>6</v>
      </c>
      <c r="B30" s="40" t="s">
        <v>91</v>
      </c>
      <c r="C30" s="48" t="s">
        <v>63</v>
      </c>
      <c r="D30" s="49"/>
      <c r="E30" s="51"/>
      <c r="F30" s="49">
        <v>18.12</v>
      </c>
      <c r="G30" s="51">
        <f>100 * (   ((60*(INT(MIN(F27:F38))))+(100*(MIN(F27:F38)-(INT(MIN(F27:F38))))) )  /  ((60*(INT(F30)))+(100*((F30)-(INT(F30)))))    )</f>
        <v>86.172161172161182</v>
      </c>
      <c r="H30" s="49"/>
      <c r="I30" s="51"/>
      <c r="J30" s="51">
        <f t="shared" ref="J30" si="0">SUM(E30,G30)</f>
        <v>86.172161172161182</v>
      </c>
      <c r="K30" s="10"/>
      <c r="L30" s="11"/>
    </row>
    <row r="31" spans="1:12" x14ac:dyDescent="0.2">
      <c r="A31" s="79" t="s">
        <v>7</v>
      </c>
      <c r="B31" s="73" t="s">
        <v>162</v>
      </c>
      <c r="C31" s="48" t="s">
        <v>92</v>
      </c>
      <c r="D31" s="49"/>
      <c r="E31" s="51"/>
      <c r="F31" s="49"/>
      <c r="G31" s="51"/>
      <c r="H31" s="49">
        <v>29.04</v>
      </c>
      <c r="I31" s="51">
        <f>100 * (   ((60*(INT(MIN(H27:H38))))+(100*(MIN(H27:H38)-(INT(MIN(H27:H38))))) )  /  ((60*(INT(H31)))+(100*((H31)-(INT(H31)))))    )</f>
        <v>72.419724770642205</v>
      </c>
      <c r="J31" s="51">
        <f>SUM(E31,I31)</f>
        <v>72.419724770642205</v>
      </c>
      <c r="K31" s="10"/>
      <c r="L31" s="11"/>
    </row>
    <row r="32" spans="1:12" x14ac:dyDescent="0.2">
      <c r="A32" s="79" t="s">
        <v>8</v>
      </c>
      <c r="B32" s="83" t="s">
        <v>93</v>
      </c>
      <c r="C32" s="48" t="s">
        <v>63</v>
      </c>
      <c r="D32" s="49"/>
      <c r="E32" s="42"/>
      <c r="F32" s="49">
        <v>23.5</v>
      </c>
      <c r="G32" s="42">
        <f>100 * (   ((60*(INT(MIN(F27:F38))))+(100*(MIN(F27:F38)-(INT(MIN(F27:F38))))) )  /  ((60*(INT(F32)))+(100*((F32)-(INT(F32)))))    )</f>
        <v>65.804195804195814</v>
      </c>
      <c r="H32" s="49"/>
      <c r="I32" s="42"/>
      <c r="J32" s="51">
        <f>SUM(E32,G32)</f>
        <v>65.804195804195814</v>
      </c>
      <c r="K32" s="10"/>
      <c r="L32" s="11"/>
    </row>
    <row r="33" spans="1:12" x14ac:dyDescent="0.2">
      <c r="A33" s="80" t="s">
        <v>9</v>
      </c>
      <c r="B33" s="73" t="s">
        <v>31</v>
      </c>
      <c r="C33" s="48" t="s">
        <v>92</v>
      </c>
      <c r="D33" s="49"/>
      <c r="E33" s="50"/>
      <c r="F33" s="49">
        <v>24.56</v>
      </c>
      <c r="G33" s="51">
        <f>100 * (   ((60*(INT(MIN(F27:F38))))+(100*(MIN(F27:F38)-(INT(MIN(F27:F38))))) )  /  ((60*(INT(F33)))+(100*((F33)-(INT(F33)))))    )</f>
        <v>62.901069518716589</v>
      </c>
      <c r="H33" s="49"/>
      <c r="I33" s="51"/>
      <c r="J33" s="51">
        <f>SUM(E33,G33)</f>
        <v>62.901069518716589</v>
      </c>
      <c r="K33" s="10"/>
      <c r="L33" s="11"/>
    </row>
    <row r="34" spans="1:12" x14ac:dyDescent="0.2">
      <c r="A34" s="80" t="s">
        <v>10</v>
      </c>
      <c r="B34" s="73" t="s">
        <v>226</v>
      </c>
      <c r="C34" s="48" t="s">
        <v>52</v>
      </c>
      <c r="D34" s="49"/>
      <c r="E34" s="50"/>
      <c r="F34" s="49">
        <v>34.51</v>
      </c>
      <c r="G34" s="51">
        <f>100 * (   ((60*(INT(MIN(F27:F38))))+(100*(MIN(F27:F38)-(INT(MIN(F27:F38))))) )  /  ((60*(INT(F34)))+(100*((F34)-(INT(F34)))))    )</f>
        <v>45.00239120038259</v>
      </c>
      <c r="H34" s="49"/>
      <c r="I34" s="51"/>
      <c r="J34" s="51">
        <f>SUM(E34,G34)</f>
        <v>45.00239120038259</v>
      </c>
      <c r="K34" s="10"/>
      <c r="L34" s="11"/>
    </row>
    <row r="35" spans="1:12" x14ac:dyDescent="0.2">
      <c r="A35" s="79" t="s">
        <v>11</v>
      </c>
      <c r="B35" s="40" t="s">
        <v>82</v>
      </c>
      <c r="C35" s="48" t="s">
        <v>52</v>
      </c>
      <c r="D35" s="49"/>
      <c r="E35" s="51"/>
      <c r="F35" s="49">
        <v>36.42</v>
      </c>
      <c r="G35" s="51">
        <f>100 * (   ((60*(INT(MIN(F27:F38))))+(100*(MIN(F27:F38)-(INT(MIN(F27:F38))))) )  /  ((60*(INT(F35)))+(100*((F35)-(INT(F35)))))    )</f>
        <v>42.733878292461398</v>
      </c>
      <c r="H35" s="49"/>
      <c r="I35" s="51"/>
      <c r="J35" s="51">
        <f>SUM(E35,G35)</f>
        <v>42.733878292461398</v>
      </c>
      <c r="K35" s="10"/>
      <c r="L35" s="11"/>
    </row>
    <row r="36" spans="1:12" x14ac:dyDescent="0.2">
      <c r="A36" s="80" t="s">
        <v>12</v>
      </c>
      <c r="B36" s="73" t="s">
        <v>108</v>
      </c>
      <c r="C36" s="48" t="s">
        <v>52</v>
      </c>
      <c r="D36" s="41">
        <v>54.28</v>
      </c>
      <c r="E36" s="51">
        <f>100 * (   ((60*(INT(MIN(D27:D38))))+(100*(MIN(D27:D38)-(INT(MIN(D27:D38))))) )  /  ((60*(INT(D36)))+(100*((D36)-(INT(D36)))))    )</f>
        <v>41.279069767441861</v>
      </c>
      <c r="F36" s="49"/>
      <c r="G36" s="51"/>
      <c r="H36" s="49"/>
      <c r="I36" s="51"/>
      <c r="J36" s="51">
        <f>SUM(E36,G36)</f>
        <v>41.279069767441861</v>
      </c>
      <c r="K36" s="10"/>
      <c r="L36" s="11"/>
    </row>
    <row r="37" spans="1:12" x14ac:dyDescent="0.2">
      <c r="A37" s="79"/>
      <c r="B37" s="73" t="s">
        <v>179</v>
      </c>
      <c r="C37" s="48" t="s">
        <v>60</v>
      </c>
      <c r="D37" s="49"/>
      <c r="E37" s="50"/>
      <c r="F37" s="49"/>
      <c r="G37" s="42"/>
      <c r="H37" s="49" t="s">
        <v>66</v>
      </c>
      <c r="I37" s="86" t="s">
        <v>16</v>
      </c>
      <c r="J37" s="51">
        <f t="shared" ref="J37:J38" si="1">SUM(E37,G37)</f>
        <v>0</v>
      </c>
      <c r="K37" s="10"/>
      <c r="L37" s="11"/>
    </row>
    <row r="38" spans="1:12" ht="13.5" thickBot="1" x14ac:dyDescent="0.25">
      <c r="A38" s="81"/>
      <c r="B38" s="75" t="s">
        <v>94</v>
      </c>
      <c r="C38" s="100" t="s">
        <v>52</v>
      </c>
      <c r="D38" s="54"/>
      <c r="E38" s="55"/>
      <c r="F38" s="54" t="s">
        <v>81</v>
      </c>
      <c r="G38" s="56" t="s">
        <v>16</v>
      </c>
      <c r="H38" s="54"/>
      <c r="I38" s="55"/>
      <c r="J38" s="55">
        <f t="shared" si="1"/>
        <v>0</v>
      </c>
      <c r="K38" s="10"/>
      <c r="L38" s="11"/>
    </row>
    <row r="39" spans="1:12" s="30" customFormat="1" ht="13.5" thickBot="1" x14ac:dyDescent="0.25">
      <c r="A39" s="4"/>
      <c r="B39" s="8"/>
      <c r="C39" s="9"/>
      <c r="D39" s="28"/>
      <c r="E39" s="1"/>
      <c r="F39" s="28"/>
      <c r="G39" s="19"/>
      <c r="H39" s="28"/>
      <c r="I39" s="29"/>
      <c r="J39" s="19"/>
      <c r="K39" s="29"/>
      <c r="L39" s="29"/>
    </row>
    <row r="40" spans="1:12" ht="13.5" customHeight="1" x14ac:dyDescent="0.25">
      <c r="A40" s="158"/>
      <c r="B40" s="152" t="s">
        <v>17</v>
      </c>
      <c r="C40" s="162" t="s">
        <v>2</v>
      </c>
      <c r="D40" s="165" t="s">
        <v>209</v>
      </c>
      <c r="E40" s="165"/>
      <c r="F40" s="165" t="s">
        <v>210</v>
      </c>
      <c r="G40" s="165"/>
      <c r="H40" s="165" t="s">
        <v>203</v>
      </c>
      <c r="I40" s="165"/>
      <c r="J40" s="172" t="s">
        <v>68</v>
      </c>
      <c r="K40" s="171"/>
      <c r="L40" s="171"/>
    </row>
    <row r="41" spans="1:12" ht="13.5" customHeight="1" x14ac:dyDescent="0.25">
      <c r="A41" s="159"/>
      <c r="B41" s="161"/>
      <c r="C41" s="163"/>
      <c r="D41" s="170" t="s">
        <v>211</v>
      </c>
      <c r="E41" s="170"/>
      <c r="F41" s="170" t="s">
        <v>212</v>
      </c>
      <c r="G41" s="170"/>
      <c r="H41" s="170" t="s">
        <v>213</v>
      </c>
      <c r="I41" s="170"/>
      <c r="J41" s="173"/>
      <c r="K41" s="171"/>
      <c r="L41" s="171"/>
    </row>
    <row r="42" spans="1:12" ht="13.5" customHeight="1" thickBot="1" x14ac:dyDescent="0.25">
      <c r="A42" s="160"/>
      <c r="B42" s="153"/>
      <c r="C42" s="164"/>
      <c r="D42" s="26" t="s">
        <v>0</v>
      </c>
      <c r="E42" s="27" t="s">
        <v>1</v>
      </c>
      <c r="F42" s="26" t="s">
        <v>0</v>
      </c>
      <c r="G42" s="27" t="s">
        <v>1</v>
      </c>
      <c r="H42" s="26" t="s">
        <v>0</v>
      </c>
      <c r="I42" s="27" t="s">
        <v>1</v>
      </c>
      <c r="J42" s="174"/>
      <c r="K42" s="16"/>
      <c r="L42" s="15"/>
    </row>
    <row r="43" spans="1:12" x14ac:dyDescent="0.2">
      <c r="A43" s="43" t="s">
        <v>3</v>
      </c>
      <c r="B43" s="98" t="s">
        <v>29</v>
      </c>
      <c r="C43" s="44" t="s">
        <v>61</v>
      </c>
      <c r="D43" s="45">
        <v>26.04</v>
      </c>
      <c r="E43" s="46">
        <f>100 * (   ((60*(INT(MIN(D43:D52))))+(100*(MIN(D43:D52)-(INT(MIN(D43:D52))))) )  /  ((60*(INT(D43)))+(100*((D43)-(INT(D43)))))    )</f>
        <v>100</v>
      </c>
      <c r="F43" s="45"/>
      <c r="G43" s="46"/>
      <c r="H43" s="45">
        <v>22.44</v>
      </c>
      <c r="I43" s="46">
        <f>100 * (   ((60*(INT(MIN(H43:H52))))+(100*(MIN(H43:H52)-(INT(MIN(H43:H52))))) )  /  ((60*(INT(H43)))+(100*((H43)-(INT(H43)))))    )</f>
        <v>95.747800586510252</v>
      </c>
      <c r="J43" s="46">
        <f>SUM(E43,I43)</f>
        <v>195.74780058651027</v>
      </c>
      <c r="K43" s="10"/>
      <c r="L43" s="11"/>
    </row>
    <row r="44" spans="1:12" x14ac:dyDescent="0.2">
      <c r="A44" s="79" t="s">
        <v>4</v>
      </c>
      <c r="B44" s="73" t="s">
        <v>70</v>
      </c>
      <c r="C44" s="48" t="s">
        <v>63</v>
      </c>
      <c r="D44" s="49"/>
      <c r="E44" s="51"/>
      <c r="F44" s="49">
        <v>20.54</v>
      </c>
      <c r="G44" s="51">
        <f>100 * (   ((60*(INT(MIN(F43:F52))))+(100*(MIN(F43:F52)-(INT(MIN(F43:F52))))) )  /  ((60*(INT(F44)))+(100*((F44)-(INT(F44)))))    )</f>
        <v>100</v>
      </c>
      <c r="H44" s="49"/>
      <c r="I44" s="50"/>
      <c r="J44" s="51">
        <f>SUM(E44,G44)</f>
        <v>100</v>
      </c>
      <c r="K44" s="10"/>
      <c r="L44" s="11"/>
    </row>
    <row r="45" spans="1:12" x14ac:dyDescent="0.2">
      <c r="A45" s="79" t="s">
        <v>4</v>
      </c>
      <c r="B45" s="73" t="s">
        <v>50</v>
      </c>
      <c r="C45" s="48" t="s">
        <v>59</v>
      </c>
      <c r="D45" s="49"/>
      <c r="E45" s="51"/>
      <c r="F45" s="49"/>
      <c r="G45" s="50"/>
      <c r="H45" s="49">
        <v>21.46</v>
      </c>
      <c r="I45" s="51">
        <f>100 * (   ((60*(INT(MIN(H43:H52))))+(100*(MIN(H43:H52)-(INT(MIN(H43:H52))))) )  /  ((60*(INT(H45)))+(100*((H45)-(INT(H45)))))    )</f>
        <v>100</v>
      </c>
      <c r="J45" s="51">
        <f>SUM(E45,I45)</f>
        <v>100</v>
      </c>
      <c r="K45" s="10"/>
      <c r="L45" s="11"/>
    </row>
    <row r="46" spans="1:12" x14ac:dyDescent="0.2">
      <c r="A46" s="80" t="s">
        <v>6</v>
      </c>
      <c r="B46" s="40" t="s">
        <v>185</v>
      </c>
      <c r="C46" s="48" t="s">
        <v>63</v>
      </c>
      <c r="D46" s="49"/>
      <c r="E46" s="51"/>
      <c r="F46" s="49">
        <v>36.04</v>
      </c>
      <c r="G46" s="51">
        <f>100 * (   ((60*(INT(MIN(F43:F52))))+(100*(MIN(F43:F52)-(INT(MIN(F43:F52))))) )  /  ((60*(INT(F46)))+(100*((F46)-(INT(F46)))))    )</f>
        <v>57.948243992606287</v>
      </c>
      <c r="H46" s="49">
        <v>44.5</v>
      </c>
      <c r="I46" s="51">
        <f>100 * (   ((60*(INT(MIN(H43:H52))))+(100*(MIN(H43:H52)-(INT(MIN(H43:H52))))) )  /  ((60*(INT(H46)))+(100*((H46)-(INT(H46)))))    )</f>
        <v>48.550185873605948</v>
      </c>
      <c r="J46" s="51">
        <f>SUM(I46,I46)</f>
        <v>97.100371747211895</v>
      </c>
      <c r="K46" s="10"/>
      <c r="L46" s="11"/>
    </row>
    <row r="47" spans="1:12" x14ac:dyDescent="0.2">
      <c r="A47" s="79" t="s">
        <v>7</v>
      </c>
      <c r="B47" s="73" t="s">
        <v>95</v>
      </c>
      <c r="C47" s="48" t="s">
        <v>63</v>
      </c>
      <c r="D47" s="49"/>
      <c r="E47" s="42"/>
      <c r="F47" s="49">
        <v>21.35</v>
      </c>
      <c r="G47" s="42">
        <f>100 * (   ((60*(INT(MIN(F43:F52))))+(100*(MIN(F43:F52)-(INT(MIN(F43:F52))))) )  /  ((60*(INT(F47)))+(100*((F47)-(INT(F47)))))    )</f>
        <v>96.83397683397682</v>
      </c>
      <c r="H47" s="49"/>
      <c r="I47" s="42"/>
      <c r="J47" s="51">
        <f t="shared" ref="J47:J52" si="2">SUM(E47,G47)</f>
        <v>96.83397683397682</v>
      </c>
      <c r="K47" s="10"/>
      <c r="L47" s="11"/>
    </row>
    <row r="48" spans="1:12" x14ac:dyDescent="0.2">
      <c r="A48" s="79" t="s">
        <v>8</v>
      </c>
      <c r="B48" s="73" t="s">
        <v>78</v>
      </c>
      <c r="C48" s="48" t="s">
        <v>92</v>
      </c>
      <c r="D48" s="49"/>
      <c r="E48" s="51"/>
      <c r="F48" s="49">
        <v>29.08</v>
      </c>
      <c r="G48" s="51">
        <f>100 * (   ((60*(INT(MIN(F43:F52))))+(100*(MIN(F43:F52)-(INT(MIN(F43:F52))))) )  /  ((60*(INT(F48)))+(100*((F48)-(INT(F48)))))    )</f>
        <v>71.739130434782624</v>
      </c>
      <c r="H48" s="49"/>
      <c r="I48" s="51"/>
      <c r="J48" s="51">
        <f>SUM(E48,G48)</f>
        <v>71.739130434782624</v>
      </c>
      <c r="K48" s="10"/>
      <c r="L48" s="11"/>
    </row>
    <row r="49" spans="1:12" x14ac:dyDescent="0.2">
      <c r="A49" s="79" t="s">
        <v>9</v>
      </c>
      <c r="B49" s="73" t="s">
        <v>202</v>
      </c>
      <c r="C49" s="48" t="s">
        <v>52</v>
      </c>
      <c r="D49" s="41"/>
      <c r="E49" s="51"/>
      <c r="F49" s="49"/>
      <c r="G49" s="51"/>
      <c r="H49" s="49">
        <v>37.08</v>
      </c>
      <c r="I49" s="51">
        <f>100 * (   ((60*(INT(MIN(H43:H52))))+(100*(MIN(H43:H52)-(INT(MIN(H43:H52))))) )  /  ((60*(INT(H49)))+(100*((H49)-(INT(H49)))))    )</f>
        <v>58.617594254937167</v>
      </c>
      <c r="J49" s="51">
        <f>SUM(E49,I49)</f>
        <v>58.617594254937167</v>
      </c>
      <c r="K49" s="10"/>
      <c r="L49" s="11"/>
    </row>
    <row r="50" spans="1:12" x14ac:dyDescent="0.2">
      <c r="A50" s="79" t="s">
        <v>10</v>
      </c>
      <c r="B50" s="73" t="s">
        <v>227</v>
      </c>
      <c r="C50" s="48" t="s">
        <v>63</v>
      </c>
      <c r="D50" s="49"/>
      <c r="E50" s="51"/>
      <c r="F50" s="49">
        <v>38.18</v>
      </c>
      <c r="G50" s="51">
        <f>100 * (   ((60*(INT(MIN(F43:F52))))+(100*(MIN(F43:F52)-(INT(MIN(F43:F52))))) )  /  ((60*(INT(F50)))+(100*((F50)-(INT(F50)))))    )</f>
        <v>54.569190600522191</v>
      </c>
      <c r="H50" s="49"/>
      <c r="I50" s="51"/>
      <c r="J50" s="51">
        <f>SUM(E50,G50)</f>
        <v>54.569190600522191</v>
      </c>
      <c r="K50" s="10"/>
      <c r="L50" s="11"/>
    </row>
    <row r="51" spans="1:12" x14ac:dyDescent="0.2">
      <c r="A51" s="79"/>
      <c r="B51" s="83" t="s">
        <v>96</v>
      </c>
      <c r="C51" s="48" t="s">
        <v>63</v>
      </c>
      <c r="D51" s="49"/>
      <c r="E51" s="86" t="s">
        <v>16</v>
      </c>
      <c r="F51" s="49"/>
      <c r="G51" s="42"/>
      <c r="H51" s="49"/>
      <c r="I51" s="42"/>
      <c r="J51" s="51">
        <f t="shared" si="2"/>
        <v>0</v>
      </c>
      <c r="K51" s="10"/>
      <c r="L51" s="11"/>
    </row>
    <row r="52" spans="1:12" ht="13.5" thickBot="1" x14ac:dyDescent="0.25">
      <c r="A52" s="99"/>
      <c r="B52" s="75" t="s">
        <v>171</v>
      </c>
      <c r="C52" s="53" t="s">
        <v>52</v>
      </c>
      <c r="D52" s="54" t="s">
        <v>79</v>
      </c>
      <c r="E52" s="56" t="s">
        <v>16</v>
      </c>
      <c r="F52" s="54"/>
      <c r="G52" s="55"/>
      <c r="H52" s="54"/>
      <c r="I52" s="55"/>
      <c r="J52" s="55">
        <f t="shared" si="2"/>
        <v>0</v>
      </c>
      <c r="K52" s="10"/>
      <c r="L52" s="11"/>
    </row>
    <row r="53" spans="1:12" s="30" customFormat="1" ht="13.5" thickBot="1" x14ac:dyDescent="0.25">
      <c r="A53" s="4"/>
      <c r="B53" s="8"/>
      <c r="C53" s="9"/>
      <c r="D53" s="28"/>
      <c r="E53" s="1"/>
      <c r="F53" s="28"/>
      <c r="G53" s="19"/>
      <c r="H53" s="28"/>
      <c r="I53" s="29"/>
      <c r="J53" s="19"/>
      <c r="K53" s="29"/>
      <c r="L53" s="29"/>
    </row>
    <row r="54" spans="1:12" ht="13.5" customHeight="1" x14ac:dyDescent="0.25">
      <c r="A54" s="158"/>
      <c r="B54" s="152" t="s">
        <v>41</v>
      </c>
      <c r="C54" s="162" t="s">
        <v>2</v>
      </c>
      <c r="D54" s="165" t="s">
        <v>209</v>
      </c>
      <c r="E54" s="165"/>
      <c r="F54" s="165" t="s">
        <v>210</v>
      </c>
      <c r="G54" s="165"/>
      <c r="H54" s="165" t="s">
        <v>203</v>
      </c>
      <c r="I54" s="165"/>
      <c r="J54" s="172" t="s">
        <v>68</v>
      </c>
      <c r="K54" s="169"/>
      <c r="L54" s="169"/>
    </row>
    <row r="55" spans="1:12" ht="13.5" customHeight="1" x14ac:dyDescent="0.25">
      <c r="A55" s="159"/>
      <c r="B55" s="161"/>
      <c r="C55" s="163"/>
      <c r="D55" s="170" t="s">
        <v>211</v>
      </c>
      <c r="E55" s="170"/>
      <c r="F55" s="170" t="s">
        <v>212</v>
      </c>
      <c r="G55" s="170"/>
      <c r="H55" s="170" t="s">
        <v>213</v>
      </c>
      <c r="I55" s="170"/>
      <c r="J55" s="173"/>
      <c r="K55" s="169"/>
      <c r="L55" s="169"/>
    </row>
    <row r="56" spans="1:12" ht="13.5" customHeight="1" thickBot="1" x14ac:dyDescent="0.25">
      <c r="A56" s="160"/>
      <c r="B56" s="153"/>
      <c r="C56" s="164"/>
      <c r="D56" s="39" t="s">
        <v>0</v>
      </c>
      <c r="E56" s="15" t="s">
        <v>1</v>
      </c>
      <c r="F56" s="39" t="s">
        <v>0</v>
      </c>
      <c r="G56" s="15" t="s">
        <v>1</v>
      </c>
      <c r="H56" s="39" t="s">
        <v>0</v>
      </c>
      <c r="I56" s="15" t="s">
        <v>1</v>
      </c>
      <c r="J56" s="174"/>
      <c r="K56" s="14"/>
      <c r="L56" s="15"/>
    </row>
    <row r="57" spans="1:12" x14ac:dyDescent="0.2">
      <c r="A57" s="43" t="s">
        <v>3</v>
      </c>
      <c r="B57" s="84" t="s">
        <v>97</v>
      </c>
      <c r="C57" s="44" t="s">
        <v>63</v>
      </c>
      <c r="D57" s="45">
        <v>15.15</v>
      </c>
      <c r="E57" s="46">
        <f>100 * (   ((60*(INT(MIN(D57:D67))))+(100*(MIN(D57:D67)-(INT(MIN(D57:D67))))) )  /  ((60*(INT(D57)))+(100*((D57)-(INT(D57)))))    )</f>
        <v>92.568306010928964</v>
      </c>
      <c r="F57" s="45">
        <v>11.33</v>
      </c>
      <c r="G57" s="46">
        <f>100 * (   ((60*(INT(MIN(F57:F67))))+(100*(MIN(F57:F67)-(INT(MIN(F57:F67))))) )  /  ((60*(INT(F57)))+(100*((F57)-(INT(F57)))))    )</f>
        <v>100</v>
      </c>
      <c r="H57" s="45"/>
      <c r="I57" s="46"/>
      <c r="J57" s="46">
        <f>SUM(E57,G57)</f>
        <v>192.56830601092895</v>
      </c>
      <c r="K57" s="12"/>
      <c r="L57" s="11"/>
    </row>
    <row r="58" spans="1:12" x14ac:dyDescent="0.2">
      <c r="A58" s="79" t="s">
        <v>4</v>
      </c>
      <c r="B58" s="73" t="s">
        <v>98</v>
      </c>
      <c r="C58" s="48" t="s">
        <v>160</v>
      </c>
      <c r="D58" s="49">
        <v>15.33</v>
      </c>
      <c r="E58" s="51">
        <f>100 * (   ((60*(INT(MIN(D57:D67))))+(100*(MIN(D57:D67)-(INT(MIN(D57:D67))))) )  /  ((60*(INT(D58)))+(100*((D58)-(INT(D58)))))    )</f>
        <v>90.782422293676319</v>
      </c>
      <c r="F58" s="49">
        <v>14.08</v>
      </c>
      <c r="G58" s="51">
        <f>100 * (   ((60*(INT(MIN(F57:F67))))+(100*(MIN(F57:F67)-(INT(MIN(F57:F67))))) )  /  ((60*(INT(F58)))+(100*((F58)-(INT(F58)))))    )</f>
        <v>81.721698113207552</v>
      </c>
      <c r="H58" s="49"/>
      <c r="I58" s="51"/>
      <c r="J58" s="51">
        <f>SUM(E58,G58)</f>
        <v>172.50412040688389</v>
      </c>
      <c r="K58" s="12"/>
      <c r="L58" s="11"/>
    </row>
    <row r="59" spans="1:12" x14ac:dyDescent="0.2">
      <c r="A59" s="79" t="s">
        <v>5</v>
      </c>
      <c r="B59" s="73" t="s">
        <v>99</v>
      </c>
      <c r="C59" s="48" t="s">
        <v>160</v>
      </c>
      <c r="D59" s="49">
        <v>14.07</v>
      </c>
      <c r="E59" s="51">
        <f>100 * (   ((60*(INT(MIN(D57:D67))))+(100*(MIN(D57:D67)-(INT(MIN(D57:D67))))) )  /  ((60*(INT(D59)))+(100*((D59)-(INT(D59)))))    )</f>
        <v>100</v>
      </c>
      <c r="F59" s="49" t="s">
        <v>66</v>
      </c>
      <c r="G59" s="88" t="s">
        <v>16</v>
      </c>
      <c r="H59" s="49"/>
      <c r="I59" s="51"/>
      <c r="J59" s="51">
        <f t="shared" ref="J59:J67" si="3">SUM(E59,I59)</f>
        <v>100</v>
      </c>
      <c r="K59" s="12"/>
      <c r="L59" s="11"/>
    </row>
    <row r="60" spans="1:12" x14ac:dyDescent="0.2">
      <c r="A60" s="79" t="s">
        <v>5</v>
      </c>
      <c r="B60" s="73" t="s">
        <v>204</v>
      </c>
      <c r="C60" s="48" t="s">
        <v>52</v>
      </c>
      <c r="D60" s="49"/>
      <c r="E60" s="51"/>
      <c r="F60" s="49"/>
      <c r="G60" s="51"/>
      <c r="H60" s="49">
        <v>50.38</v>
      </c>
      <c r="I60" s="51">
        <f>100 * (   ((60*(INT(MIN(H57:H67))))+(100*(MIN(H57:H67)-(INT(MIN(H57:H67))))) )  /  ((60*(INT(H60)))+(100*((H60)-(INT(H60)))))    )</f>
        <v>100</v>
      </c>
      <c r="J60" s="51">
        <f>SUM(E60,I60)</f>
        <v>100</v>
      </c>
      <c r="K60" s="12"/>
      <c r="L60" s="11"/>
    </row>
    <row r="61" spans="1:12" x14ac:dyDescent="0.2">
      <c r="A61" s="79" t="s">
        <v>7</v>
      </c>
      <c r="B61" s="73" t="s">
        <v>175</v>
      </c>
      <c r="C61" s="48" t="s">
        <v>60</v>
      </c>
      <c r="D61" s="49">
        <v>16.09</v>
      </c>
      <c r="E61" s="51">
        <f>100 * (   ((60*(INT(MIN(D57:D67))))+(100*(MIN(D57:D67)-(INT(MIN(D57:D67))))) )  /  ((60*(INT(D61)))+(100*((D61)-(INT(D61)))))    )</f>
        <v>87.40970072239422</v>
      </c>
      <c r="F61" s="49"/>
      <c r="G61" s="51"/>
      <c r="H61" s="49"/>
      <c r="I61" s="51"/>
      <c r="J61" s="51">
        <f>SUM(E61,I61)</f>
        <v>87.40970072239422</v>
      </c>
      <c r="K61" s="12"/>
      <c r="L61" s="11"/>
    </row>
    <row r="62" spans="1:12" x14ac:dyDescent="0.2">
      <c r="A62" s="79" t="s">
        <v>8</v>
      </c>
      <c r="B62" s="73" t="s">
        <v>176</v>
      </c>
      <c r="C62" s="48" t="s">
        <v>60</v>
      </c>
      <c r="D62" s="49">
        <v>16.399999999999999</v>
      </c>
      <c r="E62" s="51">
        <f>100 * (   ((60*(INT(MIN(D57:D67))))+(100*(MIN(D57:D67)-(INT(MIN(D57:D67))))) )  /  ((60*(INT(D62)))+(100*((D62)-(INT(D62)))))    )</f>
        <v>84.7</v>
      </c>
      <c r="F62" s="49"/>
      <c r="G62" s="51"/>
      <c r="H62" s="49"/>
      <c r="I62" s="51"/>
      <c r="J62" s="51">
        <f>SUM(E62,I62)</f>
        <v>84.7</v>
      </c>
      <c r="K62" s="12"/>
      <c r="L62" s="11"/>
    </row>
    <row r="63" spans="1:12" x14ac:dyDescent="0.2">
      <c r="A63" s="80" t="s">
        <v>9</v>
      </c>
      <c r="B63" s="73" t="s">
        <v>163</v>
      </c>
      <c r="C63" s="48" t="s">
        <v>92</v>
      </c>
      <c r="D63" s="49"/>
      <c r="E63" s="51"/>
      <c r="F63" s="49">
        <v>15.15</v>
      </c>
      <c r="G63" s="51">
        <f>100 * (   ((60*(INT(MIN(F57:F67))))+(100*(MIN(F57:F67)-(INT(MIN(F57:F67))))) )  /  ((60*(INT(F63)))+(100*((F63)-(INT(F63)))))    )</f>
        <v>75.73770491803279</v>
      </c>
      <c r="H63" s="49"/>
      <c r="I63" s="51"/>
      <c r="J63" s="51">
        <f>SUM(G63,I63)</f>
        <v>75.73770491803279</v>
      </c>
      <c r="K63" s="12"/>
      <c r="L63" s="11"/>
    </row>
    <row r="64" spans="1:12" x14ac:dyDescent="0.2">
      <c r="A64" s="79" t="s">
        <v>10</v>
      </c>
      <c r="B64" s="73" t="s">
        <v>100</v>
      </c>
      <c r="C64" s="48" t="s">
        <v>52</v>
      </c>
      <c r="D64" s="49">
        <v>19.28</v>
      </c>
      <c r="E64" s="51">
        <f>100 * (   ((60*(INT(MIN(D57:D67))))+(100*(MIN(D57:D67)-(INT(MIN(D57:D67))))) )  /  ((60*(INT(D64)))+(100*((D64)-(INT(D64)))))    )</f>
        <v>72.517123287671239</v>
      </c>
      <c r="F64" s="49"/>
      <c r="G64" s="51"/>
      <c r="H64" s="49"/>
      <c r="I64" s="51"/>
      <c r="J64" s="51">
        <f t="shared" si="3"/>
        <v>72.517123287671239</v>
      </c>
      <c r="K64" s="12"/>
      <c r="L64" s="11"/>
    </row>
    <row r="65" spans="1:12" x14ac:dyDescent="0.2">
      <c r="A65" s="80" t="s">
        <v>11</v>
      </c>
      <c r="B65" s="73" t="s">
        <v>189</v>
      </c>
      <c r="C65" s="48" t="s">
        <v>160</v>
      </c>
      <c r="D65" s="49"/>
      <c r="E65" s="51"/>
      <c r="F65" s="49">
        <v>17.29</v>
      </c>
      <c r="G65" s="51">
        <f>100 * (   ((60*(INT(MIN(F57:F67))))+(100*(MIN(F57:F67)-(INT(MIN(F57:F67))))) )  /  ((60*(INT(F65)))+(100*((F65)-(INT(F65)))))    )</f>
        <v>66.062917063870358</v>
      </c>
      <c r="H65" s="49"/>
      <c r="I65" s="51"/>
      <c r="J65" s="51">
        <f>SUM(E65,G65)</f>
        <v>66.062917063870358</v>
      </c>
      <c r="K65" s="12"/>
      <c r="L65" s="11"/>
    </row>
    <row r="66" spans="1:12" x14ac:dyDescent="0.2">
      <c r="A66" s="79" t="s">
        <v>12</v>
      </c>
      <c r="B66" s="73" t="s">
        <v>188</v>
      </c>
      <c r="C66" s="48" t="s">
        <v>52</v>
      </c>
      <c r="D66" s="49"/>
      <c r="E66" s="51"/>
      <c r="F66" s="49">
        <v>23.29</v>
      </c>
      <c r="G66" s="51">
        <f>100 * (   ((60*(INT(MIN(F57:F67))))+(100*(MIN(F57:F67)-(INT(MIN(F57:F67))))) )  /  ((60*(INT(F66)))+(100*((F66)-(INT(F66)))))    )</f>
        <v>49.183818310858761</v>
      </c>
      <c r="H66" s="49"/>
      <c r="I66" s="51"/>
      <c r="J66" s="51">
        <f>SUM(E66,G66)</f>
        <v>49.183818310858761</v>
      </c>
      <c r="K66" s="12"/>
      <c r="L66" s="11"/>
    </row>
    <row r="67" spans="1:12" ht="13.5" thickBot="1" x14ac:dyDescent="0.25">
      <c r="A67" s="81" t="s">
        <v>13</v>
      </c>
      <c r="B67" s="75" t="s">
        <v>174</v>
      </c>
      <c r="C67" s="53" t="s">
        <v>60</v>
      </c>
      <c r="D67" s="54">
        <v>40.130000000000003</v>
      </c>
      <c r="E67" s="55">
        <f>100 * (   ((60*(INT(MIN(D57:D67))))+(100*(MIN(D57:D67)-(INT(MIN(D57:D67))))) )  /  ((60*(INT(D67)))+(100*((D67)-(INT(D67)))))    )</f>
        <v>35.101533360961454</v>
      </c>
      <c r="F67" s="54"/>
      <c r="G67" s="55"/>
      <c r="H67" s="54"/>
      <c r="I67" s="55"/>
      <c r="J67" s="55">
        <f t="shared" si="3"/>
        <v>35.101533360961454</v>
      </c>
      <c r="K67" s="12"/>
      <c r="L67" s="11"/>
    </row>
    <row r="68" spans="1:12" s="30" customFormat="1" ht="13.5" thickBot="1" x14ac:dyDescent="0.25">
      <c r="A68" s="4"/>
      <c r="B68" s="8"/>
      <c r="C68" s="9"/>
      <c r="D68" s="28"/>
      <c r="E68" s="1"/>
      <c r="F68" s="28"/>
      <c r="G68" s="19"/>
      <c r="H68" s="28"/>
      <c r="I68" s="29"/>
      <c r="J68" s="19"/>
      <c r="K68" s="29"/>
      <c r="L68" s="29"/>
    </row>
    <row r="69" spans="1:12" ht="13.5" customHeight="1" x14ac:dyDescent="0.25">
      <c r="A69" s="158"/>
      <c r="B69" s="152" t="s">
        <v>39</v>
      </c>
      <c r="C69" s="162" t="s">
        <v>2</v>
      </c>
      <c r="D69" s="165" t="s">
        <v>209</v>
      </c>
      <c r="E69" s="165"/>
      <c r="F69" s="165" t="s">
        <v>210</v>
      </c>
      <c r="G69" s="165"/>
      <c r="H69" s="165" t="s">
        <v>203</v>
      </c>
      <c r="I69" s="165"/>
      <c r="J69" s="172" t="s">
        <v>68</v>
      </c>
      <c r="K69" s="169"/>
      <c r="L69" s="169"/>
    </row>
    <row r="70" spans="1:12" ht="13.5" customHeight="1" x14ac:dyDescent="0.25">
      <c r="A70" s="159"/>
      <c r="B70" s="161"/>
      <c r="C70" s="163"/>
      <c r="D70" s="170" t="s">
        <v>211</v>
      </c>
      <c r="E70" s="170"/>
      <c r="F70" s="170" t="s">
        <v>212</v>
      </c>
      <c r="G70" s="170"/>
      <c r="H70" s="170" t="s">
        <v>213</v>
      </c>
      <c r="I70" s="170"/>
      <c r="J70" s="173"/>
      <c r="K70" s="169"/>
      <c r="L70" s="169"/>
    </row>
    <row r="71" spans="1:12" ht="13.5" customHeight="1" thickBot="1" x14ac:dyDescent="0.25">
      <c r="A71" s="160"/>
      <c r="B71" s="153"/>
      <c r="C71" s="164"/>
      <c r="D71" s="26" t="s">
        <v>0</v>
      </c>
      <c r="E71" s="27" t="s">
        <v>1</v>
      </c>
      <c r="F71" s="26" t="s">
        <v>0</v>
      </c>
      <c r="G71" s="27" t="s">
        <v>1</v>
      </c>
      <c r="H71" s="26" t="s">
        <v>0</v>
      </c>
      <c r="I71" s="27" t="s">
        <v>1</v>
      </c>
      <c r="J71" s="174"/>
      <c r="K71" s="14"/>
      <c r="L71" s="15"/>
    </row>
    <row r="72" spans="1:12" s="94" customFormat="1" x14ac:dyDescent="0.2">
      <c r="A72" s="43" t="s">
        <v>3</v>
      </c>
      <c r="B72" s="84" t="s">
        <v>177</v>
      </c>
      <c r="C72" s="44" t="s">
        <v>60</v>
      </c>
      <c r="D72" s="45">
        <v>24.32</v>
      </c>
      <c r="E72" s="46">
        <f>100 * (   ((60*(INT(MIN(D72:D86))))+(100*(MIN(D72:D86)-(INT(MIN(D72:D86))))) )  /  ((60*(INT(D72)))+(100*((D72)-(INT(D72)))))    )</f>
        <v>96.059782608695656</v>
      </c>
      <c r="F72" s="45">
        <v>23.34</v>
      </c>
      <c r="G72" s="47">
        <f>100 * (   ((60*(INT(MIN(F72:F86))))+(100*(MIN(F72:F86)-(INT(MIN(F72:F86))))) )  /  ((60*(INT(F72)))+(100*((F72)-(INT(F72)))))    )</f>
        <v>57.284299858557297</v>
      </c>
      <c r="H72" s="45">
        <v>25.48</v>
      </c>
      <c r="I72" s="46">
        <f>100 * (   ((60*(INT(MIN(H72:H86))))+(100*(MIN(H72:H86)-(INT(MIN(H72:H86))))) )  /  ((60*(INT(H72)))+(100*((H72)-(INT(H72)))))    )</f>
        <v>85.01291989664081</v>
      </c>
      <c r="J72" s="46">
        <f>SUM(E72,I72)</f>
        <v>181.07270250533645</v>
      </c>
      <c r="K72" s="92"/>
      <c r="L72" s="93"/>
    </row>
    <row r="73" spans="1:12" x14ac:dyDescent="0.2">
      <c r="A73" s="79" t="s">
        <v>4</v>
      </c>
      <c r="B73" s="73" t="s">
        <v>103</v>
      </c>
      <c r="C73" s="48" t="s">
        <v>59</v>
      </c>
      <c r="D73" s="49">
        <v>23.34</v>
      </c>
      <c r="E73" s="51">
        <f>100 * (   ((60*(INT(MIN(D72:D86))))+(100*(MIN(D72:D86)-(INT(MIN(D72:D86))))) )  /  ((60*(INT(D73)))+(100*((D73)-(INT(D73)))))    )</f>
        <v>100</v>
      </c>
      <c r="F73" s="49">
        <v>16.579999999999998</v>
      </c>
      <c r="G73" s="51">
        <f>100 * (   ((60*(INT(MIN(F72:F86))))+(100*(MIN(F72:F86)-(INT(MIN(F72:F86))))) )  /  ((60*(INT(F73)))+(100*((F73)-(INT(F73)))))    )</f>
        <v>79.567779960707298</v>
      </c>
      <c r="H73" s="49"/>
      <c r="I73" s="51"/>
      <c r="J73" s="51">
        <f>SUM(E73,G73)</f>
        <v>179.5677799607073</v>
      </c>
      <c r="K73" s="12"/>
      <c r="L73" s="11"/>
    </row>
    <row r="74" spans="1:12" x14ac:dyDescent="0.2">
      <c r="A74" s="79" t="s">
        <v>5</v>
      </c>
      <c r="B74" s="73" t="s">
        <v>104</v>
      </c>
      <c r="C74" s="48" t="s">
        <v>224</v>
      </c>
      <c r="D74" s="49"/>
      <c r="E74" s="51"/>
      <c r="F74" s="49">
        <v>17.260000000000002</v>
      </c>
      <c r="G74" s="51">
        <f>100 * (   ((60*(INT(MIN(F72:F86))))+(100*(MIN(F72:F86)-(INT(MIN(F72:F86))))) )  /  ((60*(INT(F74)))+(100*((F74)-(INT(F74)))))    )</f>
        <v>77.437858508604194</v>
      </c>
      <c r="H74" s="49">
        <v>21.56</v>
      </c>
      <c r="I74" s="51">
        <f>100 * (   ((60*(INT(MIN(H72:H86))))+(100*(MIN(H72:H86)-(INT(MIN(H72:H86))))) )  /  ((60*(INT(H74)))+(100*((H74)-(INT(H74)))))    )</f>
        <v>100</v>
      </c>
      <c r="J74" s="51">
        <f>SUM(G74,I74)</f>
        <v>177.43785850860419</v>
      </c>
      <c r="K74" s="12"/>
      <c r="L74" s="11"/>
    </row>
    <row r="75" spans="1:12" x14ac:dyDescent="0.2">
      <c r="A75" s="79" t="s">
        <v>6</v>
      </c>
      <c r="B75" s="73" t="s">
        <v>101</v>
      </c>
      <c r="C75" s="48" t="s">
        <v>60</v>
      </c>
      <c r="D75" s="49">
        <v>27.31</v>
      </c>
      <c r="E75" s="51">
        <f>100 * (   ((60*(INT(MIN(D72:D86))))+(100*(MIN(D72:D86)-(INT(MIN(D72:D86))))) )  /  ((60*(INT(D75)))+(100*((D75)-(INT(D75)))))    )</f>
        <v>85.645063597819515</v>
      </c>
      <c r="F75" s="49">
        <v>23.5</v>
      </c>
      <c r="G75" s="50">
        <f>100 * (   ((60*(INT(MIN(F72:F86))))+(100*(MIN(F72:F86)-(INT(MIN(F72:F86))))) )  /  ((60*(INT(F75)))+(100*((F75)-(INT(F75)))))    )</f>
        <v>56.643356643356647</v>
      </c>
      <c r="H75" s="49">
        <v>27.46</v>
      </c>
      <c r="I75" s="51">
        <f>100 * (   ((60*(INT(MIN(H72:H86))))+(100*(MIN(H72:H86)-(INT(MIN(H72:H86))))) )  /  ((60*(INT(H75)))+(100*((H75)-(INT(H75)))))    )</f>
        <v>78.991596638655452</v>
      </c>
      <c r="J75" s="51">
        <f>SUM(E75,I75)</f>
        <v>164.63666023647497</v>
      </c>
      <c r="K75" s="12"/>
      <c r="L75" s="11"/>
    </row>
    <row r="76" spans="1:12" x14ac:dyDescent="0.2">
      <c r="A76" s="79" t="s">
        <v>7</v>
      </c>
      <c r="B76" s="73" t="s">
        <v>234</v>
      </c>
      <c r="C76" s="48" t="s">
        <v>59</v>
      </c>
      <c r="D76" s="49"/>
      <c r="E76" s="51"/>
      <c r="F76" s="49">
        <v>13.3</v>
      </c>
      <c r="G76" s="51">
        <f>100 * (   ((60*(INT(MIN(F72:F86))))+(100*(MIN(F72:F86)-(INT(MIN(F72:F86))))) )  /  ((60*(INT(F76)))+(100*((F76)-(INT(F76)))))    )</f>
        <v>100</v>
      </c>
      <c r="H76" s="49"/>
      <c r="I76" s="51"/>
      <c r="J76" s="51">
        <f>SUM(E76,G76)</f>
        <v>100</v>
      </c>
      <c r="K76" s="12"/>
      <c r="L76" s="11"/>
    </row>
    <row r="77" spans="1:12" x14ac:dyDescent="0.2">
      <c r="A77" s="79" t="s">
        <v>8</v>
      </c>
      <c r="B77" s="73" t="s">
        <v>165</v>
      </c>
      <c r="C77" s="48" t="s">
        <v>52</v>
      </c>
      <c r="D77" s="49"/>
      <c r="E77" s="52"/>
      <c r="F77" s="49">
        <v>13.41</v>
      </c>
      <c r="G77" s="51">
        <f>100 * (   ((60*(INT(MIN(F72:F86))))+(100*(MIN(F72:F86)-(INT(MIN(F72:F86))))) )  /  ((60*(INT(F77)))+(100*((F77)-(INT(F77)))))    )</f>
        <v>98.660170523751532</v>
      </c>
      <c r="H77" s="49"/>
      <c r="I77" s="52"/>
      <c r="J77" s="51">
        <f>SUM(E77,G77)</f>
        <v>98.660170523751532</v>
      </c>
      <c r="K77" s="12"/>
      <c r="L77" s="11"/>
    </row>
    <row r="78" spans="1:12" x14ac:dyDescent="0.2">
      <c r="A78" s="80" t="s">
        <v>9</v>
      </c>
      <c r="B78" s="73" t="s">
        <v>164</v>
      </c>
      <c r="C78" s="48" t="s">
        <v>87</v>
      </c>
      <c r="D78" s="49"/>
      <c r="E78" s="51"/>
      <c r="F78" s="49"/>
      <c r="G78" s="51"/>
      <c r="H78" s="49">
        <v>25.59</v>
      </c>
      <c r="I78" s="51">
        <f>100 * (   ((60*(INT(MIN(H72:H86))))+(100*(MIN(H72:H86)-(INT(MIN(H72:H86))))) )  /  ((60*(INT(H78)))+(100*((H78)-(INT(H78)))))    )</f>
        <v>84.41308531109685</v>
      </c>
      <c r="J78" s="51">
        <f>SUM(E78,I78)</f>
        <v>84.41308531109685</v>
      </c>
      <c r="K78" s="12"/>
      <c r="L78" s="11"/>
    </row>
    <row r="79" spans="1:12" x14ac:dyDescent="0.2">
      <c r="A79" s="79" t="s">
        <v>10</v>
      </c>
      <c r="B79" s="73" t="s">
        <v>221</v>
      </c>
      <c r="C79" s="48" t="s">
        <v>60</v>
      </c>
      <c r="D79" s="49"/>
      <c r="E79" s="52"/>
      <c r="F79" s="49">
        <v>17.25</v>
      </c>
      <c r="G79" s="51">
        <f>100 * (   ((60*(INT(MIN(F72:F86))))+(100*(MIN(F72:F86)-(INT(MIN(F72:F86))))) )  /  ((60*(INT(F79)))+(100*((F79)-(INT(F79)))))    )</f>
        <v>77.511961722488053</v>
      </c>
      <c r="H79" s="49"/>
      <c r="I79" s="51"/>
      <c r="J79" s="51">
        <f t="shared" ref="J79:J86" si="4">SUM(E79,G79)</f>
        <v>77.511961722488053</v>
      </c>
      <c r="K79" s="12"/>
      <c r="L79" s="11"/>
    </row>
    <row r="80" spans="1:12" x14ac:dyDescent="0.2">
      <c r="A80" s="80" t="s">
        <v>11</v>
      </c>
      <c r="B80" s="73" t="s">
        <v>235</v>
      </c>
      <c r="C80" s="48" t="s">
        <v>52</v>
      </c>
      <c r="D80" s="49"/>
      <c r="E80" s="51"/>
      <c r="F80" s="49">
        <v>19.149999999999999</v>
      </c>
      <c r="G80" s="51">
        <f>100 * (   ((60*(INT(MIN(F72:F86))))+(100*(MIN(F72:F86)-(INT(MIN(F72:F86))))) )  /  ((60*(INT(F80)))+(100*((F80)-(INT(F80)))))    )</f>
        <v>70.129870129870156</v>
      </c>
      <c r="H80" s="49"/>
      <c r="I80" s="51"/>
      <c r="J80" s="51">
        <f>SUM(E80,G80)</f>
        <v>70.129870129870156</v>
      </c>
      <c r="K80" s="12"/>
      <c r="L80" s="11"/>
    </row>
    <row r="81" spans="1:12" x14ac:dyDescent="0.2">
      <c r="A81" s="79" t="s">
        <v>12</v>
      </c>
      <c r="B81" s="73" t="s">
        <v>236</v>
      </c>
      <c r="C81" s="48" t="s">
        <v>92</v>
      </c>
      <c r="D81" s="49"/>
      <c r="E81" s="51"/>
      <c r="F81" s="49">
        <v>20.58</v>
      </c>
      <c r="G81" s="51">
        <f>100 * (   ((60*(INT(MIN(F72:F86))))+(100*(MIN(F72:F86)-(INT(MIN(F72:F86))))) )  /  ((60*(INT(F81)))+(100*((F81)-(INT(F81)))))    )</f>
        <v>64.387917329093824</v>
      </c>
      <c r="H81" s="49"/>
      <c r="I81" s="51"/>
      <c r="J81" s="51">
        <f>SUM(E81,G81)</f>
        <v>64.387917329093824</v>
      </c>
      <c r="K81" s="12"/>
      <c r="L81" s="11"/>
    </row>
    <row r="82" spans="1:12" x14ac:dyDescent="0.2">
      <c r="A82" s="79" t="s">
        <v>13</v>
      </c>
      <c r="B82" s="73" t="s">
        <v>237</v>
      </c>
      <c r="C82" s="48" t="s">
        <v>92</v>
      </c>
      <c r="D82" s="49"/>
      <c r="E82" s="51"/>
      <c r="F82" s="49">
        <v>25.13</v>
      </c>
      <c r="G82" s="51">
        <f>100 * (   ((60*(INT(MIN(F72:F86))))+(100*(MIN(F72:F86)-(INT(MIN(F72:F86))))) )  /  ((60*(INT(F82)))+(100*((F82)-(INT(F82)))))    )</f>
        <v>53.536021150033051</v>
      </c>
      <c r="H82" s="49"/>
      <c r="I82" s="51"/>
      <c r="J82" s="51">
        <f>SUM(E82,G82)</f>
        <v>53.536021150033051</v>
      </c>
      <c r="K82" s="12"/>
      <c r="L82" s="11"/>
    </row>
    <row r="83" spans="1:12" x14ac:dyDescent="0.2">
      <c r="A83" s="79" t="s">
        <v>10</v>
      </c>
      <c r="B83" s="73" t="s">
        <v>102</v>
      </c>
      <c r="C83" s="48" t="s">
        <v>52</v>
      </c>
      <c r="D83" s="49" t="s">
        <v>219</v>
      </c>
      <c r="E83" s="52" t="s">
        <v>16</v>
      </c>
      <c r="F83" s="49"/>
      <c r="G83" s="51"/>
      <c r="H83" s="49">
        <v>44.59</v>
      </c>
      <c r="I83" s="51">
        <f>100 * (   ((60*(INT(MIN(H72:H86))))+(100*(MIN(H72:H86)-(INT(MIN(H72:H86))))) )  /  ((60*(INT(H83)))+(100*((H83)-(INT(H83)))))    )</f>
        <v>48.758799555390873</v>
      </c>
      <c r="J83" s="51">
        <f>SUM(E83,I83)</f>
        <v>48.758799555390873</v>
      </c>
      <c r="K83" s="12"/>
      <c r="L83" s="11"/>
    </row>
    <row r="84" spans="1:12" s="97" customFormat="1" ht="13.5" thickBot="1" x14ac:dyDescent="0.25">
      <c r="A84" s="80" t="s">
        <v>11</v>
      </c>
      <c r="B84" s="73" t="s">
        <v>208</v>
      </c>
      <c r="C84" s="48" t="s">
        <v>52</v>
      </c>
      <c r="D84" s="49"/>
      <c r="E84" s="51"/>
      <c r="F84" s="49">
        <v>28.35</v>
      </c>
      <c r="G84" s="51">
        <f>100 * (   ((60*(INT(MIN(F72:F86))))+(100*(MIN(F72:F86)-(INT(MIN(F72:F86))))) )  /  ((60*(INT(F84)))+(100*((F84)-(INT(F84)))))    )</f>
        <v>47.230320699708457</v>
      </c>
      <c r="H84" s="49"/>
      <c r="I84" s="51"/>
      <c r="J84" s="51">
        <f>SUM(E84,G84)</f>
        <v>47.230320699708457</v>
      </c>
      <c r="K84" s="95"/>
      <c r="L84" s="96"/>
    </row>
    <row r="85" spans="1:12" s="18" customFormat="1" x14ac:dyDescent="0.2">
      <c r="A85" s="110"/>
      <c r="B85" s="105" t="s">
        <v>243</v>
      </c>
      <c r="C85" s="106" t="s">
        <v>92</v>
      </c>
      <c r="D85" s="107"/>
      <c r="E85" s="111"/>
      <c r="F85" s="107" t="s">
        <v>81</v>
      </c>
      <c r="G85" s="112" t="s">
        <v>16</v>
      </c>
      <c r="H85" s="107"/>
      <c r="I85" s="111"/>
      <c r="J85" s="51">
        <f>SUM(E85,G85)</f>
        <v>0</v>
      </c>
      <c r="K85" s="12"/>
      <c r="L85" s="11"/>
    </row>
    <row r="86" spans="1:12" ht="13.5" thickBot="1" x14ac:dyDescent="0.25">
      <c r="A86" s="81"/>
      <c r="B86" s="75" t="s">
        <v>178</v>
      </c>
      <c r="C86" s="53" t="s">
        <v>60</v>
      </c>
      <c r="D86" s="54" t="s">
        <v>219</v>
      </c>
      <c r="E86" s="56" t="s">
        <v>16</v>
      </c>
      <c r="F86" s="54"/>
      <c r="G86" s="55"/>
      <c r="H86" s="54"/>
      <c r="I86" s="55"/>
      <c r="J86" s="55">
        <f t="shared" si="4"/>
        <v>0</v>
      </c>
      <c r="K86" s="12"/>
      <c r="L86" s="11"/>
    </row>
    <row r="87" spans="1:12" ht="13.5" thickBot="1" x14ac:dyDescent="0.25"/>
    <row r="88" spans="1:12" ht="13.5" customHeight="1" x14ac:dyDescent="0.25">
      <c r="A88" s="158"/>
      <c r="B88" s="152" t="s">
        <v>37</v>
      </c>
      <c r="C88" s="162" t="s">
        <v>2</v>
      </c>
      <c r="D88" s="165" t="s">
        <v>209</v>
      </c>
      <c r="E88" s="165"/>
      <c r="F88" s="165" t="s">
        <v>210</v>
      </c>
      <c r="G88" s="165"/>
      <c r="H88" s="165" t="s">
        <v>203</v>
      </c>
      <c r="I88" s="165"/>
      <c r="J88" s="172" t="s">
        <v>68</v>
      </c>
      <c r="K88" s="169"/>
      <c r="L88" s="169"/>
    </row>
    <row r="89" spans="1:12" ht="13.5" customHeight="1" x14ac:dyDescent="0.25">
      <c r="A89" s="159"/>
      <c r="B89" s="161"/>
      <c r="C89" s="163"/>
      <c r="D89" s="170" t="s">
        <v>211</v>
      </c>
      <c r="E89" s="170"/>
      <c r="F89" s="170" t="s">
        <v>212</v>
      </c>
      <c r="G89" s="170"/>
      <c r="H89" s="170" t="s">
        <v>213</v>
      </c>
      <c r="I89" s="170"/>
      <c r="J89" s="173"/>
      <c r="K89" s="169"/>
      <c r="L89" s="169"/>
    </row>
    <row r="90" spans="1:12" ht="13.5" customHeight="1" thickBot="1" x14ac:dyDescent="0.25">
      <c r="A90" s="160"/>
      <c r="B90" s="153"/>
      <c r="C90" s="164"/>
      <c r="D90" s="26" t="s">
        <v>0</v>
      </c>
      <c r="E90" s="27" t="s">
        <v>1</v>
      </c>
      <c r="F90" s="26" t="s">
        <v>0</v>
      </c>
      <c r="G90" s="27" t="s">
        <v>1</v>
      </c>
      <c r="H90" s="26" t="s">
        <v>0</v>
      </c>
      <c r="I90" s="27" t="s">
        <v>1</v>
      </c>
      <c r="J90" s="174"/>
      <c r="K90" s="14"/>
      <c r="L90" s="15"/>
    </row>
    <row r="91" spans="1:12" x14ac:dyDescent="0.2">
      <c r="A91" s="43" t="s">
        <v>3</v>
      </c>
      <c r="B91" s="84" t="s">
        <v>74</v>
      </c>
      <c r="C91" s="44" t="s">
        <v>52</v>
      </c>
      <c r="D91" s="45">
        <v>18.329999999999998</v>
      </c>
      <c r="E91" s="46">
        <f>100 * (   ((60*(INT(MIN(D91:D95))))+(100*(MIN(D91:D95)-(INT(MIN(D91:D95))))) )  /  ((60*(INT(D91)))+(100*((D91)-(INT(D91)))))    )</f>
        <v>97.663971248876919</v>
      </c>
      <c r="F91" s="45">
        <v>16.59</v>
      </c>
      <c r="G91" s="46">
        <f>100 * (   ((60*(INT(MIN(F91:F95))))+(100*(MIN(F91:F95)-(INT(MIN(F91:F95))))) )  /  ((60*(INT(F91)))+(100*((F91)-(INT(F91)))))    )</f>
        <v>100</v>
      </c>
      <c r="H91" s="45"/>
      <c r="I91" s="46"/>
      <c r="J91" s="46">
        <f>SUM(E91,G91)</f>
        <v>197.66397124887692</v>
      </c>
      <c r="K91" s="12"/>
      <c r="L91" s="11"/>
    </row>
    <row r="92" spans="1:12" x14ac:dyDescent="0.2">
      <c r="A92" s="79" t="s">
        <v>4</v>
      </c>
      <c r="B92" s="73" t="s">
        <v>106</v>
      </c>
      <c r="C92" s="48" t="s">
        <v>52</v>
      </c>
      <c r="D92" s="49">
        <v>19.16</v>
      </c>
      <c r="E92" s="51">
        <f>100 * (   ((60*(INT(MIN(D91:D95))))+(100*(MIN(D91:D95)-(INT(MIN(D91:D95))))) )  /  ((60*(INT(D92)))+(100*((D92)-(INT(D92)))))    )</f>
        <v>94.031141868512108</v>
      </c>
      <c r="F92" s="49" t="s">
        <v>81</v>
      </c>
      <c r="G92" s="88" t="s">
        <v>16</v>
      </c>
      <c r="H92" s="49">
        <v>23.31</v>
      </c>
      <c r="I92" s="51">
        <f>100 * (   ((60*(INT(MIN(H91:H95))))+(100*(MIN(H91:H95)-(INT(MIN(H91:H95))))) )  /  ((60*(INT(H92)))+(100*((H92)-(INT(H92)))))    )</f>
        <v>100</v>
      </c>
      <c r="J92" s="51">
        <f>SUM(E92,I92)</f>
        <v>194.03114186851212</v>
      </c>
      <c r="K92" s="12"/>
      <c r="L92" s="11"/>
    </row>
    <row r="93" spans="1:12" x14ac:dyDescent="0.2">
      <c r="A93" s="79" t="s">
        <v>5</v>
      </c>
      <c r="B93" s="73" t="s">
        <v>105</v>
      </c>
      <c r="C93" s="48" t="s">
        <v>52</v>
      </c>
      <c r="D93" s="49">
        <v>18.07</v>
      </c>
      <c r="E93" s="51">
        <f>100 * (   ((60*(INT(MIN(D91:D95))))+(100*(MIN(D91:D95)-(INT(MIN(D91:D95))))) )  /  ((60*(INT(D93)))+(100*((D93)-(INT(D93)))))    )</f>
        <v>100</v>
      </c>
      <c r="F93" s="49">
        <v>19.13</v>
      </c>
      <c r="G93" s="51">
        <f>100 * (   ((60*(INT(MIN(F91:F95))))+(100*(MIN(F91:F95)-(INT(MIN(F91:F95))))) )  /  ((60*(INT(F93)))+(100*((F93)-(INT(F93)))))    )</f>
        <v>88.37814397224632</v>
      </c>
      <c r="H93" s="49"/>
      <c r="I93" s="51"/>
      <c r="J93" s="51">
        <f>SUM(E93,G93)</f>
        <v>188.37814397224633</v>
      </c>
      <c r="K93" s="12"/>
      <c r="L93" s="11"/>
    </row>
    <row r="94" spans="1:12" x14ac:dyDescent="0.2">
      <c r="A94" s="79" t="s">
        <v>6</v>
      </c>
      <c r="B94" s="73" t="s">
        <v>220</v>
      </c>
      <c r="C94" s="48" t="s">
        <v>160</v>
      </c>
      <c r="D94" s="49">
        <v>23.26</v>
      </c>
      <c r="E94" s="51">
        <f>100 * (   ((60*(INT(MIN(D91:D95))))+(100*(MIN(D91:D95)-(INT(MIN(D91:D95))))) )  /  ((60*(INT(D94)))+(100*((D94)-(INT(D94)))))    )</f>
        <v>77.311522048364139</v>
      </c>
      <c r="F94" s="49">
        <v>23.07</v>
      </c>
      <c r="G94" s="51">
        <f>100 * (   ((60*(INT(MIN(F91:F95))))+(100*(MIN(F91:F95)-(INT(MIN(F91:F95))))) )  /  ((60*(INT(F94)))+(100*((F94)-(INT(F94)))))    )</f>
        <v>73.467916366258109</v>
      </c>
      <c r="H94" s="49"/>
      <c r="I94" s="51"/>
      <c r="J94" s="51">
        <f t="shared" ref="J94:J95" si="5">SUM(E94,G94)</f>
        <v>150.77943841462223</v>
      </c>
      <c r="K94" s="12"/>
      <c r="L94" s="11"/>
    </row>
    <row r="95" spans="1:12" ht="13.5" thickBot="1" x14ac:dyDescent="0.25">
      <c r="A95" s="81" t="s">
        <v>7</v>
      </c>
      <c r="B95" s="75" t="s">
        <v>190</v>
      </c>
      <c r="C95" s="53" t="s">
        <v>160</v>
      </c>
      <c r="D95" s="54"/>
      <c r="E95" s="55"/>
      <c r="F95" s="54">
        <v>24.55</v>
      </c>
      <c r="G95" s="55">
        <f>100 * (   ((60*(INT(MIN(F91:F95))))+(100*(MIN(F91:F95)-(INT(MIN(F91:F95))))) )  /  ((60*(INT(F95)))+(100*((F95)-(INT(F95)))))    )</f>
        <v>68.160535117056853</v>
      </c>
      <c r="H95" s="54"/>
      <c r="I95" s="55"/>
      <c r="J95" s="55">
        <f t="shared" si="5"/>
        <v>68.160535117056853</v>
      </c>
      <c r="K95" s="12"/>
      <c r="L95" s="11"/>
    </row>
    <row r="96" spans="1:12" ht="13.5" thickBot="1" x14ac:dyDescent="0.25">
      <c r="A96" s="3"/>
    </row>
    <row r="97" spans="1:12" ht="13.5" customHeight="1" x14ac:dyDescent="0.25">
      <c r="A97" s="158"/>
      <c r="B97" s="152" t="s">
        <v>23</v>
      </c>
      <c r="C97" s="162" t="s">
        <v>2</v>
      </c>
      <c r="D97" s="165" t="s">
        <v>209</v>
      </c>
      <c r="E97" s="165"/>
      <c r="F97" s="165" t="s">
        <v>210</v>
      </c>
      <c r="G97" s="165"/>
      <c r="H97" s="165" t="s">
        <v>203</v>
      </c>
      <c r="I97" s="165"/>
      <c r="J97" s="172" t="s">
        <v>68</v>
      </c>
      <c r="K97" s="169"/>
      <c r="L97" s="169"/>
    </row>
    <row r="98" spans="1:12" ht="13.5" customHeight="1" x14ac:dyDescent="0.25">
      <c r="A98" s="159"/>
      <c r="B98" s="161"/>
      <c r="C98" s="163"/>
      <c r="D98" s="170" t="s">
        <v>211</v>
      </c>
      <c r="E98" s="170"/>
      <c r="F98" s="170" t="s">
        <v>212</v>
      </c>
      <c r="G98" s="170"/>
      <c r="H98" s="170" t="s">
        <v>213</v>
      </c>
      <c r="I98" s="170"/>
      <c r="J98" s="173"/>
      <c r="K98" s="169"/>
      <c r="L98" s="169"/>
    </row>
    <row r="99" spans="1:12" ht="13.5" customHeight="1" thickBot="1" x14ac:dyDescent="0.25">
      <c r="A99" s="160"/>
      <c r="B99" s="153"/>
      <c r="C99" s="164"/>
      <c r="D99" s="26" t="s">
        <v>0</v>
      </c>
      <c r="E99" s="27" t="s">
        <v>1</v>
      </c>
      <c r="F99" s="26" t="s">
        <v>0</v>
      </c>
      <c r="G99" s="27" t="s">
        <v>1</v>
      </c>
      <c r="H99" s="26" t="s">
        <v>0</v>
      </c>
      <c r="I99" s="27" t="s">
        <v>1</v>
      </c>
      <c r="J99" s="174"/>
      <c r="K99" s="14"/>
      <c r="L99" s="15"/>
    </row>
    <row r="100" spans="1:12" x14ac:dyDescent="0.2">
      <c r="A100" s="43" t="s">
        <v>3</v>
      </c>
      <c r="B100" s="84" t="s">
        <v>192</v>
      </c>
      <c r="C100" s="44" t="s">
        <v>160</v>
      </c>
      <c r="D100" s="45">
        <v>19.53</v>
      </c>
      <c r="E100" s="46">
        <f>100 * (   ((60*(INT(MIN(D100:D112))))+(100*(MIN(D100:D112)-(INT(MIN(D100:D112))))) )  /  ((60*(INT(D100)))+(100*((D100)-(INT(D100)))))    )</f>
        <v>94.300083822296727</v>
      </c>
      <c r="F100" s="45">
        <v>20.03</v>
      </c>
      <c r="G100" s="46">
        <f>100 * (   ((60*(INT(MIN(F100:F112))))+(100*(MIN(F100:F112)-(INT(MIN(F100:F112))))) )  /  ((60*(INT(F100)))+(100*((F100)-(INT(F100)))))    )</f>
        <v>100</v>
      </c>
      <c r="H100" s="45"/>
      <c r="I100" s="46"/>
      <c r="J100" s="46">
        <f>SUM(E100,G100)</f>
        <v>194.30008382229673</v>
      </c>
      <c r="K100" s="17"/>
      <c r="L100" s="11"/>
    </row>
    <row r="101" spans="1:12" x14ac:dyDescent="0.2">
      <c r="A101" s="79" t="s">
        <v>4</v>
      </c>
      <c r="B101" s="73" t="s">
        <v>109</v>
      </c>
      <c r="C101" s="48" t="s">
        <v>59</v>
      </c>
      <c r="D101" s="49"/>
      <c r="E101" s="50"/>
      <c r="F101" s="49">
        <v>21.3</v>
      </c>
      <c r="G101" s="51">
        <f>100 * (   ((60*(INT(MIN(F100:F112))))+(100*(MIN(F100:F112)-(INT(MIN(F100:F112))))) )  /  ((60*(INT(F101)))+(100*((F101)-(INT(F101)))))    )</f>
        <v>93.255813953488371</v>
      </c>
      <c r="H101" s="49">
        <v>23.03</v>
      </c>
      <c r="I101" s="51">
        <f>100 * (   ((60*(INT(MIN(H100:H112))))+(100*(MIN(H100:H112)-(INT(MIN(H100:H112))))) )  /  ((60*(INT(H101)))+(100*((H101)-(INT(H101)))))    )</f>
        <v>100</v>
      </c>
      <c r="J101" s="51">
        <f>SUM(I101,G101)</f>
        <v>193.25581395348837</v>
      </c>
      <c r="K101" s="17"/>
      <c r="L101" s="11"/>
    </row>
    <row r="102" spans="1:12" x14ac:dyDescent="0.2">
      <c r="A102" s="79" t="s">
        <v>5</v>
      </c>
      <c r="B102" s="73" t="s">
        <v>83</v>
      </c>
      <c r="C102" s="48" t="s">
        <v>60</v>
      </c>
      <c r="D102" s="49"/>
      <c r="E102" s="50"/>
      <c r="F102" s="49">
        <v>27.44</v>
      </c>
      <c r="G102" s="51">
        <f>100 * (   ((60*(INT(MIN(F100:F112))))+(100*(MIN(F100:F112)-(INT(MIN(F100:F112))))) )  /  ((60*(INT(F102)))+(100*((F102)-(INT(F102)))))    )</f>
        <v>72.295673076923066</v>
      </c>
      <c r="H102" s="49">
        <v>23.4</v>
      </c>
      <c r="I102" s="51">
        <f>100 * (   ((60*(INT(MIN(H100:H112))))+(100*(MIN(H100:H112)-(INT(MIN(H100:H112))))) )  /  ((60*(INT(H102)))+(100*((H102)-(INT(H102)))))    )</f>
        <v>97.394366197183118</v>
      </c>
      <c r="J102" s="51">
        <f>SUM(I102,G102)</f>
        <v>169.6900392741062</v>
      </c>
      <c r="K102" s="12"/>
      <c r="L102" s="11"/>
    </row>
    <row r="103" spans="1:12" x14ac:dyDescent="0.2">
      <c r="A103" s="79" t="s">
        <v>6</v>
      </c>
      <c r="B103" s="73" t="s">
        <v>168</v>
      </c>
      <c r="C103" s="48" t="s">
        <v>52</v>
      </c>
      <c r="D103" s="49">
        <v>29.01</v>
      </c>
      <c r="E103" s="50">
        <f>100 * (   ((60*(INT(MIN(D100:D112))))+(100*(MIN(D100:D112)-(INT(MIN(D100:D112))))) )  /  ((60*(INT(D103)))+(100*((D103)-(INT(D103)))))    )</f>
        <v>64.618035611717389</v>
      </c>
      <c r="F103" s="49">
        <v>23.47</v>
      </c>
      <c r="G103" s="51">
        <f>100 * (   ((60*(INT(MIN(F100:F112))))+(100*(MIN(F100:F112)-(INT(MIN(F100:F112))))) )  /  ((60*(INT(F103)))+(100*((F103)-(INT(F103)))))    )</f>
        <v>84.302733006306937</v>
      </c>
      <c r="H103" s="49">
        <v>27.33</v>
      </c>
      <c r="I103" s="51">
        <f>100 * (   ((60*(INT(MIN(H100:H112))))+(100*(MIN(H100:H112)-(INT(MIN(H100:H112))))) )  /  ((60*(INT(H103)))+(100*((H103)-(INT(H103)))))    )</f>
        <v>83.666061705989122</v>
      </c>
      <c r="J103" s="51">
        <f>SUM(I103,G103)</f>
        <v>167.96879471229607</v>
      </c>
      <c r="K103" s="17"/>
      <c r="L103" s="11"/>
    </row>
    <row r="104" spans="1:12" x14ac:dyDescent="0.2">
      <c r="A104" s="79" t="s">
        <v>7</v>
      </c>
      <c r="B104" s="73" t="s">
        <v>111</v>
      </c>
      <c r="C104" s="48" t="s">
        <v>63</v>
      </c>
      <c r="D104" s="49">
        <v>27.19</v>
      </c>
      <c r="E104" s="51">
        <f>100 * (   ((60*(INT(MIN(D100:D112))))+(100*(MIN(D100:D112)-(INT(MIN(D100:D112))))) )  /  ((60*(INT(D104)))+(100*((D104)-(INT(D104)))))    )</f>
        <v>68.639414276998153</v>
      </c>
      <c r="F104" s="49">
        <v>36.17</v>
      </c>
      <c r="G104" s="51">
        <f>100 * (   ((60*(INT(MIN(F100:F112))))+(100*(MIN(F100:F112)-(INT(MIN(F100:F112))))) )  /  ((60*(INT(F104)))+(100*((F104)-(INT(F104)))))    )</f>
        <v>55.259531465319242</v>
      </c>
      <c r="H104" s="49"/>
      <c r="I104" s="51"/>
      <c r="J104" s="51">
        <f>SUM(E104,G104)</f>
        <v>123.89894574231739</v>
      </c>
      <c r="K104" s="17"/>
      <c r="L104" s="11"/>
    </row>
    <row r="105" spans="1:12" x14ac:dyDescent="0.2">
      <c r="A105" s="79" t="s">
        <v>8</v>
      </c>
      <c r="B105" s="73" t="s">
        <v>110</v>
      </c>
      <c r="C105" s="48" t="s">
        <v>63</v>
      </c>
      <c r="D105" s="49">
        <v>18.45</v>
      </c>
      <c r="E105" s="51">
        <f>100 * (   ((60*(INT(MIN(D100:D112))))+(100*(MIN(D100:D112)-(INT(MIN(D100:D112))))) )  /  ((60*(INT(D105)))+(100*((D105)-(INT(D105)))))    )</f>
        <v>100</v>
      </c>
      <c r="F105" s="49" t="s">
        <v>219</v>
      </c>
      <c r="G105" s="52" t="s">
        <v>16</v>
      </c>
      <c r="H105" s="49"/>
      <c r="I105" s="50"/>
      <c r="J105" s="51">
        <f>SUM(E105,G105)</f>
        <v>100</v>
      </c>
      <c r="K105" s="17"/>
      <c r="L105" s="11"/>
    </row>
    <row r="106" spans="1:12" x14ac:dyDescent="0.2">
      <c r="A106" s="80" t="s">
        <v>9</v>
      </c>
      <c r="B106" s="73" t="s">
        <v>180</v>
      </c>
      <c r="C106" s="48" t="s">
        <v>63</v>
      </c>
      <c r="D106" s="49"/>
      <c r="E106" s="51"/>
      <c r="F106" s="49">
        <v>20.25</v>
      </c>
      <c r="G106" s="51">
        <f>100 * (   ((60*(INT(MIN(F100:F112))))+(100*(MIN(F100:F112)-(INT(MIN(F100:F112))))) )  /  ((60*(INT(F106)))+(100*((F106)-(INT(F106)))))    )</f>
        <v>98.204081632653057</v>
      </c>
      <c r="H106" s="49"/>
      <c r="I106" s="51"/>
      <c r="J106" s="51">
        <f t="shared" ref="J106:J112" si="6">SUM(E106,G106)</f>
        <v>98.204081632653057</v>
      </c>
      <c r="K106" s="17"/>
      <c r="L106" s="11"/>
    </row>
    <row r="107" spans="1:12" x14ac:dyDescent="0.2">
      <c r="A107" s="79" t="s">
        <v>10</v>
      </c>
      <c r="B107" s="73" t="s">
        <v>112</v>
      </c>
      <c r="C107" s="48" t="s">
        <v>60</v>
      </c>
      <c r="D107" s="49">
        <v>20.46</v>
      </c>
      <c r="E107" s="51">
        <f>100 * (   ((60*(INT(MIN(D100:D112))))+(100*(MIN(D100:D112)-(INT(MIN(D100:D112))))) )  /  ((60*(INT(D107)))+(100*((D107)-(INT(D107)))))    )</f>
        <v>90.288924558587482</v>
      </c>
      <c r="F107" s="49"/>
      <c r="G107" s="51"/>
      <c r="H107" s="49"/>
      <c r="I107" s="51"/>
      <c r="J107" s="51">
        <f>SUM(E107,G107)</f>
        <v>90.288924558587482</v>
      </c>
      <c r="K107" s="17"/>
      <c r="L107" s="11"/>
    </row>
    <row r="108" spans="1:12" x14ac:dyDescent="0.2">
      <c r="A108" s="80" t="s">
        <v>11</v>
      </c>
      <c r="B108" s="73" t="s">
        <v>193</v>
      </c>
      <c r="C108" s="48" t="s">
        <v>60</v>
      </c>
      <c r="D108" s="49"/>
      <c r="E108" s="51"/>
      <c r="F108" s="49">
        <v>26.07</v>
      </c>
      <c r="G108" s="51">
        <f>100 * (   ((60*(INT(MIN(F100:F112))))+(100*(MIN(F100:F112)-(INT(MIN(F100:F112))))) )  /  ((60*(INT(F108)))+(100*((F108)-(INT(F108)))))    )</f>
        <v>76.770899808551377</v>
      </c>
      <c r="H108" s="49"/>
      <c r="I108" s="51"/>
      <c r="J108" s="51">
        <f>SUM(E108,G108)</f>
        <v>76.770899808551377</v>
      </c>
      <c r="K108" s="17"/>
      <c r="L108" s="11"/>
    </row>
    <row r="109" spans="1:12" x14ac:dyDescent="0.2">
      <c r="A109" s="79" t="s">
        <v>12</v>
      </c>
      <c r="B109" s="73" t="s">
        <v>167</v>
      </c>
      <c r="C109" s="48" t="s">
        <v>63</v>
      </c>
      <c r="D109" s="49"/>
      <c r="E109" s="51"/>
      <c r="F109" s="49">
        <v>26.38</v>
      </c>
      <c r="G109" s="51">
        <f>100 * (   ((60*(INT(MIN(F100:F112))))+(100*(MIN(F100:F112)-(INT(MIN(F100:F112))))) )  /  ((60*(INT(F109)))+(100*((F109)-(INT(F109)))))    )</f>
        <v>75.281602002503135</v>
      </c>
      <c r="H109" s="49"/>
      <c r="I109" s="50"/>
      <c r="J109" s="51">
        <f>SUM(E109,G109)</f>
        <v>75.281602002503135</v>
      </c>
      <c r="K109" s="17"/>
      <c r="L109" s="11"/>
    </row>
    <row r="110" spans="1:12" x14ac:dyDescent="0.2">
      <c r="A110" s="79" t="s">
        <v>13</v>
      </c>
      <c r="B110" s="73" t="s">
        <v>222</v>
      </c>
      <c r="C110" s="48" t="s">
        <v>92</v>
      </c>
      <c r="D110" s="49"/>
      <c r="E110" s="51"/>
      <c r="F110" s="49">
        <v>29.22</v>
      </c>
      <c r="G110" s="51">
        <f>100 * (   ((60*(INT(MIN(F100:F112))))+(100*(MIN(F100:F112)-(INT(MIN(F100:F112))))) )  /  ((60*(INT(F110)))+(100*((F110)-(INT(F110)))))    )</f>
        <v>68.274687854710564</v>
      </c>
      <c r="H110" s="49"/>
      <c r="I110" s="51"/>
      <c r="J110" s="51">
        <f t="shared" si="6"/>
        <v>68.274687854710564</v>
      </c>
      <c r="K110" s="17"/>
      <c r="L110" s="11"/>
    </row>
    <row r="111" spans="1:12" x14ac:dyDescent="0.2">
      <c r="A111" s="79" t="s">
        <v>14</v>
      </c>
      <c r="B111" s="40" t="s">
        <v>107</v>
      </c>
      <c r="C111" s="48" t="s">
        <v>63</v>
      </c>
      <c r="D111" s="49">
        <v>33.47</v>
      </c>
      <c r="E111" s="51">
        <f>100 * (   ((60*(INT(MIN(D100:D112))))+(100*(MIN(D100:D112)-(INT(MIN(D100:D112))))) )  /  ((60*(INT(D111)))+(100*((D111)-(INT(D111)))))    )</f>
        <v>55.500740009866803</v>
      </c>
      <c r="F111" s="49"/>
      <c r="G111" s="51"/>
      <c r="H111" s="49"/>
      <c r="I111" s="51"/>
      <c r="J111" s="51">
        <f t="shared" si="6"/>
        <v>55.500740009866803</v>
      </c>
      <c r="K111" s="17"/>
      <c r="L111" s="11"/>
    </row>
    <row r="112" spans="1:12" ht="13.5" thickBot="1" x14ac:dyDescent="0.25">
      <c r="A112" s="81" t="s">
        <v>15</v>
      </c>
      <c r="B112" s="75" t="s">
        <v>191</v>
      </c>
      <c r="C112" s="53" t="s">
        <v>160</v>
      </c>
      <c r="D112" s="54">
        <v>37.22</v>
      </c>
      <c r="E112" s="55">
        <f>100 * (   ((60*(INT(MIN(D100:D112))))+(100*(MIN(D100:D112)-(INT(MIN(D100:D112))))) )  /  ((60*(INT(D112)))+(100*((D112)-(INT(D112)))))    )</f>
        <v>50.178412132024974</v>
      </c>
      <c r="F112" s="54"/>
      <c r="G112" s="55"/>
      <c r="H112" s="54"/>
      <c r="I112" s="55"/>
      <c r="J112" s="55">
        <f t="shared" si="6"/>
        <v>50.178412132024974</v>
      </c>
      <c r="K112" s="17"/>
      <c r="L112" s="11"/>
    </row>
    <row r="113" spans="1:12" ht="13.5" thickBot="1" x14ac:dyDescent="0.25">
      <c r="A113" s="3"/>
    </row>
    <row r="114" spans="1:12" ht="13.5" customHeight="1" x14ac:dyDescent="0.25">
      <c r="A114" s="158"/>
      <c r="B114" s="152" t="s">
        <v>20</v>
      </c>
      <c r="C114" s="162" t="s">
        <v>2</v>
      </c>
      <c r="D114" s="165" t="s">
        <v>209</v>
      </c>
      <c r="E114" s="165"/>
      <c r="F114" s="165" t="s">
        <v>210</v>
      </c>
      <c r="G114" s="165"/>
      <c r="H114" s="165" t="s">
        <v>203</v>
      </c>
      <c r="I114" s="165"/>
      <c r="J114" s="172" t="s">
        <v>68</v>
      </c>
      <c r="K114" s="169"/>
      <c r="L114" s="169"/>
    </row>
    <row r="115" spans="1:12" ht="13.5" customHeight="1" x14ac:dyDescent="0.25">
      <c r="A115" s="159"/>
      <c r="B115" s="161"/>
      <c r="C115" s="163"/>
      <c r="D115" s="170" t="s">
        <v>211</v>
      </c>
      <c r="E115" s="170"/>
      <c r="F115" s="170" t="s">
        <v>212</v>
      </c>
      <c r="G115" s="170"/>
      <c r="H115" s="170" t="s">
        <v>213</v>
      </c>
      <c r="I115" s="170"/>
      <c r="J115" s="173"/>
      <c r="K115" s="169"/>
      <c r="L115" s="169"/>
    </row>
    <row r="116" spans="1:12" ht="13.5" customHeight="1" thickBot="1" x14ac:dyDescent="0.25">
      <c r="A116" s="160"/>
      <c r="B116" s="153"/>
      <c r="C116" s="164"/>
      <c r="D116" s="26" t="s">
        <v>0</v>
      </c>
      <c r="E116" s="27" t="s">
        <v>1</v>
      </c>
      <c r="F116" s="26" t="s">
        <v>0</v>
      </c>
      <c r="G116" s="27" t="s">
        <v>1</v>
      </c>
      <c r="H116" s="26" t="s">
        <v>0</v>
      </c>
      <c r="I116" s="27" t="s">
        <v>1</v>
      </c>
      <c r="J116" s="174"/>
      <c r="K116" s="14"/>
      <c r="L116" s="15"/>
    </row>
    <row r="117" spans="1:12" x14ac:dyDescent="0.2">
      <c r="A117" s="43" t="s">
        <v>3</v>
      </c>
      <c r="B117" s="84" t="s">
        <v>113</v>
      </c>
      <c r="C117" s="44" t="s">
        <v>52</v>
      </c>
      <c r="D117" s="45">
        <v>21.21</v>
      </c>
      <c r="E117" s="46">
        <f>100 * (   ((60*(INT(MIN(D117:D133))))+(100*(MIN(D117:D133)-(INT(MIN(D117:D133))))) )  /  ((60*(INT(D117)))+(100*((D117)-(INT(D117)))))    )</f>
        <v>100</v>
      </c>
      <c r="F117" s="45">
        <v>13.33</v>
      </c>
      <c r="G117" s="46">
        <f>100 * (   ((60*(INT(MIN(F117:F133))))+(100*(MIN(F117:F133)-(INT(MIN(F117:F133))))) )  /  ((60*(INT(F117)))+(100*((F117)-(INT(F117)))))    )</f>
        <v>100</v>
      </c>
      <c r="H117" s="45">
        <v>21.03</v>
      </c>
      <c r="I117" s="47">
        <f>100 * (   ((60*(INT(MIN(H117:H133))))+(100*(MIN(H117:H133)-(INT(MIN(H117:H133))))) )  /  ((60*(INT(H117)))+(100*((H117)-(INT(H117)))))    )</f>
        <v>96.516231195566121</v>
      </c>
      <c r="J117" s="46">
        <f>SUM(E117,G117)</f>
        <v>200</v>
      </c>
      <c r="K117" s="12"/>
      <c r="L117" s="11"/>
    </row>
    <row r="118" spans="1:12" x14ac:dyDescent="0.2">
      <c r="A118" s="79" t="s">
        <v>4</v>
      </c>
      <c r="B118" s="40" t="s">
        <v>32</v>
      </c>
      <c r="C118" s="48" t="s">
        <v>52</v>
      </c>
      <c r="D118" s="49"/>
      <c r="E118" s="51"/>
      <c r="F118" s="49">
        <v>14.44</v>
      </c>
      <c r="G118" s="51">
        <f>100 * (   ((60*(INT(MIN(F117:F133))))+(100*(MIN(F117:F133)-(INT(MIN(F117:F133))))) )  /  ((60*(INT(F118)))+(100*((F118)-(INT(F118)))))    )</f>
        <v>91.968325791855193</v>
      </c>
      <c r="H118" s="49">
        <v>20.190000000000001</v>
      </c>
      <c r="I118" s="51">
        <f>100 * (   ((60*(INT(MIN(H117:H133))))+(100*(MIN(H117:H133)-(INT(MIN(H117:H133))))) )  /  ((60*(INT(H118)))+(100*((H118)-(INT(H118)))))    )</f>
        <v>100</v>
      </c>
      <c r="J118" s="51">
        <f>SUM(I118,G118)</f>
        <v>191.96832579185519</v>
      </c>
      <c r="K118" s="12"/>
      <c r="L118" s="11"/>
    </row>
    <row r="119" spans="1:12" x14ac:dyDescent="0.2">
      <c r="A119" s="79" t="s">
        <v>5</v>
      </c>
      <c r="B119" s="73" t="s">
        <v>26</v>
      </c>
      <c r="C119" s="48" t="s">
        <v>61</v>
      </c>
      <c r="D119" s="49"/>
      <c r="E119" s="50"/>
      <c r="F119" s="49">
        <v>13.5</v>
      </c>
      <c r="G119" s="51">
        <f>100 * (   ((60*(INT(MIN(F117:F133))))+(100*(MIN(F117:F133)-(INT(MIN(F117:F133))))) )  /  ((60*(INT(F119)))+(100*((F119)-(INT(F119)))))    )</f>
        <v>97.951807228915669</v>
      </c>
      <c r="H119" s="49">
        <v>21.37</v>
      </c>
      <c r="I119" s="51">
        <f>100 * (   ((60*(INT(MIN(H117:H133))))+(100*(MIN(H117:H133)-(INT(MIN(H117:H133))))) )  /  ((60*(INT(H119)))+(100*((H119)-(INT(H119)))))    )</f>
        <v>93.986121819583673</v>
      </c>
      <c r="J119" s="51">
        <f>SUM(I119,G119)</f>
        <v>191.93792904849934</v>
      </c>
      <c r="K119" s="12"/>
      <c r="L119" s="11"/>
    </row>
    <row r="120" spans="1:12" x14ac:dyDescent="0.2">
      <c r="A120" s="79" t="s">
        <v>6</v>
      </c>
      <c r="B120" s="73" t="s">
        <v>25</v>
      </c>
      <c r="C120" s="48" t="s">
        <v>59</v>
      </c>
      <c r="D120" s="49">
        <v>24.32</v>
      </c>
      <c r="E120" s="51">
        <f>100 * (   ((60*(INT(MIN(D117:D133))))+(100*(MIN(D117:D133)-(INT(MIN(D117:D133))))) )  /  ((60*(INT(D120)))+(100*((D120)-(INT(D120)))))    )</f>
        <v>87.02445652173914</v>
      </c>
      <c r="F120" s="49"/>
      <c r="G120" s="51"/>
      <c r="H120" s="49">
        <v>25.03</v>
      </c>
      <c r="I120" s="51">
        <f>100 * (   ((60*(INT(MIN(H117:H133))))+(100*(MIN(H117:H133)-(INT(MIN(H117:H133))))) )  /  ((60*(INT(H120)))+(100*((H120)-(INT(H120)))))    )</f>
        <v>81.104457751164347</v>
      </c>
      <c r="J120" s="51">
        <f>SUM(E120,I120)</f>
        <v>168.1289142729035</v>
      </c>
      <c r="K120" s="12"/>
      <c r="L120" s="11"/>
    </row>
    <row r="121" spans="1:12" x14ac:dyDescent="0.2">
      <c r="A121" s="79" t="s">
        <v>7</v>
      </c>
      <c r="B121" s="73" t="s">
        <v>115</v>
      </c>
      <c r="C121" s="48" t="s">
        <v>63</v>
      </c>
      <c r="D121" s="49">
        <v>25.59</v>
      </c>
      <c r="E121" s="51">
        <f>100 * (   ((60*(INT(MIN(D117:D133))))+(100*(MIN(D117:D133)-(INT(MIN(D117:D133))))) )  /  ((60*(INT(D121)))+(100*((D121)-(INT(D121)))))    )</f>
        <v>82.168056446440033</v>
      </c>
      <c r="F121" s="49">
        <v>23.06</v>
      </c>
      <c r="G121" s="51">
        <f>100 * (   ((60*(INT(MIN(F117:F133))))+(100*(MIN(F117:F133)-(INT(MIN(F117:F133))))) )  /  ((60*(INT(F121)))+(100*((F121)-(INT(F121)))))    )</f>
        <v>58.658008658008661</v>
      </c>
      <c r="H121" s="49"/>
      <c r="I121" s="50"/>
      <c r="J121" s="51">
        <f>SUM(E121,G121)</f>
        <v>140.8260651044487</v>
      </c>
      <c r="K121" s="12"/>
      <c r="L121" s="11"/>
    </row>
    <row r="122" spans="1:12" x14ac:dyDescent="0.2">
      <c r="A122" s="79" t="s">
        <v>8</v>
      </c>
      <c r="B122" s="73" t="s">
        <v>116</v>
      </c>
      <c r="C122" s="48" t="s">
        <v>63</v>
      </c>
      <c r="D122" s="49"/>
      <c r="E122" s="50"/>
      <c r="F122" s="49">
        <v>20.11</v>
      </c>
      <c r="G122" s="51">
        <f>100 * (   ((60*(INT(MIN(F117:F133))))+(100*(MIN(F117:F133)-(INT(MIN(F117:F133))))) )  /  ((60*(INT(F122)))+(100*((F122)-(INT(F122)))))    )</f>
        <v>67.134599504541697</v>
      </c>
      <c r="H122" s="49">
        <v>36.270000000000003</v>
      </c>
      <c r="I122" s="51">
        <f>100 * (   ((60*(INT(MIN(H117:H133))))+(100*(MIN(H117:H133)-(INT(MIN(H117:H133))))) )  /  ((60*(INT(H122)))+(100*((H122)-(INT(H122)))))    )</f>
        <v>55.738454503886601</v>
      </c>
      <c r="J122" s="51">
        <f>SUM(I122,G122)</f>
        <v>122.8730540084283</v>
      </c>
      <c r="K122" s="12"/>
      <c r="L122" s="11"/>
    </row>
    <row r="123" spans="1:12" x14ac:dyDescent="0.2">
      <c r="A123" s="80" t="s">
        <v>9</v>
      </c>
      <c r="B123" s="73" t="s">
        <v>38</v>
      </c>
      <c r="C123" s="48" t="s">
        <v>61</v>
      </c>
      <c r="D123" s="49">
        <v>32.11</v>
      </c>
      <c r="E123" s="51">
        <f>100 * (   ((60*(INT(MIN(D117:D133))))+(100*(MIN(D117:D133)-(INT(MIN(D117:D133))))) )  /  ((60*(INT(D123)))+(100*((D123)-(INT(D123)))))    )</f>
        <v>66.338684619368209</v>
      </c>
      <c r="F123" s="49"/>
      <c r="G123" s="51"/>
      <c r="H123" s="49">
        <v>36.33</v>
      </c>
      <c r="I123" s="51">
        <f>100 * (   ((60*(INT(MIN(H117:H133))))+(100*(MIN(H117:H133)-(INT(MIN(H117:H133))))) )  /  ((60*(INT(H123)))+(100*((H123)-(INT(H123)))))    )</f>
        <v>55.585955312357513</v>
      </c>
      <c r="J123" s="51">
        <f>SUM(E123,I123)</f>
        <v>121.92463993172572</v>
      </c>
      <c r="K123" s="12"/>
      <c r="L123" s="11"/>
    </row>
    <row r="124" spans="1:12" x14ac:dyDescent="0.2">
      <c r="A124" s="79" t="s">
        <v>10</v>
      </c>
      <c r="B124" s="73" t="s">
        <v>194</v>
      </c>
      <c r="C124" s="48" t="s">
        <v>160</v>
      </c>
      <c r="D124" s="49"/>
      <c r="E124" s="51"/>
      <c r="F124" s="49">
        <v>14.35</v>
      </c>
      <c r="G124" s="51">
        <f>100 * (   ((60*(INT(MIN(F117:F133))))+(100*(MIN(F117:F133)-(INT(MIN(F117:F133))))) )  /  ((60*(INT(F124)))+(100*((F124)-(INT(F124)))))    )</f>
        <v>92.914285714285711</v>
      </c>
      <c r="H124" s="49"/>
      <c r="I124" s="51"/>
      <c r="J124" s="51">
        <f>SUM(E124,G124)</f>
        <v>92.914285714285711</v>
      </c>
      <c r="K124" s="12"/>
      <c r="L124" s="11"/>
    </row>
    <row r="125" spans="1:12" x14ac:dyDescent="0.2">
      <c r="A125" s="80" t="s">
        <v>11</v>
      </c>
      <c r="B125" s="73" t="s">
        <v>195</v>
      </c>
      <c r="C125" s="48" t="s">
        <v>63</v>
      </c>
      <c r="D125" s="49"/>
      <c r="E125" s="51"/>
      <c r="F125" s="49">
        <v>34.53</v>
      </c>
      <c r="G125" s="51">
        <f>100 * (   ((60*(INT(MIN(F117:F133))))+(100*(MIN(F117:F133)-(INT(MIN(F117:F133))))) )  /  ((60*(INT(F125)))+(100*((F125)-(INT(F125)))))    )</f>
        <v>38.843764930721456</v>
      </c>
      <c r="H125" s="49">
        <v>47.29</v>
      </c>
      <c r="I125" s="51">
        <f>100 * (   ((60*(INT(MIN(H117:H133))))+(100*(MIN(H117:H133)-(INT(MIN(H117:H133))))) )  /  ((60*(INT(H125)))+(100*((H125)-(INT(H125)))))    )</f>
        <v>42.786942786942795</v>
      </c>
      <c r="J125" s="51">
        <f>SUM(I125,G125)</f>
        <v>81.630707717664251</v>
      </c>
      <c r="K125" s="12"/>
      <c r="L125" s="11"/>
    </row>
    <row r="126" spans="1:12" x14ac:dyDescent="0.2">
      <c r="A126" s="79" t="s">
        <v>12</v>
      </c>
      <c r="B126" s="73" t="s">
        <v>114</v>
      </c>
      <c r="C126" s="48" t="s">
        <v>59</v>
      </c>
      <c r="D126" s="49">
        <v>26.41</v>
      </c>
      <c r="E126" s="51">
        <f>100 * (   ((60*(INT(MIN(D117:D133))))+(100*(MIN(D117:D133)-(INT(MIN(D117:D133))))) )  /  ((60*(INT(D126)))+(100*((D126)-(INT(D126)))))    )</f>
        <v>80.012492192379753</v>
      </c>
      <c r="F126" s="49"/>
      <c r="G126" s="51"/>
      <c r="H126" s="49"/>
      <c r="I126" s="51"/>
      <c r="J126" s="51">
        <f>SUM(E126,G126)</f>
        <v>80.012492192379753</v>
      </c>
      <c r="K126" s="12"/>
      <c r="L126" s="11"/>
    </row>
    <row r="127" spans="1:12" x14ac:dyDescent="0.2">
      <c r="A127" s="79" t="s">
        <v>13</v>
      </c>
      <c r="B127" s="73" t="s">
        <v>161</v>
      </c>
      <c r="C127" s="48" t="s">
        <v>63</v>
      </c>
      <c r="D127" s="49"/>
      <c r="E127" s="51"/>
      <c r="F127" s="49"/>
      <c r="G127" s="51"/>
      <c r="H127" s="49">
        <v>25.4</v>
      </c>
      <c r="I127" s="51">
        <f>100 * (   ((60*(INT(MIN(H117:H133))))+(100*(MIN(H117:H133)-(INT(MIN(H117:H133))))) )  /  ((60*(INT(H127)))+(100*((H127)-(INT(H127)))))    )</f>
        <v>79.155844155844179</v>
      </c>
      <c r="J127" s="51">
        <f>SUM(E127,I127)</f>
        <v>79.155844155844179</v>
      </c>
      <c r="K127" s="12"/>
      <c r="L127" s="11"/>
    </row>
    <row r="128" spans="1:12" x14ac:dyDescent="0.2">
      <c r="A128" s="79" t="s">
        <v>14</v>
      </c>
      <c r="B128" s="73" t="s">
        <v>27</v>
      </c>
      <c r="C128" s="48" t="s">
        <v>59</v>
      </c>
      <c r="D128" s="49"/>
      <c r="E128" s="50"/>
      <c r="F128" s="49">
        <v>18.07</v>
      </c>
      <c r="G128" s="51">
        <f>100 * (   ((60*(INT(MIN(F117:F133))))+(100*(MIN(F117:F133)-(INT(MIN(F117:F133))))) )  /  ((60*(INT(F128)))+(100*((F128)-(INT(F128)))))    )</f>
        <v>74.793008279668811</v>
      </c>
      <c r="H128" s="49"/>
      <c r="I128" s="51"/>
      <c r="J128" s="51">
        <f t="shared" ref="J128:J133" si="7">SUM(E128,G128)</f>
        <v>74.793008279668811</v>
      </c>
      <c r="K128" s="12"/>
      <c r="L128" s="11"/>
    </row>
    <row r="129" spans="1:12" x14ac:dyDescent="0.2">
      <c r="A129" s="79" t="s">
        <v>15</v>
      </c>
      <c r="B129" s="73" t="s">
        <v>169</v>
      </c>
      <c r="C129" s="48" t="s">
        <v>87</v>
      </c>
      <c r="D129" s="49"/>
      <c r="E129" s="51"/>
      <c r="F129" s="49"/>
      <c r="G129" s="51"/>
      <c r="H129" s="49">
        <v>28.5</v>
      </c>
      <c r="I129" s="51">
        <f>100 * (   ((60*(INT(MIN(H117:H133))))+(100*(MIN(H117:H133)-(INT(MIN(H117:H133))))) )  /  ((60*(INT(H129)))+(100*((H129)-(INT(H129)))))    )</f>
        <v>70.462427745664755</v>
      </c>
      <c r="J129" s="51">
        <f>SUM(E129,I129)</f>
        <v>70.462427745664755</v>
      </c>
      <c r="K129" s="12"/>
      <c r="L129" s="11"/>
    </row>
    <row r="130" spans="1:12" x14ac:dyDescent="0.2">
      <c r="A130" s="79" t="s">
        <v>33</v>
      </c>
      <c r="B130" s="73" t="s">
        <v>117</v>
      </c>
      <c r="C130" s="48" t="s">
        <v>63</v>
      </c>
      <c r="D130" s="49"/>
      <c r="E130" s="50"/>
      <c r="F130" s="49"/>
      <c r="G130" s="51"/>
      <c r="H130" s="49">
        <v>32.26</v>
      </c>
      <c r="I130" s="51">
        <f>100 * (   ((60*(INT(MIN(H117:H133))))+(100*(MIN(H117:H133)-(INT(MIN(H117:H133))))) )  /  ((60*(INT(H130)))+(100*((H130)-(INT(H130)))))    )</f>
        <v>62.641315519013382</v>
      </c>
      <c r="J130" s="51">
        <f>SUM(E130,I130)</f>
        <v>62.641315519013382</v>
      </c>
      <c r="K130" s="12"/>
      <c r="L130" s="11"/>
    </row>
    <row r="131" spans="1:12" x14ac:dyDescent="0.2">
      <c r="A131" s="79" t="s">
        <v>34</v>
      </c>
      <c r="B131" s="73" t="s">
        <v>223</v>
      </c>
      <c r="C131" s="48" t="s">
        <v>59</v>
      </c>
      <c r="D131" s="49"/>
      <c r="E131" s="51"/>
      <c r="F131" s="49">
        <v>21.41</v>
      </c>
      <c r="G131" s="51">
        <f>100 * (   ((60*(INT(MIN(F117:F133))))+(100*(MIN(F117:F133)-(INT(MIN(F117:F133))))) )  /  ((60*(INT(F131)))+(100*((F131)-(INT(F131)))))    )</f>
        <v>62.490392006149122</v>
      </c>
      <c r="H131" s="49"/>
      <c r="I131" s="51"/>
      <c r="J131" s="51">
        <f>SUM(E131,G131)</f>
        <v>62.490392006149122</v>
      </c>
      <c r="K131" s="12"/>
      <c r="L131" s="11"/>
    </row>
    <row r="132" spans="1:12" x14ac:dyDescent="0.2">
      <c r="A132" s="79" t="s">
        <v>35</v>
      </c>
      <c r="B132" s="73" t="s">
        <v>118</v>
      </c>
      <c r="C132" s="48" t="s">
        <v>160</v>
      </c>
      <c r="D132" s="49"/>
      <c r="E132" s="52" t="s">
        <v>16</v>
      </c>
      <c r="F132" s="49">
        <v>22.5</v>
      </c>
      <c r="G132" s="51">
        <f>100 * (   ((60*(INT(MIN(F117:F133))))+(100*(MIN(F117:F133)-(INT(MIN(F117:F133))))) )  /  ((60*(INT(F132)))+(100*((F132)-(INT(F132)))))    )</f>
        <v>59.343065693430653</v>
      </c>
      <c r="H132" s="49"/>
      <c r="I132" s="51"/>
      <c r="J132" s="51">
        <f>SUM(E132,G132)</f>
        <v>59.343065693430653</v>
      </c>
      <c r="K132" s="12"/>
      <c r="L132" s="11"/>
    </row>
    <row r="133" spans="1:12" ht="13.5" thickBot="1" x14ac:dyDescent="0.25">
      <c r="A133" s="81" t="s">
        <v>36</v>
      </c>
      <c r="B133" s="75" t="s">
        <v>166</v>
      </c>
      <c r="C133" s="53" t="s">
        <v>60</v>
      </c>
      <c r="D133" s="54"/>
      <c r="E133" s="89"/>
      <c r="F133" s="54">
        <v>23.1</v>
      </c>
      <c r="G133" s="55">
        <f>100 * (   ((60*(INT(MIN(F117:F133))))+(100*(MIN(F117:F133)-(INT(MIN(F117:F133))))) )  /  ((60*(INT(F133)))+(100*((F133)-(INT(F133)))))    )</f>
        <v>58.489208633093511</v>
      </c>
      <c r="H133" s="54"/>
      <c r="I133" s="55"/>
      <c r="J133" s="55">
        <f t="shared" si="7"/>
        <v>58.489208633093511</v>
      </c>
      <c r="K133" s="12"/>
      <c r="L133" s="11"/>
    </row>
    <row r="134" spans="1:12" ht="13.5" thickBot="1" x14ac:dyDescent="0.25">
      <c r="A134" s="3"/>
    </row>
    <row r="135" spans="1:12" ht="13.5" customHeight="1" x14ac:dyDescent="0.25">
      <c r="A135" s="158"/>
      <c r="B135" s="152" t="s">
        <v>19</v>
      </c>
      <c r="C135" s="162" t="s">
        <v>2</v>
      </c>
      <c r="D135" s="165" t="s">
        <v>209</v>
      </c>
      <c r="E135" s="165"/>
      <c r="F135" s="165" t="s">
        <v>210</v>
      </c>
      <c r="G135" s="165"/>
      <c r="H135" s="165" t="s">
        <v>203</v>
      </c>
      <c r="I135" s="165"/>
      <c r="J135" s="172" t="s">
        <v>68</v>
      </c>
      <c r="K135" s="169"/>
      <c r="L135" s="169"/>
    </row>
    <row r="136" spans="1:12" ht="13.5" customHeight="1" x14ac:dyDescent="0.25">
      <c r="A136" s="159"/>
      <c r="B136" s="161"/>
      <c r="C136" s="163"/>
      <c r="D136" s="170" t="s">
        <v>211</v>
      </c>
      <c r="E136" s="170"/>
      <c r="F136" s="170" t="s">
        <v>212</v>
      </c>
      <c r="G136" s="170"/>
      <c r="H136" s="170" t="s">
        <v>213</v>
      </c>
      <c r="I136" s="170"/>
      <c r="J136" s="173"/>
      <c r="K136" s="169"/>
      <c r="L136" s="169"/>
    </row>
    <row r="137" spans="1:12" ht="13.5" customHeight="1" thickBot="1" x14ac:dyDescent="0.25">
      <c r="A137" s="160"/>
      <c r="B137" s="153"/>
      <c r="C137" s="164"/>
      <c r="D137" s="26" t="s">
        <v>0</v>
      </c>
      <c r="E137" s="27" t="s">
        <v>1</v>
      </c>
      <c r="F137" s="26" t="s">
        <v>0</v>
      </c>
      <c r="G137" s="27" t="s">
        <v>1</v>
      </c>
      <c r="H137" s="26" t="s">
        <v>0</v>
      </c>
      <c r="I137" s="27" t="s">
        <v>1</v>
      </c>
      <c r="J137" s="174"/>
      <c r="K137" s="14"/>
      <c r="L137" s="15"/>
    </row>
    <row r="138" spans="1:12" ht="12.75" customHeight="1" x14ac:dyDescent="0.2">
      <c r="A138" s="82" t="s">
        <v>3</v>
      </c>
      <c r="B138" s="84" t="s">
        <v>121</v>
      </c>
      <c r="C138" s="44" t="s">
        <v>63</v>
      </c>
      <c r="D138" s="45"/>
      <c r="E138" s="47"/>
      <c r="F138" s="45">
        <v>15.08</v>
      </c>
      <c r="G138" s="46">
        <f>100 * (   ((60*(INT(MIN(F138:F146))))+(100*(MIN(F138:F146)-(INT(MIN(F138:F146))))) )  /  ((60*(INT(F138)))+(100*((F138)-(INT(F138)))))    )</f>
        <v>100</v>
      </c>
      <c r="H138" s="45">
        <v>19.29</v>
      </c>
      <c r="I138" s="46">
        <f>100 * (   ((60*(INT(MIN(H138:H146))))+(100*(MIN(H138:H146)-(INT(MIN(H138:H146))))) )  /  ((60*(INT(H138)))+(100*((H138)-(INT(H138)))))    )</f>
        <v>100</v>
      </c>
      <c r="J138" s="46">
        <f>SUM(I138,G138)</f>
        <v>200</v>
      </c>
      <c r="K138" s="12"/>
      <c r="L138" s="11"/>
    </row>
    <row r="139" spans="1:12" ht="12.75" customHeight="1" x14ac:dyDescent="0.2">
      <c r="A139" s="79" t="s">
        <v>4</v>
      </c>
      <c r="B139" s="73" t="s">
        <v>21</v>
      </c>
      <c r="C139" s="48" t="s">
        <v>87</v>
      </c>
      <c r="D139" s="49">
        <v>17.440000000000001</v>
      </c>
      <c r="E139" s="51">
        <f>100 * (   ((60*(INT(MIN(D138:D146))))+(100*(MIN(D138:D146)-(INT(MIN(D138:D146))))) )  /  ((60*(INT(D139)))+(100*((D139)-(INT(D139)))))    )</f>
        <v>100</v>
      </c>
      <c r="F139" s="49"/>
      <c r="G139" s="51"/>
      <c r="H139" s="49">
        <v>20.309999999999999</v>
      </c>
      <c r="I139" s="51">
        <f>100 * (   ((60*(INT(MIN(H138:H146))))+(100*(MIN(H138:H146)-(INT(MIN(H138:H146))))) )  /  ((60*(INT(H139)))+(100*((H139)-(INT(H139)))))    )</f>
        <v>94.963444354183608</v>
      </c>
      <c r="J139" s="51">
        <f>SUM(E139,I139)</f>
        <v>194.96344435418359</v>
      </c>
      <c r="K139" s="12"/>
      <c r="L139" s="11"/>
    </row>
    <row r="140" spans="1:12" ht="12.75" customHeight="1" x14ac:dyDescent="0.2">
      <c r="A140" s="79" t="s">
        <v>5</v>
      </c>
      <c r="B140" s="73" t="s">
        <v>182</v>
      </c>
      <c r="C140" s="48" t="s">
        <v>63</v>
      </c>
      <c r="D140" s="49"/>
      <c r="E140" s="51"/>
      <c r="F140" s="49">
        <v>20</v>
      </c>
      <c r="G140" s="51">
        <f>100 * (   ((60*(INT(MIN(F138:F146))))+(100*(MIN(F138:F146)-(INT(MIN(F138:F146))))) )  /  ((60*(INT(F140)))+(100*((F140)-(INT(F140)))))    )</f>
        <v>75.666666666666671</v>
      </c>
      <c r="H140" s="49">
        <v>24.15</v>
      </c>
      <c r="I140" s="51">
        <f>100 * (   ((60*(INT(MIN(H138:H146))))+(100*(MIN(H138:H146)-(INT(MIN(H138:H146))))) )  /  ((60*(INT(H140)))+(100*((H140)-(INT(H140)))))    )</f>
        <v>80.343642611683862</v>
      </c>
      <c r="J140" s="51">
        <f>SUM(I140,G140)</f>
        <v>156.01030927835052</v>
      </c>
      <c r="K140" s="12"/>
      <c r="L140" s="11"/>
    </row>
    <row r="141" spans="1:12" ht="12.75" customHeight="1" x14ac:dyDescent="0.2">
      <c r="A141" s="79" t="s">
        <v>6</v>
      </c>
      <c r="B141" s="40" t="s">
        <v>73</v>
      </c>
      <c r="C141" s="48" t="s">
        <v>160</v>
      </c>
      <c r="D141" s="49">
        <v>29.2</v>
      </c>
      <c r="E141" s="51">
        <f>100 * (   ((60*(INT(MIN(D138:D146))))+(100*(MIN(D138:D146)-(INT(MIN(D138:D146))))) )  /  ((60*(INT(D141)))+(100*((D141)-(INT(D141)))))    )</f>
        <v>60.454545454545475</v>
      </c>
      <c r="F141" s="49">
        <v>25.07</v>
      </c>
      <c r="G141" s="51">
        <f>100 * (   ((60*(INT(MIN(F138:F146))))+(100*(MIN(F138:F146)-(INT(MIN(F138:F146))))) )  /  ((60*(INT(F141)))+(100*((F141)-(INT(F141)))))    )</f>
        <v>60.252156602521566</v>
      </c>
      <c r="H141" s="49"/>
      <c r="I141" s="51"/>
      <c r="J141" s="51">
        <f>SUM(E141,G141)</f>
        <v>120.70670205706705</v>
      </c>
      <c r="K141" s="12"/>
      <c r="L141" s="11"/>
    </row>
    <row r="142" spans="1:12" ht="12.75" customHeight="1" x14ac:dyDescent="0.2">
      <c r="A142" s="79" t="s">
        <v>7</v>
      </c>
      <c r="B142" s="40" t="s">
        <v>119</v>
      </c>
      <c r="C142" s="48" t="s">
        <v>59</v>
      </c>
      <c r="D142" s="49">
        <v>20.29</v>
      </c>
      <c r="E142" s="51">
        <f>100 * (   ((60*(INT(MIN(D138:D146))))+(100*(MIN(D138:D146)-(INT(MIN(D138:D146))))) )  /  ((60*(INT(D142)))+(100*((D142)-(INT(D142)))))    )</f>
        <v>86.574450772986182</v>
      </c>
      <c r="F142" s="49"/>
      <c r="G142" s="51"/>
      <c r="H142" s="49"/>
      <c r="I142" s="50"/>
      <c r="J142" s="51">
        <f t="shared" ref="J142:J144" si="8">SUM(E142,G142)</f>
        <v>86.574450772986182</v>
      </c>
      <c r="K142" s="12"/>
      <c r="L142" s="11"/>
    </row>
    <row r="143" spans="1:12" ht="12.75" customHeight="1" x14ac:dyDescent="0.2">
      <c r="A143" s="79" t="s">
        <v>8</v>
      </c>
      <c r="B143" s="73" t="s">
        <v>18</v>
      </c>
      <c r="C143" s="48" t="s">
        <v>52</v>
      </c>
      <c r="D143" s="49"/>
      <c r="E143" s="51"/>
      <c r="F143" s="49">
        <v>18.3</v>
      </c>
      <c r="G143" s="51">
        <f>100 * (   ((60*(INT(MIN(F138:F146))))+(100*(MIN(F138:F146)-(INT(MIN(F138:F146))))) )  /  ((60*(INT(F143)))+(100*((F143)-(INT(F143)))))    )</f>
        <v>81.801801801801801</v>
      </c>
      <c r="H143" s="49"/>
      <c r="I143" s="51"/>
      <c r="J143" s="51">
        <f>SUM(E143,G143)</f>
        <v>81.801801801801801</v>
      </c>
      <c r="K143" s="12"/>
      <c r="L143" s="11"/>
    </row>
    <row r="144" spans="1:12" ht="12.75" customHeight="1" x14ac:dyDescent="0.2">
      <c r="A144" s="79" t="s">
        <v>9</v>
      </c>
      <c r="B144" s="73" t="s">
        <v>22</v>
      </c>
      <c r="C144" s="48" t="s">
        <v>63</v>
      </c>
      <c r="D144" s="49">
        <v>22.4</v>
      </c>
      <c r="E144" s="51">
        <f>100 * (   ((60*(INT(MIN(D138:D146))))+(100*(MIN(D138:D146)-(INT(MIN(D138:D146))))) )  /  ((60*(INT(D144)))+(100*((D144)-(INT(D144)))))    )</f>
        <v>78.235294117647086</v>
      </c>
      <c r="F144" s="49" t="s">
        <v>81</v>
      </c>
      <c r="G144" s="52" t="s">
        <v>16</v>
      </c>
      <c r="H144" s="49"/>
      <c r="I144" s="51"/>
      <c r="J144" s="51">
        <f t="shared" si="8"/>
        <v>78.235294117647086</v>
      </c>
      <c r="K144" s="12"/>
      <c r="L144" s="11"/>
    </row>
    <row r="145" spans="1:12" ht="12.75" customHeight="1" x14ac:dyDescent="0.2">
      <c r="A145" s="79" t="s">
        <v>10</v>
      </c>
      <c r="B145" s="73" t="s">
        <v>228</v>
      </c>
      <c r="C145" s="48" t="s">
        <v>52</v>
      </c>
      <c r="D145" s="49"/>
      <c r="E145" s="51"/>
      <c r="F145" s="49">
        <v>22.51</v>
      </c>
      <c r="G145" s="51">
        <f>100 * (   ((60*(INT(MIN(F138:F146))))+(100*(MIN(F138:F146)-(INT(MIN(F138:F146))))) )  /  ((60*(INT(F145)))+(100*((F145)-(INT(F145)))))    )</f>
        <v>66.229029905178692</v>
      </c>
      <c r="H145" s="49"/>
      <c r="I145" s="51"/>
      <c r="J145" s="51">
        <f>SUM(E145,G145)</f>
        <v>66.229029905178692</v>
      </c>
      <c r="K145" s="12"/>
      <c r="L145" s="11"/>
    </row>
    <row r="146" spans="1:12" s="18" customFormat="1" ht="12.75" customHeight="1" thickBot="1" x14ac:dyDescent="0.25">
      <c r="A146" s="99" t="s">
        <v>11</v>
      </c>
      <c r="B146" s="75" t="s">
        <v>120</v>
      </c>
      <c r="C146" s="53" t="s">
        <v>63</v>
      </c>
      <c r="D146" s="54"/>
      <c r="E146" s="55"/>
      <c r="F146" s="54"/>
      <c r="G146" s="55"/>
      <c r="H146" s="54">
        <v>31.23</v>
      </c>
      <c r="I146" s="55">
        <f>100 * (   ((60*(INT(MIN(H138:H146))))+(100*(MIN(H138:H146)-(INT(MIN(H138:H146))))) )  /  ((60*(INT(H146)))+(100*((H146)-(INT(H146)))))    )</f>
        <v>62.081784386617102</v>
      </c>
      <c r="J146" s="55">
        <f>SUM(E146,I146)</f>
        <v>62.081784386617102</v>
      </c>
      <c r="K146" s="12"/>
      <c r="L146" s="11"/>
    </row>
    <row r="147" spans="1:12" ht="13.5" thickBot="1" x14ac:dyDescent="0.25">
      <c r="A147" s="3"/>
    </row>
    <row r="148" spans="1:12" ht="13.5" customHeight="1" x14ac:dyDescent="0.25">
      <c r="A148" s="158"/>
      <c r="B148" s="152" t="s">
        <v>51</v>
      </c>
      <c r="C148" s="162" t="s">
        <v>2</v>
      </c>
      <c r="D148" s="165" t="s">
        <v>209</v>
      </c>
      <c r="E148" s="165"/>
      <c r="F148" s="165" t="s">
        <v>210</v>
      </c>
      <c r="G148" s="165"/>
      <c r="H148" s="165" t="s">
        <v>203</v>
      </c>
      <c r="I148" s="165"/>
      <c r="J148" s="172" t="s">
        <v>68</v>
      </c>
      <c r="K148" s="171"/>
      <c r="L148" s="171"/>
    </row>
    <row r="149" spans="1:12" ht="13.5" customHeight="1" x14ac:dyDescent="0.25">
      <c r="A149" s="159"/>
      <c r="B149" s="161"/>
      <c r="C149" s="163"/>
      <c r="D149" s="170" t="s">
        <v>211</v>
      </c>
      <c r="E149" s="170"/>
      <c r="F149" s="170" t="s">
        <v>212</v>
      </c>
      <c r="G149" s="170"/>
      <c r="H149" s="170" t="s">
        <v>213</v>
      </c>
      <c r="I149" s="170"/>
      <c r="J149" s="173"/>
      <c r="K149" s="16"/>
      <c r="L149" s="15"/>
    </row>
    <row r="150" spans="1:12" ht="13.5" customHeight="1" thickBot="1" x14ac:dyDescent="0.25">
      <c r="A150" s="160"/>
      <c r="B150" s="153"/>
      <c r="C150" s="164"/>
      <c r="D150" s="26" t="s">
        <v>0</v>
      </c>
      <c r="E150" s="27" t="s">
        <v>1</v>
      </c>
      <c r="F150" s="26" t="s">
        <v>0</v>
      </c>
      <c r="G150" s="27" t="s">
        <v>1</v>
      </c>
      <c r="H150" s="26" t="s">
        <v>0</v>
      </c>
      <c r="I150" s="27" t="s">
        <v>1</v>
      </c>
      <c r="J150" s="174"/>
      <c r="K150" s="10"/>
      <c r="L150" s="11"/>
    </row>
    <row r="151" spans="1:12" x14ac:dyDescent="0.2">
      <c r="A151" s="82" t="s">
        <v>3</v>
      </c>
      <c r="B151" s="84" t="s">
        <v>122</v>
      </c>
      <c r="C151" s="44" t="s">
        <v>92</v>
      </c>
      <c r="D151" s="45">
        <v>11.28</v>
      </c>
      <c r="E151" s="46">
        <f>100 * (   ((60*(INT(MIN(D151:D162))))+(100*(MIN(D151:D162)-(INT(MIN(D151:D162))))) )  /  ((60*(INT(D151)))+(100*((D151)-(INT(D151)))))    )</f>
        <v>100</v>
      </c>
      <c r="F151" s="45">
        <v>12.1</v>
      </c>
      <c r="G151" s="46">
        <f>100 * (   ((60*(INT(MIN(F151:F162))))+(100*(MIN(F151:F162)-(INT(MIN(F151:F162))))) )  /  ((60*(INT(F151)))+(100*((F151)-(INT(F151)))))    )</f>
        <v>100</v>
      </c>
      <c r="H151" s="45">
        <v>12.53</v>
      </c>
      <c r="I151" s="47">
        <f>100 * (   ((60*(INT(MIN(H151:H162))))+(100*(MIN(H151:H162)-(INT(MIN(H151:H162))))) )  /  ((60*(INT(H151)))+(100*((H151)-(INT(H151)))))    )</f>
        <v>100</v>
      </c>
      <c r="J151" s="46">
        <f>SUM(E151,G151)</f>
        <v>200</v>
      </c>
      <c r="K151" s="10"/>
      <c r="L151" s="11"/>
    </row>
    <row r="152" spans="1:12" x14ac:dyDescent="0.2">
      <c r="A152" s="79" t="s">
        <v>4</v>
      </c>
      <c r="B152" s="73" t="s">
        <v>124</v>
      </c>
      <c r="C152" s="48" t="s">
        <v>92</v>
      </c>
      <c r="D152" s="49">
        <v>16.260000000000002</v>
      </c>
      <c r="E152" s="51">
        <f>100 * (   ((60*(INT(MIN(D151:D162))))+(100*(MIN(D151:D162)-(INT(MIN(D151:D162))))) )  /  ((60*(INT(D152)))+(100*((D152)-(INT(D152)))))    )</f>
        <v>69.776876267748449</v>
      </c>
      <c r="F152" s="49">
        <v>13.4</v>
      </c>
      <c r="G152" s="51">
        <f>100 * (   ((60*(INT(MIN(F151:F162))))+(100*(MIN(F151:F162)-(INT(MIN(F151:F162))))) )  /  ((60*(INT(F152)))+(100*((F152)-(INT(F152)))))    )</f>
        <v>89.024390243902445</v>
      </c>
      <c r="H152" s="49">
        <v>20.420000000000002</v>
      </c>
      <c r="I152" s="50">
        <f>100 * (   ((60*(INT(MIN(H151:H162))))+(100*(MIN(H151:H162)-(INT(MIN(H151:H162))))) )  /  ((60*(INT(H152)))+(100*((H152)-(INT(H152)))))    )</f>
        <v>62.238325281803519</v>
      </c>
      <c r="J152" s="51">
        <f>SUM(E152,G152)</f>
        <v>158.80126651165091</v>
      </c>
      <c r="K152" s="10"/>
      <c r="L152" s="11"/>
    </row>
    <row r="153" spans="1:12" x14ac:dyDescent="0.2">
      <c r="A153" s="79" t="s">
        <v>5</v>
      </c>
      <c r="B153" s="73" t="s">
        <v>125</v>
      </c>
      <c r="C153" s="48" t="s">
        <v>63</v>
      </c>
      <c r="D153" s="49"/>
      <c r="E153" s="51"/>
      <c r="F153" s="49">
        <v>15.18</v>
      </c>
      <c r="G153" s="51">
        <f>100 * (   ((60*(INT(MIN(F151:F162))))+(100*(MIN(F151:F162)-(INT(MIN(F151:F162))))) )  /  ((60*(INT(F153)))+(100*((F153)-(INT(F153)))))    )</f>
        <v>79.520697167755998</v>
      </c>
      <c r="H153" s="49">
        <v>19.329999999999998</v>
      </c>
      <c r="I153" s="51">
        <f>100 * (   ((60*(INT(MIN(H151:H162))))+(100*(MIN(H151:H162)-(INT(MIN(H151:H162))))) )  /  ((60*(INT(H153)))+(100*((H153)-(INT(H153)))))    )</f>
        <v>65.899403239556705</v>
      </c>
      <c r="J153" s="51">
        <f>SUM(I153,G153)</f>
        <v>145.4201004073127</v>
      </c>
      <c r="K153" s="10"/>
      <c r="L153" s="11"/>
    </row>
    <row r="154" spans="1:12" x14ac:dyDescent="0.2">
      <c r="A154" s="79" t="s">
        <v>6</v>
      </c>
      <c r="B154" s="73" t="s">
        <v>127</v>
      </c>
      <c r="C154" s="48" t="s">
        <v>61</v>
      </c>
      <c r="D154" s="49">
        <v>15.31</v>
      </c>
      <c r="E154" s="51">
        <f>100 * (   ((60*(INT(MIN(D148:D160))))+(100*(MIN(D148:D160)-(INT(MIN(D148:D160))))) )  /  ((60*(INT(D154)))+(100*((D154)-(INT(D154)))))    )</f>
        <v>73.899033297529527</v>
      </c>
      <c r="F154" s="49"/>
      <c r="G154" s="50"/>
      <c r="H154" s="49">
        <v>26</v>
      </c>
      <c r="I154" s="51">
        <f>100 * (   ((60*(INT(MIN(H148:H160))))+(100*(MIN(H148:H160)-(INT(MIN(H148:H160))))) )  /  ((60*(INT(H154)))+(100*((H154)-(INT(H154)))))    )</f>
        <v>49.551282051282044</v>
      </c>
      <c r="J154" s="51">
        <f>SUM(I154,E154)</f>
        <v>123.45031534881157</v>
      </c>
      <c r="K154" s="10"/>
      <c r="L154" s="11"/>
    </row>
    <row r="155" spans="1:12" x14ac:dyDescent="0.2">
      <c r="A155" s="79" t="s">
        <v>7</v>
      </c>
      <c r="B155" s="73" t="s">
        <v>123</v>
      </c>
      <c r="C155" s="48" t="s">
        <v>61</v>
      </c>
      <c r="D155" s="49">
        <v>13.28</v>
      </c>
      <c r="E155" s="51">
        <f>100 * (   ((60*(INT(MIN(D151:D162))))+(100*(MIN(D151:D162)-(INT(MIN(D151:D162))))) )  /  ((60*(INT(D155)))+(100*((D155)-(INT(D155)))))    )</f>
        <v>85.148514851485146</v>
      </c>
      <c r="F155" s="49"/>
      <c r="G155" s="50"/>
      <c r="H155" s="49">
        <v>41.23</v>
      </c>
      <c r="I155" s="51">
        <f>100 * (   ((60*(INT(MIN(H151:H162))))+(100*(MIN(H151:H162)-(INT(MIN(H151:H162))))) )  /  ((60*(INT(H155)))+(100*((H155)-(INT(H155)))))    )</f>
        <v>31.131695529601288</v>
      </c>
      <c r="J155" s="51">
        <f>SUM(I155,E155)</f>
        <v>116.28021038108643</v>
      </c>
      <c r="K155" s="10"/>
      <c r="L155" s="11"/>
    </row>
    <row r="156" spans="1:12" x14ac:dyDescent="0.2">
      <c r="A156" s="79" t="s">
        <v>8</v>
      </c>
      <c r="B156" s="73" t="s">
        <v>126</v>
      </c>
      <c r="C156" s="48" t="s">
        <v>61</v>
      </c>
      <c r="D156" s="49">
        <v>22.13</v>
      </c>
      <c r="E156" s="51">
        <f>100 * (   ((60*(INT(MIN(D151:D162))))+(100*(MIN(D151:D162)-(INT(MIN(D151:D162))))) )  /  ((60*(INT(D156)))+(100*((D156)-(INT(D156)))))    )</f>
        <v>51.612903225806441</v>
      </c>
      <c r="F156" s="49"/>
      <c r="G156" s="51"/>
      <c r="H156" s="49">
        <v>22.04</v>
      </c>
      <c r="I156" s="51">
        <f>100 * (   ((60*(INT(MIN(H151:H162))))+(100*(MIN(H151:H162)-(INT(MIN(H151:H162))))) )  /  ((60*(INT(H156)))+(100*((H156)-(INT(H156)))))    )</f>
        <v>58.383685800604226</v>
      </c>
      <c r="J156" s="51">
        <f>SUM(I156,E156)</f>
        <v>109.99658902641067</v>
      </c>
      <c r="K156" s="10"/>
      <c r="L156" s="11"/>
    </row>
    <row r="157" spans="1:12" x14ac:dyDescent="0.2">
      <c r="A157" s="79" t="s">
        <v>9</v>
      </c>
      <c r="B157" s="73" t="s">
        <v>205</v>
      </c>
      <c r="C157" s="48" t="s">
        <v>60</v>
      </c>
      <c r="D157" s="49">
        <v>24.58</v>
      </c>
      <c r="E157" s="51">
        <f>100 * (   ((60*(INT(MIN(D151:D162))))+(100*(MIN(D151:D162)-(INT(MIN(D151:D162))))) )  /  ((60*(INT(D157)))+(100*((D157)-(INT(D157)))))    )</f>
        <v>45.927903871829109</v>
      </c>
      <c r="F157" s="49"/>
      <c r="G157" s="51"/>
      <c r="H157" s="49">
        <v>24.16</v>
      </c>
      <c r="I157" s="51">
        <f>100 * (   ((60*(INT(MIN(H151:H162))))+(100*(MIN(H151:H162)-(INT(MIN(H151:H162))))) )  /  ((60*(INT(H157)))+(100*((H157)-(INT(H157)))))    )</f>
        <v>53.090659340659329</v>
      </c>
      <c r="J157" s="51">
        <f>SUM(E157,I157)</f>
        <v>99.018563212488431</v>
      </c>
      <c r="K157" s="10"/>
      <c r="L157" s="11"/>
    </row>
    <row r="158" spans="1:12" x14ac:dyDescent="0.2">
      <c r="A158" s="79" t="s">
        <v>10</v>
      </c>
      <c r="B158" s="73" t="s">
        <v>128</v>
      </c>
      <c r="C158" s="48" t="s">
        <v>52</v>
      </c>
      <c r="D158" s="49" t="s">
        <v>79</v>
      </c>
      <c r="E158" s="88" t="s">
        <v>16</v>
      </c>
      <c r="F158" s="49"/>
      <c r="G158" s="51"/>
      <c r="H158" s="49">
        <v>22.12</v>
      </c>
      <c r="I158" s="51">
        <f>100 * (   ((60*(INT(MIN(H151:H162))))+(100*(MIN(H151:H162)-(INT(MIN(H151:H162))))) )  /  ((60*(INT(H158)))+(100*((H158)-(INT(H158)))))    )</f>
        <v>58.033033033033021</v>
      </c>
      <c r="J158" s="51">
        <f>SUM(I158,G158)</f>
        <v>58.033033033033021</v>
      </c>
      <c r="K158" s="10"/>
      <c r="L158" s="11"/>
    </row>
    <row r="159" spans="1:12" x14ac:dyDescent="0.2">
      <c r="A159" s="79" t="s">
        <v>11</v>
      </c>
      <c r="B159" s="73" t="s">
        <v>207</v>
      </c>
      <c r="C159" s="48" t="s">
        <v>52</v>
      </c>
      <c r="D159" s="49"/>
      <c r="E159" s="51"/>
      <c r="F159" s="49"/>
      <c r="G159" s="51"/>
      <c r="H159" s="49">
        <v>31.27</v>
      </c>
      <c r="I159" s="51">
        <f>100 * (   ((60*(INT(MIN(H151:H162))))+(100*(MIN(H151:H162)-(INT(MIN(H151:H162))))) )  /  ((60*(INT(H159)))+(100*((H159)-(INT(H159)))))    )</f>
        <v>40.964493905670366</v>
      </c>
      <c r="J159" s="51">
        <f>SUM(I159,G159)</f>
        <v>40.964493905670366</v>
      </c>
      <c r="K159" s="10"/>
      <c r="L159" s="11"/>
    </row>
    <row r="160" spans="1:12" x14ac:dyDescent="0.2">
      <c r="A160" s="80" t="s">
        <v>12</v>
      </c>
      <c r="B160" s="73" t="s">
        <v>196</v>
      </c>
      <c r="C160" s="48" t="s">
        <v>59</v>
      </c>
      <c r="D160" s="49"/>
      <c r="E160" s="51"/>
      <c r="F160" s="49">
        <v>37.28</v>
      </c>
      <c r="G160" s="51">
        <f>100 * (   ((60*(INT(MIN(F151:F162))))+(100*(MIN(F151:F162)-(INT(MIN(F151:F162))))) )  /  ((60*(INT(F160)))+(100*((F160)-(INT(F160)))))    )</f>
        <v>32.473309608540923</v>
      </c>
      <c r="H160" s="49"/>
      <c r="I160" s="51"/>
      <c r="J160" s="51">
        <f>SUM(I160,G160)</f>
        <v>32.473309608540923</v>
      </c>
      <c r="K160" s="10"/>
      <c r="L160" s="11"/>
    </row>
    <row r="161" spans="1:12" x14ac:dyDescent="0.2">
      <c r="A161" s="79" t="s">
        <v>13</v>
      </c>
      <c r="B161" s="73" t="s">
        <v>197</v>
      </c>
      <c r="C161" s="48" t="s">
        <v>59</v>
      </c>
      <c r="D161" s="49"/>
      <c r="E161" s="51"/>
      <c r="F161" s="49">
        <v>39.31</v>
      </c>
      <c r="G161" s="51">
        <f>100 * (   ((60*(INT(MIN(F151:F162))))+(100*(MIN(F151:F162)-(INT(MIN(F151:F162))))) )  /  ((60*(INT(F161)))+(100*((F161)-(INT(F161)))))    )</f>
        <v>30.788696752425139</v>
      </c>
      <c r="H161" s="49"/>
      <c r="I161" s="51"/>
      <c r="J161" s="51">
        <f>SUM(I161,G161)</f>
        <v>30.788696752425139</v>
      </c>
      <c r="K161" s="10"/>
      <c r="L161" s="11"/>
    </row>
    <row r="162" spans="1:12" ht="13.5" thickBot="1" x14ac:dyDescent="0.25">
      <c r="A162" s="81" t="s">
        <v>14</v>
      </c>
      <c r="B162" s="75" t="s">
        <v>198</v>
      </c>
      <c r="C162" s="53" t="s">
        <v>59</v>
      </c>
      <c r="D162" s="54"/>
      <c r="E162" s="55"/>
      <c r="F162" s="54">
        <v>41.3</v>
      </c>
      <c r="G162" s="55">
        <f>100 * (   ((60*(INT(MIN(F151:F162))))+(100*(MIN(F151:F162)-(INT(MIN(F151:F162))))) )  /  ((60*(INT(F162)))+(100*((F162)-(INT(F162)))))    )</f>
        <v>29.317269076305223</v>
      </c>
      <c r="H162" s="54"/>
      <c r="I162" s="55"/>
      <c r="J162" s="55">
        <f t="shared" ref="J162" si="9">SUM(I162,G162)</f>
        <v>29.317269076305223</v>
      </c>
      <c r="K162" s="10"/>
      <c r="L162" s="11"/>
    </row>
    <row r="163" spans="1:12" ht="13.5" thickBot="1" x14ac:dyDescent="0.25"/>
    <row r="164" spans="1:12" ht="13.5" customHeight="1" x14ac:dyDescent="0.25">
      <c r="A164" s="158"/>
      <c r="B164" s="152" t="s">
        <v>49</v>
      </c>
      <c r="C164" s="162" t="s">
        <v>2</v>
      </c>
      <c r="D164" s="165" t="s">
        <v>209</v>
      </c>
      <c r="E164" s="165"/>
      <c r="F164" s="165" t="s">
        <v>210</v>
      </c>
      <c r="G164" s="165"/>
      <c r="H164" s="165" t="s">
        <v>203</v>
      </c>
      <c r="I164" s="165"/>
      <c r="J164" s="172" t="s">
        <v>68</v>
      </c>
      <c r="K164" s="171"/>
      <c r="L164" s="171"/>
    </row>
    <row r="165" spans="1:12" ht="13.5" customHeight="1" x14ac:dyDescent="0.25">
      <c r="A165" s="159"/>
      <c r="B165" s="161"/>
      <c r="C165" s="163"/>
      <c r="D165" s="170" t="s">
        <v>211</v>
      </c>
      <c r="E165" s="170"/>
      <c r="F165" s="170" t="s">
        <v>212</v>
      </c>
      <c r="G165" s="170"/>
      <c r="H165" s="170" t="s">
        <v>213</v>
      </c>
      <c r="I165" s="170"/>
      <c r="J165" s="173"/>
      <c r="K165" s="171"/>
      <c r="L165" s="171"/>
    </row>
    <row r="166" spans="1:12" ht="13.5" customHeight="1" thickBot="1" x14ac:dyDescent="0.25">
      <c r="A166" s="160"/>
      <c r="B166" s="153"/>
      <c r="C166" s="164"/>
      <c r="D166" s="26" t="s">
        <v>0</v>
      </c>
      <c r="E166" s="27" t="s">
        <v>1</v>
      </c>
      <c r="F166" s="26" t="s">
        <v>0</v>
      </c>
      <c r="G166" s="27" t="s">
        <v>1</v>
      </c>
      <c r="H166" s="26" t="s">
        <v>0</v>
      </c>
      <c r="I166" s="27" t="s">
        <v>1</v>
      </c>
      <c r="J166" s="174"/>
      <c r="K166" s="16"/>
      <c r="L166" s="15"/>
    </row>
    <row r="167" spans="1:12" x14ac:dyDescent="0.2">
      <c r="A167" s="82" t="s">
        <v>3</v>
      </c>
      <c r="B167" s="98" t="s">
        <v>131</v>
      </c>
      <c r="C167" s="44" t="s">
        <v>52</v>
      </c>
      <c r="D167" s="91">
        <v>15.51</v>
      </c>
      <c r="E167" s="46">
        <f>100 * (   ((60*(INT(MIN(D167:D180))))+(100*(MIN(D167:D180)-(INT(MIN(D167:D180))))) )  /  ((60*(INT(D167)))+(100*((D167)-(INT(D167)))))    )</f>
        <v>100</v>
      </c>
      <c r="F167" s="45">
        <v>18.32</v>
      </c>
      <c r="G167" s="47">
        <f>100 * (   ((60*(INT(MIN(F167:F180))))+(100*(MIN(F167:F180)-(INT(MIN(F167:F180))))) )  /  ((60*(INT(F167)))+(100*((F167)-(INT(F167)))))    )</f>
        <v>80.305755395683448</v>
      </c>
      <c r="H167" s="45">
        <v>17.05</v>
      </c>
      <c r="I167" s="46">
        <f>100 * (   ((60*(INT(MIN(H167:H180))))+(100*(MIN(H167:H180)-(INT(MIN(H167:H180))))) )  /  ((60*(INT(H167)))+(100*((H167)-(INT(H167)))))    )</f>
        <v>100</v>
      </c>
      <c r="J167" s="46">
        <f>SUM(I167,E167)</f>
        <v>200</v>
      </c>
      <c r="K167" s="5"/>
      <c r="L167" s="2"/>
    </row>
    <row r="168" spans="1:12" x14ac:dyDescent="0.2">
      <c r="A168" s="79" t="s">
        <v>4</v>
      </c>
      <c r="B168" s="40" t="s">
        <v>132</v>
      </c>
      <c r="C168" s="48" t="s">
        <v>63</v>
      </c>
      <c r="D168" s="49"/>
      <c r="E168" s="52"/>
      <c r="F168" s="49">
        <v>16.010000000000002</v>
      </c>
      <c r="G168" s="51">
        <f>100 * (   ((60*(INT(MIN(F167:F180))))+(100*(MIN(F167:F180)-(INT(MIN(F167:F180))))) )  /  ((60*(INT(F168)))+(100*((F168)-(INT(F168)))))    )</f>
        <v>92.924037460978127</v>
      </c>
      <c r="H168" s="49">
        <v>18.3</v>
      </c>
      <c r="I168" s="51">
        <f>100 * (   ((60*(INT(MIN(H167:H180))))+(100*(MIN(H167:H180)-(INT(MIN(H167:H180))))) )  /  ((60*(INT(H168)))+(100*((H168)-(INT(H168)))))    )</f>
        <v>92.342342342342349</v>
      </c>
      <c r="J168" s="51">
        <f>SUM(I168,G168)</f>
        <v>185.26637980332049</v>
      </c>
      <c r="K168" s="5"/>
      <c r="L168" s="2"/>
    </row>
    <row r="169" spans="1:12" x14ac:dyDescent="0.2">
      <c r="A169" s="79" t="s">
        <v>5</v>
      </c>
      <c r="B169" s="40" t="s">
        <v>130</v>
      </c>
      <c r="C169" s="48" t="s">
        <v>63</v>
      </c>
      <c r="D169" s="49"/>
      <c r="E169" s="51"/>
      <c r="F169" s="49">
        <v>17.440000000000001</v>
      </c>
      <c r="G169" s="51">
        <f>100 * (   ((60*(INT(MIN(F167:F180))))+(100*(MIN(F167:F180)-(INT(MIN(F167:F180))))) )  /  ((60*(INT(F169)))+(100*((F169)-(INT(F169)))))    )</f>
        <v>83.928571428571402</v>
      </c>
      <c r="H169" s="49">
        <v>18.489999999999998</v>
      </c>
      <c r="I169" s="51">
        <f>100 * (   ((60*(INT(MIN(H167:H180))))+(100*(MIN(H167:H180)-(INT(MIN(H167:H180))))) )  /  ((60*(INT(H169)))+(100*((H169)-(INT(H169)))))    )</f>
        <v>90.788308237378232</v>
      </c>
      <c r="J169" s="51">
        <f>SUM(I169,G169)</f>
        <v>174.71687966594965</v>
      </c>
      <c r="K169" s="5"/>
      <c r="L169" s="2"/>
    </row>
    <row r="170" spans="1:12" x14ac:dyDescent="0.2">
      <c r="A170" s="79" t="s">
        <v>6</v>
      </c>
      <c r="B170" s="40" t="s">
        <v>136</v>
      </c>
      <c r="C170" s="48" t="s">
        <v>52</v>
      </c>
      <c r="D170" s="49">
        <v>20.3</v>
      </c>
      <c r="E170" s="51">
        <f>100 * (   ((60*(INT(MIN(D167:D180))))+(100*(MIN(D167:D180)-(INT(MIN(D167:D180))))) )  /  ((60*(INT(D170)))+(100*((D170)-(INT(D170)))))    )</f>
        <v>77.317073170731703</v>
      </c>
      <c r="F170" s="49">
        <v>21.04</v>
      </c>
      <c r="G170" s="50">
        <f>100 * (   ((60*(INT(MIN(F167:F180))))+(100*(MIN(F167:F180)-(INT(MIN(F167:F180))))) )  /  ((60*(INT(F170)))+(100*((F170)-(INT(F170)))))    )</f>
        <v>70.648734177215175</v>
      </c>
      <c r="H170" s="49">
        <v>22.17</v>
      </c>
      <c r="I170" s="51">
        <f>100 * (   ((60*(INT(MIN(H167:H180))))+(100*(MIN(H167:H180)-(INT(MIN(H167:H180))))) )  /  ((60*(INT(H170)))+(100*((H170)-(INT(H170)))))    )</f>
        <v>76.664173522812249</v>
      </c>
      <c r="J170" s="51">
        <f>SUM(I170,E170)</f>
        <v>153.98124669354394</v>
      </c>
      <c r="K170" s="5"/>
      <c r="L170" s="2"/>
    </row>
    <row r="171" spans="1:12" x14ac:dyDescent="0.2">
      <c r="A171" s="79" t="s">
        <v>7</v>
      </c>
      <c r="B171" s="40" t="s">
        <v>129</v>
      </c>
      <c r="C171" s="48" t="s">
        <v>63</v>
      </c>
      <c r="D171" s="49"/>
      <c r="E171" s="51"/>
      <c r="F171" s="49">
        <v>20.149999999999999</v>
      </c>
      <c r="G171" s="51">
        <f>100 * (   ((60*(INT(MIN(F167:F180))))+(100*(MIN(F167:F180)-(INT(MIN(F167:F180))))) )  /  ((60*(INT(F171)))+(100*((F171)-(INT(F171)))))    )</f>
        <v>73.497942386831284</v>
      </c>
      <c r="H171" s="49">
        <v>21.14</v>
      </c>
      <c r="I171" s="51">
        <f>100 * (   ((60*(INT(MIN(H167:H180))))+(100*(MIN(H167:H180)-(INT(MIN(H167:H180))))) )  /  ((60*(INT(H171)))+(100*((H171)-(INT(H171)))))    )</f>
        <v>80.4552590266876</v>
      </c>
      <c r="J171" s="51">
        <f>SUM(I171,G171)</f>
        <v>153.95320141351888</v>
      </c>
      <c r="K171" s="5"/>
      <c r="L171" s="2"/>
    </row>
    <row r="172" spans="1:12" x14ac:dyDescent="0.2">
      <c r="A172" s="79" t="s">
        <v>8</v>
      </c>
      <c r="B172" s="73" t="s">
        <v>133</v>
      </c>
      <c r="C172" s="48" t="s">
        <v>59</v>
      </c>
      <c r="D172" s="49"/>
      <c r="E172" s="51"/>
      <c r="F172" s="49">
        <v>14.53</v>
      </c>
      <c r="G172" s="51">
        <f>100 * (   ((60*(INT(MIN(F167:F180))))+(100*(MIN(F167:F180)-(INT(MIN(F167:F180))))) )  /  ((60*(INT(F172)))+(100*((F172)-(INT(F172)))))    )</f>
        <v>100</v>
      </c>
      <c r="H172" s="49"/>
      <c r="I172" s="50"/>
      <c r="J172" s="51">
        <f t="shared" ref="J172:J173" si="10">SUM(I172,G172)</f>
        <v>100</v>
      </c>
      <c r="K172" s="5"/>
      <c r="L172" s="2"/>
    </row>
    <row r="173" spans="1:12" x14ac:dyDescent="0.2">
      <c r="A173" s="79" t="s">
        <v>9</v>
      </c>
      <c r="B173" s="40" t="s">
        <v>137</v>
      </c>
      <c r="C173" s="48" t="s">
        <v>63</v>
      </c>
      <c r="D173" s="49"/>
      <c r="E173" s="51" t="s">
        <v>16</v>
      </c>
      <c r="F173" s="49">
        <v>15.46</v>
      </c>
      <c r="G173" s="51">
        <f>100 * (   ((60*(INT(MIN(F167:F180))))+(100*(MIN(F167:F180)-(INT(MIN(F167:F180))))) )  /  ((60*(INT(F173)))+(100*((F173)-(INT(F173)))))    )</f>
        <v>94.397463002114151</v>
      </c>
      <c r="H173" s="49"/>
      <c r="I173" s="51"/>
      <c r="J173" s="51">
        <f t="shared" si="10"/>
        <v>94.397463002114151</v>
      </c>
      <c r="K173" s="5"/>
      <c r="L173" s="2"/>
    </row>
    <row r="174" spans="1:12" x14ac:dyDescent="0.2">
      <c r="A174" s="79" t="s">
        <v>10</v>
      </c>
      <c r="B174" s="40" t="s">
        <v>238</v>
      </c>
      <c r="C174" s="48" t="s">
        <v>52</v>
      </c>
      <c r="D174" s="49"/>
      <c r="E174" s="51"/>
      <c r="F174" s="49">
        <v>17.57</v>
      </c>
      <c r="G174" s="51">
        <f>100 * (   ((60*(INT(MIN(F167:F180))))+(100*(MIN(F167:F180)-(INT(MIN(F167:F180))))) )  /  ((60*(INT(F174)))+(100*((F174)-(INT(F174)))))    )</f>
        <v>82.915506035283187</v>
      </c>
      <c r="H174" s="49"/>
      <c r="I174" s="51"/>
      <c r="J174" s="51">
        <f t="shared" ref="J174:J180" si="11">SUM(I174,G174)</f>
        <v>82.915506035283187</v>
      </c>
      <c r="K174" s="5"/>
      <c r="L174" s="2"/>
    </row>
    <row r="175" spans="1:12" x14ac:dyDescent="0.2">
      <c r="A175" s="79" t="s">
        <v>11</v>
      </c>
      <c r="B175" s="40" t="s">
        <v>239</v>
      </c>
      <c r="C175" s="48" t="s">
        <v>63</v>
      </c>
      <c r="D175" s="49"/>
      <c r="E175" s="51"/>
      <c r="F175" s="49">
        <v>19.37</v>
      </c>
      <c r="G175" s="51">
        <f>100 * (   ((60*(INT(MIN(F167:F180))))+(100*(MIN(F167:F180)-(INT(MIN(F167:F180))))) )  /  ((60*(INT(F175)))+(100*((F175)-(INT(F175)))))    )</f>
        <v>75.870858113848755</v>
      </c>
      <c r="H175" s="49"/>
      <c r="I175" s="51"/>
      <c r="J175" s="51">
        <f>SUM(I175,G175)</f>
        <v>75.870858113848755</v>
      </c>
      <c r="K175" s="5"/>
      <c r="L175" s="2"/>
    </row>
    <row r="176" spans="1:12" x14ac:dyDescent="0.2">
      <c r="A176" s="80" t="s">
        <v>12</v>
      </c>
      <c r="B176" s="40" t="s">
        <v>134</v>
      </c>
      <c r="C176" s="48" t="s">
        <v>52</v>
      </c>
      <c r="D176" s="49"/>
      <c r="E176" s="51"/>
      <c r="F176" s="49">
        <v>20.239999999999998</v>
      </c>
      <c r="G176" s="51">
        <f>100 * (   ((60*(INT(MIN(F167:F180))))+(100*(MIN(F167:F180)-(INT(MIN(F167:F180))))) )  /  ((60*(INT(F176)))+(100*((F176)-(INT(F176)))))    )</f>
        <v>72.957516339869287</v>
      </c>
      <c r="H176" s="49"/>
      <c r="I176" s="51"/>
      <c r="J176" s="51">
        <f>SUM(I176,G176)</f>
        <v>72.957516339869287</v>
      </c>
      <c r="K176" s="5"/>
      <c r="L176" s="2"/>
    </row>
    <row r="177" spans="1:12" x14ac:dyDescent="0.2">
      <c r="A177" s="79" t="s">
        <v>13</v>
      </c>
      <c r="B177" s="40" t="s">
        <v>241</v>
      </c>
      <c r="C177" s="48" t="s">
        <v>87</v>
      </c>
      <c r="D177" s="49"/>
      <c r="E177" s="51"/>
      <c r="F177" s="49"/>
      <c r="G177" s="51"/>
      <c r="H177" s="49">
        <v>23.32</v>
      </c>
      <c r="I177" s="51">
        <f>100 * (   ((60*(INT(MIN(H167:H180))))+(100*(MIN(H167:H180)-(INT(MIN(H167:H180))))) )  /  ((60*(INT(H177)))+(100*((H177)-(INT(H177)))))    )</f>
        <v>72.592067988668546</v>
      </c>
      <c r="J177" s="51">
        <f t="shared" si="11"/>
        <v>72.592067988668546</v>
      </c>
      <c r="K177" s="5"/>
      <c r="L177" s="2"/>
    </row>
    <row r="178" spans="1:12" x14ac:dyDescent="0.2">
      <c r="A178" s="79" t="s">
        <v>14</v>
      </c>
      <c r="B178" s="40" t="s">
        <v>183</v>
      </c>
      <c r="C178" s="48" t="s">
        <v>63</v>
      </c>
      <c r="D178" s="49"/>
      <c r="E178" s="51"/>
      <c r="F178" s="49"/>
      <c r="G178" s="51"/>
      <c r="H178" s="49">
        <v>23.58</v>
      </c>
      <c r="I178" s="51">
        <f>100 * (   ((60*(INT(MIN(H167:H180))))+(100*(MIN(H167:H180)-(INT(MIN(H167:H180))))) )  /  ((60*(INT(H178)))+(100*((H178)-(INT(H178)))))    )</f>
        <v>71.279554937413081</v>
      </c>
      <c r="J178" s="51">
        <f t="shared" si="11"/>
        <v>71.279554937413081</v>
      </c>
      <c r="K178" s="5"/>
      <c r="L178" s="2"/>
    </row>
    <row r="179" spans="1:12" x14ac:dyDescent="0.2">
      <c r="A179" s="79" t="s">
        <v>15</v>
      </c>
      <c r="B179" s="40" t="s">
        <v>135</v>
      </c>
      <c r="C179" s="48" t="s">
        <v>52</v>
      </c>
      <c r="D179" s="49"/>
      <c r="E179" s="51"/>
      <c r="F179" s="49">
        <v>24.03</v>
      </c>
      <c r="G179" s="51">
        <f>100 * (   ((60*(INT(MIN(F167:F180))))+(100*(MIN(F167:F180)-(INT(MIN(F167:F180))))) )  /  ((60*(INT(F179)))+(100*((F179)-(INT(F179)))))    )</f>
        <v>61.884961884961875</v>
      </c>
      <c r="H179" s="49"/>
      <c r="I179" s="51"/>
      <c r="J179" s="51">
        <f t="shared" si="11"/>
        <v>61.884961884961875</v>
      </c>
      <c r="K179" s="5"/>
      <c r="L179" s="2"/>
    </row>
    <row r="180" spans="1:12" ht="13.5" thickBot="1" x14ac:dyDescent="0.25">
      <c r="A180" s="79" t="s">
        <v>33</v>
      </c>
      <c r="B180" s="90" t="s">
        <v>199</v>
      </c>
      <c r="C180" s="53" t="s">
        <v>52</v>
      </c>
      <c r="D180" s="54"/>
      <c r="E180" s="55"/>
      <c r="F180" s="54">
        <v>25.28</v>
      </c>
      <c r="G180" s="55">
        <f>100 * (   ((60*(INT(MIN(F167:F180))))+(100*(MIN(F167:F180)-(INT(MIN(F167:F180))))) )  /  ((60*(INT(F180)))+(100*((F180)-(INT(F180)))))    )</f>
        <v>58.442408376963343</v>
      </c>
      <c r="H180" s="54"/>
      <c r="I180" s="55"/>
      <c r="J180" s="55">
        <f t="shared" si="11"/>
        <v>58.442408376963343</v>
      </c>
      <c r="K180" s="5"/>
      <c r="L180" s="2"/>
    </row>
    <row r="181" spans="1:12" ht="13.5" thickBot="1" x14ac:dyDescent="0.25">
      <c r="E181" s="1"/>
      <c r="F181" s="18"/>
      <c r="G181" s="18"/>
      <c r="H181" s="34"/>
      <c r="I181" s="18"/>
    </row>
    <row r="182" spans="1:12" ht="13.5" customHeight="1" x14ac:dyDescent="0.25">
      <c r="A182" s="158"/>
      <c r="B182" s="152" t="s">
        <v>48</v>
      </c>
      <c r="C182" s="162" t="s">
        <v>2</v>
      </c>
      <c r="D182" s="165" t="s">
        <v>209</v>
      </c>
      <c r="E182" s="165"/>
      <c r="F182" s="165" t="s">
        <v>210</v>
      </c>
      <c r="G182" s="165"/>
      <c r="H182" s="165" t="s">
        <v>203</v>
      </c>
      <c r="I182" s="165"/>
      <c r="J182" s="172" t="s">
        <v>68</v>
      </c>
      <c r="K182" s="171"/>
      <c r="L182" s="171"/>
    </row>
    <row r="183" spans="1:12" ht="13.5" customHeight="1" x14ac:dyDescent="0.25">
      <c r="A183" s="159"/>
      <c r="B183" s="161"/>
      <c r="C183" s="163"/>
      <c r="D183" s="170" t="s">
        <v>211</v>
      </c>
      <c r="E183" s="170"/>
      <c r="F183" s="170" t="s">
        <v>212</v>
      </c>
      <c r="G183" s="170"/>
      <c r="H183" s="170" t="s">
        <v>213</v>
      </c>
      <c r="I183" s="170"/>
      <c r="J183" s="173"/>
      <c r="K183" s="171"/>
      <c r="L183" s="171"/>
    </row>
    <row r="184" spans="1:12" ht="13.5" customHeight="1" thickBot="1" x14ac:dyDescent="0.25">
      <c r="A184" s="160"/>
      <c r="B184" s="153"/>
      <c r="C184" s="164"/>
      <c r="D184" s="26" t="s">
        <v>0</v>
      </c>
      <c r="E184" s="27" t="s">
        <v>1</v>
      </c>
      <c r="F184" s="26" t="s">
        <v>0</v>
      </c>
      <c r="G184" s="27" t="s">
        <v>1</v>
      </c>
      <c r="H184" s="26" t="s">
        <v>0</v>
      </c>
      <c r="I184" s="27" t="s">
        <v>1</v>
      </c>
      <c r="J184" s="174"/>
      <c r="K184" s="16"/>
      <c r="L184" s="15"/>
    </row>
    <row r="185" spans="1:12" x14ac:dyDescent="0.2">
      <c r="A185" s="82" t="s">
        <v>3</v>
      </c>
      <c r="B185" s="84" t="s">
        <v>184</v>
      </c>
      <c r="C185" s="44" t="s">
        <v>60</v>
      </c>
      <c r="D185" s="91">
        <v>33.380000000000003</v>
      </c>
      <c r="E185" s="46">
        <f>100 * (   ((60*(INT(MIN(D185:D187))))+(100*(MIN(D185:D187)-(INT(MIN(D185:D187))))) )  /  ((60*(INT(D185)))+(100*((D185)-(INT(D185)))))    )</f>
        <v>100</v>
      </c>
      <c r="F185" s="45"/>
      <c r="G185" s="46"/>
      <c r="H185" s="45"/>
      <c r="I185" s="46"/>
      <c r="J185" s="46">
        <f>SUM(I185,E185)</f>
        <v>100</v>
      </c>
      <c r="K185" s="10"/>
      <c r="L185" s="11"/>
    </row>
    <row r="186" spans="1:12" x14ac:dyDescent="0.2">
      <c r="A186" s="79" t="s">
        <v>3</v>
      </c>
      <c r="B186" s="40" t="s">
        <v>242</v>
      </c>
      <c r="C186" s="48" t="s">
        <v>52</v>
      </c>
      <c r="D186" s="49"/>
      <c r="E186" s="51"/>
      <c r="F186" s="49">
        <v>22.43</v>
      </c>
      <c r="G186" s="51">
        <f>100 * (   ((60*(INT(MIN(F185:F187))))+(100*(MIN(F185:F187)-(INT(MIN(F185:F187))))) )  /  ((60*(INT(F186)))+(100*((F186)-(INT(F186)))))    )</f>
        <v>100</v>
      </c>
      <c r="H186" s="49"/>
      <c r="I186" s="51"/>
      <c r="J186" s="51">
        <f t="shared" ref="J186" si="12">SUM(I186,G186)</f>
        <v>100</v>
      </c>
      <c r="K186" s="10"/>
      <c r="L186" s="11"/>
    </row>
    <row r="187" spans="1:12" ht="13.5" thickBot="1" x14ac:dyDescent="0.25">
      <c r="A187" s="81" t="s">
        <v>5</v>
      </c>
      <c r="B187" s="75" t="s">
        <v>170</v>
      </c>
      <c r="C187" s="53" t="s">
        <v>92</v>
      </c>
      <c r="D187" s="54"/>
      <c r="E187" s="55"/>
      <c r="F187" s="54">
        <v>49.52</v>
      </c>
      <c r="G187" s="55">
        <f>100 * (   ((60*(INT(MIN(F185:F187))))+(100*(MIN(F185:F187)-(INT(MIN(F185:F187))))) )  /  ((60*(INT(F187)))+(100*((F187)-(INT(F187)))))    )</f>
        <v>45.554812834224592</v>
      </c>
      <c r="H187" s="54"/>
      <c r="I187" s="55"/>
      <c r="J187" s="55">
        <f t="shared" ref="J187" si="13">SUM(I187,G187)</f>
        <v>45.554812834224592</v>
      </c>
      <c r="K187" s="10"/>
      <c r="L187" s="11"/>
    </row>
    <row r="188" spans="1:12" ht="13.5" thickBot="1" x14ac:dyDescent="0.25"/>
    <row r="189" spans="1:12" ht="13.5" customHeight="1" x14ac:dyDescent="0.25">
      <c r="A189" s="158"/>
      <c r="B189" s="152" t="s">
        <v>42</v>
      </c>
      <c r="C189" s="162" t="s">
        <v>2</v>
      </c>
      <c r="D189" s="165" t="s">
        <v>209</v>
      </c>
      <c r="E189" s="165"/>
      <c r="F189" s="165" t="s">
        <v>210</v>
      </c>
      <c r="G189" s="165"/>
      <c r="H189" s="165" t="s">
        <v>203</v>
      </c>
      <c r="I189" s="165"/>
      <c r="J189" s="172" t="s">
        <v>68</v>
      </c>
      <c r="K189" s="171"/>
      <c r="L189" s="171"/>
    </row>
    <row r="190" spans="1:12" ht="13.5" customHeight="1" x14ac:dyDescent="0.25">
      <c r="A190" s="159"/>
      <c r="B190" s="161"/>
      <c r="C190" s="163"/>
      <c r="D190" s="170" t="s">
        <v>211</v>
      </c>
      <c r="E190" s="170"/>
      <c r="F190" s="170" t="s">
        <v>212</v>
      </c>
      <c r="G190" s="170"/>
      <c r="H190" s="170" t="s">
        <v>213</v>
      </c>
      <c r="I190" s="170"/>
      <c r="J190" s="173"/>
      <c r="K190" s="171"/>
      <c r="L190" s="171"/>
    </row>
    <row r="191" spans="1:12" ht="13.5" customHeight="1" thickBot="1" x14ac:dyDescent="0.25">
      <c r="A191" s="160"/>
      <c r="B191" s="153"/>
      <c r="C191" s="164"/>
      <c r="D191" s="26" t="s">
        <v>0</v>
      </c>
      <c r="E191" s="27" t="s">
        <v>1</v>
      </c>
      <c r="F191" s="26" t="s">
        <v>0</v>
      </c>
      <c r="G191" s="27" t="s">
        <v>1</v>
      </c>
      <c r="H191" s="26" t="s">
        <v>0</v>
      </c>
      <c r="I191" s="27" t="s">
        <v>1</v>
      </c>
      <c r="J191" s="174"/>
      <c r="K191" s="16"/>
      <c r="L191" s="15"/>
    </row>
    <row r="192" spans="1:12" x14ac:dyDescent="0.2">
      <c r="A192" s="82" t="s">
        <v>3</v>
      </c>
      <c r="B192" s="84" t="s">
        <v>141</v>
      </c>
      <c r="C192" s="44" t="s">
        <v>63</v>
      </c>
      <c r="D192" s="45">
        <v>14.56</v>
      </c>
      <c r="E192" s="46">
        <f>100 * (   ((60*(INT(MIN(D192:D208))))+(100*(MIN(D192:D208)-(INT(MIN(D192:D208))))) )  /  ((60*(INT(D192)))+(100*((D192)-(INT(D192)))))    )</f>
        <v>100</v>
      </c>
      <c r="F192" s="45">
        <v>25.23</v>
      </c>
      <c r="G192" s="46">
        <f>100 * (   ((60*(INT(MIN(F192:F208))))+(100*(MIN(F192:F208)-(INT(MIN(F192:F208))))) )  /  ((60*(INT(F192)))+(100*((F192)-(INT(F192)))))    )</f>
        <v>86.211424819435322</v>
      </c>
      <c r="H192" s="45"/>
      <c r="I192" s="46"/>
      <c r="J192" s="46">
        <f t="shared" ref="J192:J208" si="14">SUM(E192,G192)</f>
        <v>186.21142481943531</v>
      </c>
      <c r="K192" s="10"/>
      <c r="L192" s="11"/>
    </row>
    <row r="193" spans="1:12" x14ac:dyDescent="0.2">
      <c r="A193" s="79" t="s">
        <v>4</v>
      </c>
      <c r="B193" s="73" t="s">
        <v>28</v>
      </c>
      <c r="C193" s="48" t="s">
        <v>61</v>
      </c>
      <c r="D193" s="49">
        <v>17.260000000000002</v>
      </c>
      <c r="E193" s="51">
        <f>100 * (   ((60*(INT(MIN(D192:D208))))+(100*(MIN(D192:D208)-(INT(MIN(D192:D208))))) )  /  ((60*(INT(D193)))+(100*((D193)-(INT(D193)))))    )</f>
        <v>85.65965583173994</v>
      </c>
      <c r="F193" s="49"/>
      <c r="G193" s="51"/>
      <c r="H193" s="49">
        <v>28.38</v>
      </c>
      <c r="I193" s="51">
        <f>100 * (   ((60*(INT(MIN(H192:H208))))+(100*(MIN(H192:H208)-(INT(MIN(H192:H208))))) )  /  ((60*(INT(H193)))+(100*((H193)-(INT(H193)))))    )</f>
        <v>100</v>
      </c>
      <c r="J193" s="51">
        <f>SUM(E193,I193)</f>
        <v>185.65965583173994</v>
      </c>
      <c r="K193" s="10"/>
      <c r="L193" s="11"/>
    </row>
    <row r="194" spans="1:12" x14ac:dyDescent="0.2">
      <c r="A194" s="79" t="s">
        <v>5</v>
      </c>
      <c r="B194" s="73" t="s">
        <v>145</v>
      </c>
      <c r="C194" s="48" t="s">
        <v>52</v>
      </c>
      <c r="D194" s="49"/>
      <c r="E194" s="51"/>
      <c r="F194" s="49">
        <v>27.15</v>
      </c>
      <c r="G194" s="51">
        <f>100 * (   ((60*(INT(MIN(F192:F208))))+(100*(MIN(F192:F208)-(INT(MIN(F192:F208))))) )  /  ((60*(INT(F194)))+(100*((F194)-(INT(F194)))))    )</f>
        <v>80.305810397553529</v>
      </c>
      <c r="H194" s="49">
        <v>28.38</v>
      </c>
      <c r="I194" s="51">
        <f>100 * (   ((60*(INT(MIN(H192:H208))))+(100*(MIN(H192:H208)-(INT(MIN(H192:H208))))) )  /  ((60*(INT(H194)))+(100*((H194)-(INT(H194)))))    )</f>
        <v>100</v>
      </c>
      <c r="J194" s="51">
        <f>SUM(I194,G194)</f>
        <v>180.30581039755353</v>
      </c>
      <c r="K194" s="10"/>
      <c r="L194" s="11"/>
    </row>
    <row r="195" spans="1:12" x14ac:dyDescent="0.2">
      <c r="A195" s="79" t="s">
        <v>6</v>
      </c>
      <c r="B195" s="73" t="s">
        <v>140</v>
      </c>
      <c r="C195" s="48" t="s">
        <v>63</v>
      </c>
      <c r="D195" s="49">
        <v>18.46</v>
      </c>
      <c r="E195" s="51">
        <f>100 * (   ((60*(INT(MIN(D192:D208))))+(100*(MIN(D192:D208)-(INT(MIN(D192:D208))))) )  /  ((60*(INT(D195)))+(100*((D195)-(INT(D195)))))    )</f>
        <v>79.573712255772648</v>
      </c>
      <c r="F195" s="49">
        <v>24.42</v>
      </c>
      <c r="G195" s="51">
        <f>100 * (   ((60*(INT(MIN(F192:F208))))+(100*(MIN(F192:F208)-(INT(MIN(F192:F208))))) )  /  ((60*(INT(F195)))+(100*((F195)-(INT(F195)))))    )</f>
        <v>88.596491228070164</v>
      </c>
      <c r="H195" s="49"/>
      <c r="I195" s="51"/>
      <c r="J195" s="51">
        <f t="shared" si="14"/>
        <v>168.17020348384281</v>
      </c>
      <c r="K195" s="10"/>
      <c r="L195" s="11"/>
    </row>
    <row r="196" spans="1:12" x14ac:dyDescent="0.2">
      <c r="A196" s="79" t="s">
        <v>7</v>
      </c>
      <c r="B196" s="73" t="s">
        <v>144</v>
      </c>
      <c r="C196" s="48" t="s">
        <v>52</v>
      </c>
      <c r="D196" s="49"/>
      <c r="E196" s="51"/>
      <c r="F196" s="49">
        <v>29.34</v>
      </c>
      <c r="G196" s="51">
        <f>100 * (   ((60*(INT(MIN(F192:F208))))+(100*(MIN(F192:F208)-(INT(MIN(F192:F208))))) )  /  ((60*(INT(F196)))+(100*((F196)-(INT(F196)))))    )</f>
        <v>74.013528748590744</v>
      </c>
      <c r="H196" s="49">
        <v>32.58</v>
      </c>
      <c r="I196" s="51">
        <f>100 * (   ((60*(INT(MIN(H192:H208))))+(100*(MIN(H192:H208)-(INT(MIN(H192:H208))))) )  /  ((60*(INT(H196)))+(100*((H196)-(INT(H196)))))    )</f>
        <v>86.855409504550067</v>
      </c>
      <c r="J196" s="51">
        <f>SUM(I196,G196)</f>
        <v>160.86893825314081</v>
      </c>
      <c r="K196" s="10"/>
      <c r="L196" s="11"/>
    </row>
    <row r="197" spans="1:12" x14ac:dyDescent="0.2">
      <c r="A197" s="79" t="s">
        <v>8</v>
      </c>
      <c r="B197" s="73" t="s">
        <v>146</v>
      </c>
      <c r="C197" s="48" t="s">
        <v>52</v>
      </c>
      <c r="D197" s="49"/>
      <c r="E197" s="50"/>
      <c r="F197" s="49">
        <v>26.31</v>
      </c>
      <c r="G197" s="51">
        <f>100 * (   ((60*(INT(MIN(F192:F208))))+(100*(MIN(F192:F208)-(INT(MIN(F192:F208))))) )  /  ((60*(INT(F197)))+(100*((F197)-(INT(F197)))))    )</f>
        <v>82.526712759270922</v>
      </c>
      <c r="H197" s="49">
        <v>37.26</v>
      </c>
      <c r="I197" s="51">
        <f>100 * (   ((60*(INT(MIN(H192:H208))))+(100*(MIN(H192:H208)-(INT(MIN(H192:H208))))) )  /  ((60*(INT(H197)))+(100*((H197)-(INT(H197)))))    )</f>
        <v>76.491540516473734</v>
      </c>
      <c r="J197" s="51">
        <f>SUM(I197,G197)</f>
        <v>159.01825327574466</v>
      </c>
      <c r="K197" s="10"/>
      <c r="L197" s="11"/>
    </row>
    <row r="198" spans="1:12" x14ac:dyDescent="0.2">
      <c r="A198" s="79" t="s">
        <v>9</v>
      </c>
      <c r="B198" s="73" t="s">
        <v>172</v>
      </c>
      <c r="C198" s="48" t="s">
        <v>52</v>
      </c>
      <c r="D198" s="49"/>
      <c r="E198" s="51"/>
      <c r="F198" s="49">
        <v>30.5</v>
      </c>
      <c r="G198" s="51">
        <f>100 * (   ((60*(INT(MIN(F192:F208))))+(100*(MIN(F192:F208)-(INT(MIN(F192:F208))))) )  /  ((60*(INT(F198)))+(100*((F198)-(INT(F198)))))    )</f>
        <v>70.972972972972968</v>
      </c>
      <c r="H198" s="49">
        <v>33.479999999999997</v>
      </c>
      <c r="I198" s="51">
        <f>100 * (   ((60*(INT(MIN(H192:H208))))+(100*(MIN(H192:H208)-(INT(MIN(H192:H208))))) )  /  ((60*(INT(H198)))+(100*((H198)-(INT(H198)))))    )</f>
        <v>84.714003944773182</v>
      </c>
      <c r="J198" s="51">
        <f>SUM(I198,G198)</f>
        <v>155.68697691774616</v>
      </c>
      <c r="K198" s="10"/>
      <c r="L198" s="11"/>
    </row>
    <row r="199" spans="1:12" x14ac:dyDescent="0.2">
      <c r="A199" s="79" t="s">
        <v>10</v>
      </c>
      <c r="B199" s="73" t="s">
        <v>143</v>
      </c>
      <c r="C199" s="48" t="s">
        <v>52</v>
      </c>
      <c r="D199" s="49">
        <v>31.08</v>
      </c>
      <c r="E199" s="50">
        <f>100 * (   ((60*(INT(MIN(D192:D208))))+(100*(MIN(D192:D208)-(INT(MIN(D192:D208))))) )  /  ((60*(INT(D199)))+(100*((D199)-(INT(D199)))))    )</f>
        <v>47.965738758029985</v>
      </c>
      <c r="F199" s="49">
        <v>33.33</v>
      </c>
      <c r="G199" s="51">
        <f>100 * (   ((60*(INT(MIN(F192:F208))))+(100*(MIN(F192:F208)-(INT(MIN(F192:F208))))) )  /  ((60*(INT(F199)))+(100*((F199)-(INT(F199)))))    )</f>
        <v>65.226030799801308</v>
      </c>
      <c r="H199" s="49">
        <v>32.44</v>
      </c>
      <c r="I199" s="51">
        <f>100 * (   ((60*(INT(MIN(H192:H208))))+(100*(MIN(H192:H208)-(INT(MIN(H192:H208))))) )  /  ((60*(INT(H199)))+(100*((H199)-(INT(H199)))))    )</f>
        <v>87.474541751527497</v>
      </c>
      <c r="J199" s="51">
        <f>SUM(I199,G199)</f>
        <v>152.7005725513288</v>
      </c>
      <c r="K199" s="10"/>
      <c r="L199" s="11"/>
    </row>
    <row r="200" spans="1:12" x14ac:dyDescent="0.2">
      <c r="A200" s="79" t="s">
        <v>11</v>
      </c>
      <c r="B200" s="73" t="s">
        <v>148</v>
      </c>
      <c r="C200" s="48" t="s">
        <v>52</v>
      </c>
      <c r="D200" s="49"/>
      <c r="E200" s="51"/>
      <c r="F200" s="49">
        <v>30.02</v>
      </c>
      <c r="G200" s="51">
        <f>100 * (   ((60*(INT(MIN(F192:F208))))+(100*(MIN(F192:F208)-(INT(MIN(F192:F208))))) )  /  ((60*(INT(F200)))+(100*((F200)-(INT(F200)))))    )</f>
        <v>72.86348501664817</v>
      </c>
      <c r="H200" s="49">
        <v>43.19</v>
      </c>
      <c r="I200" s="51">
        <f>100 * (   ((60*(INT(MIN(H192:H208))))+(100*(MIN(H192:H208)-(INT(MIN(H192:H208))))) )  /  ((60*(INT(H200)))+(100*((H200)-(INT(H200)))))    )</f>
        <v>66.10234705656022</v>
      </c>
      <c r="J200" s="51">
        <f>SUM(I200,G200)</f>
        <v>138.96583207320839</v>
      </c>
      <c r="K200" s="10"/>
      <c r="L200" s="11"/>
    </row>
    <row r="201" spans="1:12" x14ac:dyDescent="0.2">
      <c r="A201" s="80" t="s">
        <v>12</v>
      </c>
      <c r="B201" s="74" t="s">
        <v>201</v>
      </c>
      <c r="C201" s="48" t="s">
        <v>59</v>
      </c>
      <c r="D201" s="49"/>
      <c r="E201" s="51"/>
      <c r="F201" s="49">
        <v>21.53</v>
      </c>
      <c r="G201" s="51">
        <f>100 * (   ((60*(INT(MIN(F192:F208))))+(100*(MIN(F192:F208)-(INT(MIN(F192:F208))))) )  /  ((60*(INT(F201)))+(100*((F201)-(INT(F201)))))    )</f>
        <v>100</v>
      </c>
      <c r="H201" s="49"/>
      <c r="I201" s="51"/>
      <c r="J201" s="51">
        <f>SUM(E201,G201)</f>
        <v>100</v>
      </c>
      <c r="K201" s="10"/>
      <c r="L201" s="11"/>
    </row>
    <row r="202" spans="1:12" x14ac:dyDescent="0.2">
      <c r="A202" s="79" t="s">
        <v>13</v>
      </c>
      <c r="B202" s="40" t="s">
        <v>71</v>
      </c>
      <c r="C202" s="48" t="s">
        <v>60</v>
      </c>
      <c r="D202" s="41">
        <v>16.05</v>
      </c>
      <c r="E202" s="51">
        <f>100 * (   ((60*(INT(MIN(D192:D208))))+(100*(MIN(D192:D208)-(INT(MIN(D192:D208))))) )  /  ((60*(INT(D202)))+(100*((D202)-(INT(D202)))))    )</f>
        <v>92.849740932642476</v>
      </c>
      <c r="F202" s="49"/>
      <c r="G202" s="51"/>
      <c r="H202" s="49"/>
      <c r="I202" s="51"/>
      <c r="J202" s="51">
        <f t="shared" si="14"/>
        <v>92.849740932642476</v>
      </c>
      <c r="K202" s="10"/>
      <c r="L202" s="11"/>
    </row>
    <row r="203" spans="1:12" x14ac:dyDescent="0.2">
      <c r="A203" s="79" t="s">
        <v>14</v>
      </c>
      <c r="B203" s="73" t="s">
        <v>139</v>
      </c>
      <c r="C203" s="48" t="s">
        <v>92</v>
      </c>
      <c r="D203" s="49"/>
      <c r="E203" s="51"/>
      <c r="F203" s="49">
        <v>25.22</v>
      </c>
      <c r="G203" s="51">
        <f>100 * (   ((60*(INT(MIN(F192:F208))))+(100*(MIN(F192:F208)-(INT(MIN(F192:F208))))) )  /  ((60*(INT(F203)))+(100*((F203)-(INT(F203)))))    )</f>
        <v>86.268068331143226</v>
      </c>
      <c r="H203" s="49"/>
      <c r="I203" s="50"/>
      <c r="J203" s="51">
        <f>SUM(E203,G203)</f>
        <v>86.268068331143226</v>
      </c>
      <c r="K203" s="10"/>
      <c r="L203" s="11"/>
    </row>
    <row r="204" spans="1:12" x14ac:dyDescent="0.2">
      <c r="A204" s="79" t="s">
        <v>15</v>
      </c>
      <c r="B204" s="73" t="s">
        <v>142</v>
      </c>
      <c r="C204" s="48" t="s">
        <v>59</v>
      </c>
      <c r="D204" s="49"/>
      <c r="E204" s="51"/>
      <c r="F204" s="49">
        <v>25.46</v>
      </c>
      <c r="G204" s="51">
        <f>100 * (   ((60*(INT(MIN(F192:F208))))+(100*(MIN(F192:F208)-(INT(MIN(F192:F208))))) )  /  ((60*(INT(F204)))+(100*((F204)-(INT(F204)))))    )</f>
        <v>84.92884864165589</v>
      </c>
      <c r="H204" s="49"/>
      <c r="I204" s="51"/>
      <c r="J204" s="51">
        <f t="shared" si="14"/>
        <v>84.92884864165589</v>
      </c>
      <c r="K204" s="10"/>
      <c r="L204" s="11"/>
    </row>
    <row r="205" spans="1:12" x14ac:dyDescent="0.2">
      <c r="A205" s="79" t="s">
        <v>33</v>
      </c>
      <c r="B205" s="73" t="s">
        <v>147</v>
      </c>
      <c r="C205" s="48" t="s">
        <v>92</v>
      </c>
      <c r="D205" s="49"/>
      <c r="E205" s="51"/>
      <c r="F205" s="49">
        <v>31.31</v>
      </c>
      <c r="G205" s="51">
        <f>100 * (   ((60*(INT(MIN(F192:F208))))+(100*(MIN(F192:F208)-(INT(MIN(F192:F208))))) )  /  ((60*(INT(F205)))+(100*((F205)-(INT(F205)))))    )</f>
        <v>69.434161819143313</v>
      </c>
      <c r="H205" s="49"/>
      <c r="I205" s="51"/>
      <c r="J205" s="51">
        <f>SUM(E205,G205)</f>
        <v>69.434161819143313</v>
      </c>
      <c r="K205" s="10"/>
      <c r="L205" s="11"/>
    </row>
    <row r="206" spans="1:12" x14ac:dyDescent="0.2">
      <c r="A206" s="79" t="s">
        <v>34</v>
      </c>
      <c r="B206" s="73" t="s">
        <v>72</v>
      </c>
      <c r="C206" s="48" t="s">
        <v>62</v>
      </c>
      <c r="D206" s="49">
        <v>21.49</v>
      </c>
      <c r="E206" s="51">
        <f>100 * (   ((60*(INT(MIN(D192:D208))))+(100*(MIN(D192:D208)-(INT(MIN(D192:D208))))) )  /  ((60*(INT(D206)))+(100*((D206)-(INT(D206)))))    )</f>
        <v>68.44919786096257</v>
      </c>
      <c r="F206" s="49"/>
      <c r="G206" s="51"/>
      <c r="H206" s="49"/>
      <c r="I206" s="51"/>
      <c r="J206" s="51">
        <f t="shared" si="14"/>
        <v>68.44919786096257</v>
      </c>
      <c r="K206" s="10"/>
      <c r="L206" s="11"/>
    </row>
    <row r="207" spans="1:12" x14ac:dyDescent="0.2">
      <c r="A207" s="79"/>
      <c r="B207" s="73" t="s">
        <v>200</v>
      </c>
      <c r="C207" s="48" t="s">
        <v>63</v>
      </c>
      <c r="D207" s="49"/>
      <c r="E207" s="51"/>
      <c r="F207" s="49"/>
      <c r="G207" s="51"/>
      <c r="H207" s="49" t="s">
        <v>66</v>
      </c>
      <c r="I207" s="52" t="s">
        <v>16</v>
      </c>
      <c r="J207" s="51">
        <f t="shared" si="14"/>
        <v>0</v>
      </c>
      <c r="K207" s="10"/>
      <c r="L207" s="11"/>
    </row>
    <row r="208" spans="1:12" ht="13.5" thickBot="1" x14ac:dyDescent="0.25">
      <c r="A208" s="81"/>
      <c r="B208" s="75" t="s">
        <v>186</v>
      </c>
      <c r="C208" s="53" t="s">
        <v>52</v>
      </c>
      <c r="D208" s="54"/>
      <c r="E208" s="55"/>
      <c r="F208" s="54"/>
      <c r="G208" s="55"/>
      <c r="H208" s="54" t="s">
        <v>79</v>
      </c>
      <c r="I208" s="56" t="s">
        <v>16</v>
      </c>
      <c r="J208" s="55">
        <f t="shared" si="14"/>
        <v>0</v>
      </c>
      <c r="K208" s="10"/>
      <c r="L208" s="11"/>
    </row>
    <row r="209" spans="1:12" ht="12.75" customHeight="1" thickBot="1" x14ac:dyDescent="0.3">
      <c r="B209" s="7"/>
    </row>
    <row r="210" spans="1:12" ht="13.5" customHeight="1" x14ac:dyDescent="0.25">
      <c r="A210" s="158"/>
      <c r="B210" s="152" t="s">
        <v>75</v>
      </c>
      <c r="C210" s="162" t="s">
        <v>2</v>
      </c>
      <c r="D210" s="165" t="s">
        <v>209</v>
      </c>
      <c r="E210" s="165"/>
      <c r="F210" s="165" t="s">
        <v>210</v>
      </c>
      <c r="G210" s="165"/>
      <c r="H210" s="165" t="s">
        <v>203</v>
      </c>
      <c r="I210" s="165"/>
      <c r="J210" s="172" t="s">
        <v>68</v>
      </c>
      <c r="K210" s="171"/>
      <c r="L210" s="171"/>
    </row>
    <row r="211" spans="1:12" ht="13.5" customHeight="1" x14ac:dyDescent="0.25">
      <c r="A211" s="159"/>
      <c r="B211" s="161"/>
      <c r="C211" s="163"/>
      <c r="D211" s="170" t="s">
        <v>211</v>
      </c>
      <c r="E211" s="170"/>
      <c r="F211" s="170" t="s">
        <v>212</v>
      </c>
      <c r="G211" s="170"/>
      <c r="H211" s="170" t="s">
        <v>213</v>
      </c>
      <c r="I211" s="170"/>
      <c r="J211" s="173"/>
      <c r="K211" s="171"/>
      <c r="L211" s="171"/>
    </row>
    <row r="212" spans="1:12" ht="13.5" customHeight="1" thickBot="1" x14ac:dyDescent="0.25">
      <c r="A212" s="160"/>
      <c r="B212" s="153"/>
      <c r="C212" s="164"/>
      <c r="D212" s="26" t="s">
        <v>0</v>
      </c>
      <c r="E212" s="27" t="s">
        <v>1</v>
      </c>
      <c r="F212" s="26" t="s">
        <v>0</v>
      </c>
      <c r="G212" s="27" t="s">
        <v>1</v>
      </c>
      <c r="H212" s="26" t="s">
        <v>0</v>
      </c>
      <c r="I212" s="27" t="s">
        <v>1</v>
      </c>
      <c r="J212" s="174"/>
      <c r="K212" s="16"/>
      <c r="L212" s="15"/>
    </row>
    <row r="213" spans="1:12" x14ac:dyDescent="0.2">
      <c r="A213" s="82" t="s">
        <v>3</v>
      </c>
      <c r="B213" s="84" t="s">
        <v>30</v>
      </c>
      <c r="C213" s="44" t="s">
        <v>52</v>
      </c>
      <c r="D213" s="91"/>
      <c r="E213" s="46"/>
      <c r="F213" s="45">
        <v>19.579999999999998</v>
      </c>
      <c r="G213" s="46">
        <f>100 * (   ((60*(INT(MIN(F213:F229))))+(100*(MIN(F213:F229)-(INT(MIN(F213:F229))))) )  /  ((60*(INT(F213)))+(100*((F213)-(INT(F213)))))    )</f>
        <v>100</v>
      </c>
      <c r="H213" s="45">
        <v>22.56</v>
      </c>
      <c r="I213" s="46">
        <f>100 * (   ((60*(INT(MIN(H213:H229))))+(100*(MIN(H213:H229)-(INT(MIN(H213:H229))))) )  /  ((60*(INT(H213)))+(100*((H213)-(INT(H213)))))    )</f>
        <v>100</v>
      </c>
      <c r="J213" s="46">
        <f>SUM(I213,G213)</f>
        <v>200</v>
      </c>
      <c r="K213" s="10"/>
      <c r="L213" s="11"/>
    </row>
    <row r="214" spans="1:12" x14ac:dyDescent="0.2">
      <c r="A214" s="79" t="s">
        <v>4</v>
      </c>
      <c r="B214" s="73" t="s">
        <v>43</v>
      </c>
      <c r="C214" s="48" t="s">
        <v>52</v>
      </c>
      <c r="D214" s="49">
        <v>18.489999999999998</v>
      </c>
      <c r="E214" s="51">
        <f>100 * (   ((60*(INT(MIN(D213:D229))))+(100*(MIN(D213:D229)-(INT(MIN(D213:D229))))) )  /  ((60*(INT(D214)))+(100*((D214)-(INT(D214)))))    )</f>
        <v>100</v>
      </c>
      <c r="F214" s="49"/>
      <c r="G214" s="50"/>
      <c r="H214" s="49">
        <v>24.05</v>
      </c>
      <c r="I214" s="51">
        <f>100 * (   ((60*(INT(MIN(H213:H229))))+(100*(MIN(H213:H229)-(INT(MIN(H213:H229))))) )  /  ((60*(INT(H214)))+(100*((H214)-(INT(H214)))))    )</f>
        <v>95.22491349480967</v>
      </c>
      <c r="J214" s="51">
        <f>SUM(E214,I214)</f>
        <v>195.22491349480967</v>
      </c>
      <c r="K214" s="10"/>
      <c r="L214" s="11"/>
    </row>
    <row r="215" spans="1:12" x14ac:dyDescent="0.2">
      <c r="A215" s="79" t="s">
        <v>5</v>
      </c>
      <c r="B215" s="73" t="s">
        <v>150</v>
      </c>
      <c r="C215" s="48" t="s">
        <v>63</v>
      </c>
      <c r="D215" s="49"/>
      <c r="E215" s="51"/>
      <c r="F215" s="49">
        <v>20.53</v>
      </c>
      <c r="G215" s="51">
        <f>100 * (   ((60*(INT(MIN(F213:F229))))+(100*(MIN(F213:F229)-(INT(MIN(F213:F229))))) )  /  ((60*(INT(F215)))+(100*((F215)-(INT(F215)))))    )</f>
        <v>95.61053471667995</v>
      </c>
      <c r="H215" s="49">
        <v>26.25</v>
      </c>
      <c r="I215" s="51">
        <f>100 * (   ((60*(INT(MIN(H213:H229))))+(100*(MIN(H213:H229)-(INT(MIN(H213:H229))))) )  /  ((60*(INT(H215)))+(100*((H215)-(INT(H215)))))    )</f>
        <v>86.813880126182951</v>
      </c>
      <c r="J215" s="51">
        <f>SUM(I215,G215)</f>
        <v>182.42441484286292</v>
      </c>
      <c r="K215" s="10"/>
      <c r="L215" s="11"/>
    </row>
    <row r="216" spans="1:12" x14ac:dyDescent="0.2">
      <c r="A216" s="79" t="s">
        <v>6</v>
      </c>
      <c r="B216" s="73" t="s">
        <v>156</v>
      </c>
      <c r="C216" s="48" t="s">
        <v>60</v>
      </c>
      <c r="D216" s="49"/>
      <c r="E216" s="50"/>
      <c r="F216" s="49">
        <v>22.31</v>
      </c>
      <c r="G216" s="51">
        <f>100 * (   ((60*(INT(MIN(F213:F229))))+(100*(MIN(F213:F229)-(INT(MIN(F213:F229))))) )  /  ((60*(INT(F216)))+(100*((F216)-(INT(F216)))))    )</f>
        <v>88.675055514433751</v>
      </c>
      <c r="H216" s="49">
        <v>26.35</v>
      </c>
      <c r="I216" s="51">
        <f>100 * (   ((60*(INT(MIN(H213:H229))))+(100*(MIN(H213:H229)-(INT(MIN(H213:H229))))) )  /  ((60*(INT(H216)))+(100*((H216)-(INT(H216)))))    )</f>
        <v>86.269592476488995</v>
      </c>
      <c r="J216" s="51">
        <f>SUM(I216,G216)</f>
        <v>174.94464799092276</v>
      </c>
      <c r="K216" s="10"/>
      <c r="L216" s="11"/>
    </row>
    <row r="217" spans="1:12" x14ac:dyDescent="0.2">
      <c r="A217" s="79" t="s">
        <v>7</v>
      </c>
      <c r="B217" s="73" t="s">
        <v>46</v>
      </c>
      <c r="C217" s="48" t="s">
        <v>59</v>
      </c>
      <c r="D217" s="49">
        <v>21.03</v>
      </c>
      <c r="E217" s="51">
        <f>100 * (   ((60*(INT(MIN(D213:D229))))+(100*(MIN(D213:D229)-(INT(MIN(D213:D229))))) )  /  ((60*(INT(D217)))+(100*((D217)-(INT(D217)))))    )</f>
        <v>89.390340459224049</v>
      </c>
      <c r="F217" s="49">
        <v>24.4</v>
      </c>
      <c r="G217" s="51">
        <f>100 * (   ((60*(INT(MIN(F213:F229))))+(100*(MIN(F213:F229)-(INT(MIN(F213:F229))))) )  /  ((60*(INT(F217)))+(100*((F217)-(INT(F217)))))    )</f>
        <v>80.945945945945937</v>
      </c>
      <c r="H217" s="49"/>
      <c r="I217" s="51"/>
      <c r="J217" s="51">
        <f>SUM(E217,G217)</f>
        <v>170.33628640516997</v>
      </c>
      <c r="K217" s="10"/>
      <c r="L217" s="11"/>
    </row>
    <row r="218" spans="1:12" x14ac:dyDescent="0.2">
      <c r="A218" s="79" t="s">
        <v>8</v>
      </c>
      <c r="B218" s="73" t="s">
        <v>149</v>
      </c>
      <c r="C218" s="48" t="s">
        <v>160</v>
      </c>
      <c r="D218" s="49">
        <v>20.34</v>
      </c>
      <c r="E218" s="51">
        <f>100 * (   ((60*(INT(MIN(D213:D229))))+(100*(MIN(D213:D229)-(INT(MIN(D213:D229))))) )  /  ((60*(INT(D218)))+(100*((D218)-(INT(D218)))))    )</f>
        <v>91.491085899513763</v>
      </c>
      <c r="F218" s="49">
        <v>26.41</v>
      </c>
      <c r="G218" s="51">
        <f>100 * (   ((60*(INT(MIN(F213:F229))))+(100*(MIN(F213:F229)-(INT(MIN(F213:F229))))) )  /  ((60*(INT(F218)))+(100*((F218)-(INT(F218)))))    )</f>
        <v>74.828232354778251</v>
      </c>
      <c r="H218" s="49"/>
      <c r="I218" s="50"/>
      <c r="J218" s="51">
        <f>SUM(E218,G218)</f>
        <v>166.319318254292</v>
      </c>
      <c r="K218" s="10"/>
      <c r="L218" s="11"/>
    </row>
    <row r="219" spans="1:12" x14ac:dyDescent="0.2">
      <c r="A219" s="79" t="s">
        <v>9</v>
      </c>
      <c r="B219" s="73" t="s">
        <v>153</v>
      </c>
      <c r="C219" s="48" t="s">
        <v>63</v>
      </c>
      <c r="D219" s="49"/>
      <c r="E219" s="50"/>
      <c r="F219" s="49">
        <v>26.08</v>
      </c>
      <c r="G219" s="51">
        <f>100 * (   ((60*(INT(MIN(F213:F229))))+(100*(MIN(F213:F229)-(INT(MIN(F213:F229))))) )  /  ((60*(INT(F219)))+(100*((F219)-(INT(F219)))))    )</f>
        <v>76.40306122448979</v>
      </c>
      <c r="H219" s="49">
        <v>26.07</v>
      </c>
      <c r="I219" s="51">
        <f>100 * (   ((60*(INT(MIN(H213:H229))))+(100*(MIN(H213:H229)-(INT(MIN(H213:H229))))) )  /  ((60*(INT(H219)))+(100*((H219)-(INT(H219)))))    )</f>
        <v>87.811104020421169</v>
      </c>
      <c r="J219" s="51">
        <f>SUM(I219,G219)</f>
        <v>164.21416524491096</v>
      </c>
      <c r="K219" s="10"/>
      <c r="L219" s="11"/>
    </row>
    <row r="220" spans="1:12" x14ac:dyDescent="0.2">
      <c r="A220" s="79" t="s">
        <v>10</v>
      </c>
      <c r="B220" s="73" t="s">
        <v>152</v>
      </c>
      <c r="C220" s="48" t="s">
        <v>59</v>
      </c>
      <c r="D220" s="49">
        <v>53.04</v>
      </c>
      <c r="E220" s="51">
        <f>100 * (   ((60*(INT(MIN(D213:D229))))+(100*(MIN(D213:D229)-(INT(MIN(D213:D229))))) )  /  ((60*(INT(D220)))+(100*((D220)-(INT(D220)))))    )</f>
        <v>35.45854271356783</v>
      </c>
      <c r="F220" s="49"/>
      <c r="G220" s="51"/>
      <c r="H220" s="49">
        <v>26.34</v>
      </c>
      <c r="I220" s="51">
        <f>100 * (   ((60*(INT(MIN(H213:H229))))+(100*(MIN(H213:H229)-(INT(MIN(H213:H229))))) )  /  ((60*(INT(H220)))+(100*((H220)-(INT(H220)))))    )</f>
        <v>86.323713927227089</v>
      </c>
      <c r="J220" s="51">
        <f>SUM(E220,I220)</f>
        <v>121.78225664079491</v>
      </c>
      <c r="K220" s="10"/>
      <c r="L220" s="11"/>
    </row>
    <row r="221" spans="1:12" x14ac:dyDescent="0.2">
      <c r="A221" s="79" t="s">
        <v>11</v>
      </c>
      <c r="B221" s="73" t="s">
        <v>77</v>
      </c>
      <c r="C221" s="48" t="s">
        <v>52</v>
      </c>
      <c r="D221" s="49"/>
      <c r="E221" s="51"/>
      <c r="F221" s="49">
        <v>21.17</v>
      </c>
      <c r="G221" s="51">
        <f>100 * (   ((60*(INT(MIN(F213:F229))))+(100*(MIN(F213:F229)-(INT(MIN(F213:F229))))) )  /  ((60*(INT(F221)))+(100*((F221)-(INT(F221)))))    )</f>
        <v>93.813625685199654</v>
      </c>
      <c r="H221" s="49"/>
      <c r="I221" s="51"/>
      <c r="J221" s="51">
        <f t="shared" ref="J221:J223" si="15">SUM(E221,G221)</f>
        <v>93.813625685199654</v>
      </c>
      <c r="K221" s="10"/>
      <c r="L221" s="11"/>
    </row>
    <row r="222" spans="1:12" x14ac:dyDescent="0.2">
      <c r="A222" s="80" t="s">
        <v>12</v>
      </c>
      <c r="B222" s="40" t="s">
        <v>187</v>
      </c>
      <c r="C222" s="48" t="s">
        <v>52</v>
      </c>
      <c r="D222" s="49"/>
      <c r="E222" s="51"/>
      <c r="F222" s="49">
        <v>22.12</v>
      </c>
      <c r="G222" s="51">
        <f>100 * (   ((60*(INT(MIN(F213:F229))))+(100*(MIN(F213:F229)-(INT(MIN(F213:F229))))) )  /  ((60*(INT(F222)))+(100*((F222)-(INT(F222)))))    )</f>
        <v>89.939939939939933</v>
      </c>
      <c r="H222" s="49"/>
      <c r="I222" s="51"/>
      <c r="J222" s="51">
        <f>SUM(E222,G222)</f>
        <v>89.939939939939933</v>
      </c>
      <c r="K222" s="10"/>
      <c r="L222" s="11"/>
    </row>
    <row r="223" spans="1:12" x14ac:dyDescent="0.2">
      <c r="A223" s="79" t="s">
        <v>13</v>
      </c>
      <c r="B223" s="73" t="s">
        <v>151</v>
      </c>
      <c r="C223" s="48" t="s">
        <v>60</v>
      </c>
      <c r="D223" s="49"/>
      <c r="E223" s="51"/>
      <c r="F223" s="49">
        <v>24.05</v>
      </c>
      <c r="G223" s="51">
        <f>100 * (   ((60*(INT(MIN(F213:F229))))+(100*(MIN(F213:F229)-(INT(MIN(F213:F229))))) )  /  ((60*(INT(F223)))+(100*((F223)-(INT(F223)))))    )</f>
        <v>82.906574394463647</v>
      </c>
      <c r="H223" s="49"/>
      <c r="I223" s="50"/>
      <c r="J223" s="51">
        <f t="shared" si="15"/>
        <v>82.906574394463647</v>
      </c>
      <c r="K223" s="10"/>
      <c r="L223" s="11"/>
    </row>
    <row r="224" spans="1:12" x14ac:dyDescent="0.2">
      <c r="A224" s="79" t="s">
        <v>14</v>
      </c>
      <c r="B224" s="73" t="s">
        <v>173</v>
      </c>
      <c r="C224" s="48" t="s">
        <v>52</v>
      </c>
      <c r="D224" s="49"/>
      <c r="E224" s="51"/>
      <c r="F224" s="49">
        <v>25.48</v>
      </c>
      <c r="G224" s="51">
        <f>100 * (   ((60*(INT(MIN(F213:F229))))+(100*(MIN(F213:F229)-(INT(MIN(F213:F229))))) )  /  ((60*(INT(F224)))+(100*((F224)-(INT(F224)))))    )</f>
        <v>77.390180878552968</v>
      </c>
      <c r="H224" s="49"/>
      <c r="I224" s="51"/>
      <c r="J224" s="51">
        <f>SUM(E224,G224)</f>
        <v>77.390180878552968</v>
      </c>
      <c r="K224" s="10"/>
      <c r="L224" s="11"/>
    </row>
    <row r="225" spans="1:12" x14ac:dyDescent="0.2">
      <c r="A225" s="79" t="s">
        <v>15</v>
      </c>
      <c r="B225" s="73" t="s">
        <v>138</v>
      </c>
      <c r="C225" s="48" t="s">
        <v>60</v>
      </c>
      <c r="D225" s="49"/>
      <c r="E225" s="51"/>
      <c r="F225" s="49"/>
      <c r="G225" s="51"/>
      <c r="H225" s="49">
        <v>33.35</v>
      </c>
      <c r="I225" s="51">
        <f>100 * (   ((60*(INT(MIN(H213:H229))))+(100*(MIN(H213:H229)-(INT(MIN(H213:H229))))) )  /  ((60*(INT(H225)))+(100*((H225)-(INT(H225)))))    )</f>
        <v>68.287841191066974</v>
      </c>
      <c r="J225" s="51">
        <f>SUM(I225,G225)</f>
        <v>68.287841191066974</v>
      </c>
      <c r="K225" s="10"/>
      <c r="L225" s="11"/>
    </row>
    <row r="226" spans="1:12" x14ac:dyDescent="0.2">
      <c r="A226" s="79" t="s">
        <v>33</v>
      </c>
      <c r="B226" s="73" t="s">
        <v>155</v>
      </c>
      <c r="C226" s="48" t="s">
        <v>60</v>
      </c>
      <c r="D226" s="49"/>
      <c r="E226" s="51"/>
      <c r="F226" s="49">
        <v>31.39</v>
      </c>
      <c r="G226" s="51">
        <f>100 * (   ((60*(INT(MIN(F213:F229))))+(100*(MIN(F213:F229)-(INT(MIN(F213:F229))))) )  /  ((60*(INT(F226)))+(100*((F226)-(INT(F226)))))    )</f>
        <v>63.085834649815673</v>
      </c>
      <c r="H226" s="49"/>
      <c r="I226" s="51"/>
      <c r="J226" s="51">
        <f>SUM(E226,G226)</f>
        <v>63.085834649815673</v>
      </c>
      <c r="K226" s="10"/>
      <c r="L226" s="11"/>
    </row>
    <row r="227" spans="1:12" x14ac:dyDescent="0.2">
      <c r="A227" s="79" t="s">
        <v>34</v>
      </c>
      <c r="B227" s="40" t="s">
        <v>157</v>
      </c>
      <c r="C227" s="48" t="s">
        <v>52</v>
      </c>
      <c r="D227" s="49"/>
      <c r="E227" s="51"/>
      <c r="F227" s="49">
        <v>32.43</v>
      </c>
      <c r="G227" s="51">
        <f>100 * (   ((60*(INT(MIN(F213:F229))))+(100*(MIN(F213:F229)-(INT(MIN(F213:F229))))) )  /  ((60*(INT(F227)))+(100*((F227)-(INT(F227)))))    )</f>
        <v>61.029037187977572</v>
      </c>
      <c r="H227" s="49"/>
      <c r="I227" s="51"/>
      <c r="J227" s="51">
        <f>SUM(E227,G227)</f>
        <v>61.029037187977572</v>
      </c>
      <c r="K227" s="10"/>
      <c r="L227" s="11"/>
    </row>
    <row r="228" spans="1:12" x14ac:dyDescent="0.2">
      <c r="A228" s="79" t="s">
        <v>35</v>
      </c>
      <c r="B228" s="73" t="s">
        <v>154</v>
      </c>
      <c r="C228" s="48" t="s">
        <v>63</v>
      </c>
      <c r="D228" s="49"/>
      <c r="E228" s="51"/>
      <c r="F228" s="49">
        <v>32.56</v>
      </c>
      <c r="G228" s="51">
        <f>100 * (   ((60*(INT(MIN(F213:F229))))+(100*(MIN(F213:F229)-(INT(MIN(F213:F229))))) )  /  ((60*(INT(F228)))+(100*((F228)-(INT(F228)))))    )</f>
        <v>60.627530364372447</v>
      </c>
      <c r="H228" s="49" t="s">
        <v>66</v>
      </c>
      <c r="I228" s="52" t="s">
        <v>16</v>
      </c>
      <c r="J228" s="51">
        <f>SUM(E228,G228)</f>
        <v>60.627530364372447</v>
      </c>
      <c r="K228" s="10"/>
      <c r="L228" s="11"/>
    </row>
    <row r="229" spans="1:12" ht="13.5" thickBot="1" x14ac:dyDescent="0.25">
      <c r="A229" s="81" t="s">
        <v>36</v>
      </c>
      <c r="B229" s="75" t="s">
        <v>233</v>
      </c>
      <c r="C229" s="53" t="s">
        <v>52</v>
      </c>
      <c r="D229" s="54"/>
      <c r="E229" s="55"/>
      <c r="F229" s="54">
        <v>40.32</v>
      </c>
      <c r="G229" s="55">
        <f>100 * (   ((60*(INT(MIN(F213:F229))))+(100*(MIN(F213:F229)-(INT(MIN(F213:F229))))) )  /  ((60*(INT(F229)))+(100*((F229)-(INT(F229)))))    )</f>
        <v>49.259868421052623</v>
      </c>
      <c r="H229" s="54"/>
      <c r="I229" s="55"/>
      <c r="J229" s="55">
        <f>SUM(E229,G229)</f>
        <v>49.259868421052623</v>
      </c>
      <c r="K229" s="10"/>
      <c r="L229" s="11"/>
    </row>
    <row r="230" spans="1:12" ht="13.5" thickBot="1" x14ac:dyDescent="0.25">
      <c r="D230" s="18"/>
      <c r="E230" s="1"/>
      <c r="F230" s="18"/>
      <c r="G230" s="18"/>
      <c r="H230" s="34"/>
      <c r="I230" s="18"/>
    </row>
    <row r="231" spans="1:12" ht="13.5" customHeight="1" x14ac:dyDescent="0.25">
      <c r="A231" s="158"/>
      <c r="B231" s="152" t="s">
        <v>89</v>
      </c>
      <c r="C231" s="162" t="s">
        <v>2</v>
      </c>
      <c r="D231" s="165" t="s">
        <v>209</v>
      </c>
      <c r="E231" s="165"/>
      <c r="F231" s="165" t="s">
        <v>210</v>
      </c>
      <c r="G231" s="165"/>
      <c r="H231" s="165" t="s">
        <v>203</v>
      </c>
      <c r="I231" s="165"/>
      <c r="J231" s="172" t="s">
        <v>68</v>
      </c>
      <c r="K231" s="169"/>
      <c r="L231" s="169"/>
    </row>
    <row r="232" spans="1:12" ht="13.5" customHeight="1" x14ac:dyDescent="0.25">
      <c r="A232" s="159"/>
      <c r="B232" s="161"/>
      <c r="C232" s="163"/>
      <c r="D232" s="170" t="s">
        <v>211</v>
      </c>
      <c r="E232" s="170"/>
      <c r="F232" s="170" t="s">
        <v>212</v>
      </c>
      <c r="G232" s="170"/>
      <c r="H232" s="170" t="s">
        <v>213</v>
      </c>
      <c r="I232" s="170"/>
      <c r="J232" s="173"/>
      <c r="K232" s="169"/>
      <c r="L232" s="169"/>
    </row>
    <row r="233" spans="1:12" ht="13.5" customHeight="1" thickBot="1" x14ac:dyDescent="0.25">
      <c r="A233" s="160"/>
      <c r="B233" s="153"/>
      <c r="C233" s="164"/>
      <c r="D233" s="26" t="s">
        <v>0</v>
      </c>
      <c r="E233" s="27" t="s">
        <v>1</v>
      </c>
      <c r="F233" s="26" t="s">
        <v>0</v>
      </c>
      <c r="G233" s="27" t="s">
        <v>1</v>
      </c>
      <c r="H233" s="26" t="s">
        <v>0</v>
      </c>
      <c r="I233" s="27" t="s">
        <v>1</v>
      </c>
      <c r="J233" s="174"/>
      <c r="K233" s="14"/>
      <c r="L233" s="15"/>
    </row>
    <row r="234" spans="1:12" s="18" customFormat="1" x14ac:dyDescent="0.2">
      <c r="A234" s="82" t="s">
        <v>3</v>
      </c>
      <c r="B234" s="84" t="s">
        <v>45</v>
      </c>
      <c r="C234" s="44" t="s">
        <v>61</v>
      </c>
      <c r="D234" s="45">
        <v>23.51</v>
      </c>
      <c r="E234" s="101">
        <f>100 * (   ((60*(INT(MIN(D234:D242))))+(100*(MIN(D234:D242)-(INT(MIN(D234:D242))))) )  /  ((60*(INT(D234)))+(100*((D234)-(INT(D234)))))    )</f>
        <v>100</v>
      </c>
      <c r="F234" s="45"/>
      <c r="G234" s="46"/>
      <c r="H234" s="45"/>
      <c r="I234" s="46"/>
      <c r="J234" s="46">
        <f>SUM(E234,G234)</f>
        <v>100</v>
      </c>
      <c r="K234" s="12"/>
      <c r="L234" s="11"/>
    </row>
    <row r="235" spans="1:12" x14ac:dyDescent="0.2">
      <c r="A235" s="79" t="s">
        <v>3</v>
      </c>
      <c r="B235" s="73" t="s">
        <v>80</v>
      </c>
      <c r="C235" s="48" t="s">
        <v>63</v>
      </c>
      <c r="D235" s="49"/>
      <c r="E235" s="51"/>
      <c r="F235" s="49">
        <v>21.41</v>
      </c>
      <c r="G235" s="51">
        <f>100 * (   ((60*(INT(MIN(F234:F242))))+(100*(MIN(F234:F242)-(INT(MIN(F234:F242))))) )  /  ((60*(INT(F235)))+(100*((F235)-(INT(F235)))))    )</f>
        <v>100</v>
      </c>
      <c r="H235" s="49"/>
      <c r="I235" s="51"/>
      <c r="J235" s="51">
        <f>SUM(E235,G235)</f>
        <v>100</v>
      </c>
      <c r="K235" s="12"/>
      <c r="L235" s="11"/>
    </row>
    <row r="236" spans="1:12" x14ac:dyDescent="0.2">
      <c r="A236" s="79" t="s">
        <v>5</v>
      </c>
      <c r="B236" s="40" t="s">
        <v>47</v>
      </c>
      <c r="C236" s="48" t="s">
        <v>63</v>
      </c>
      <c r="D236" s="49"/>
      <c r="E236" s="51"/>
      <c r="F236" s="49">
        <v>24.24</v>
      </c>
      <c r="G236" s="51">
        <f>100 * (   ((60*(INT(MIN(F234:F242))))+(100*(MIN(F234:F242)-(INT(MIN(F234:F242))))) )  /  ((60*(INT(F236)))+(100*((F236)-(INT(F236)))))    )</f>
        <v>88.866120218579255</v>
      </c>
      <c r="H236" s="49"/>
      <c r="I236" s="51"/>
      <c r="J236" s="51">
        <f>SUM(E236,G236)</f>
        <v>88.866120218579255</v>
      </c>
      <c r="K236" s="12"/>
      <c r="L236" s="11"/>
    </row>
    <row r="237" spans="1:12" x14ac:dyDescent="0.2">
      <c r="A237" s="79" t="s">
        <v>6</v>
      </c>
      <c r="B237" s="73" t="s">
        <v>76</v>
      </c>
      <c r="C237" s="48" t="s">
        <v>52</v>
      </c>
      <c r="D237" s="49"/>
      <c r="E237" s="50"/>
      <c r="F237" s="49">
        <v>25.34</v>
      </c>
      <c r="G237" s="51">
        <f>100 * (   ((60*(INT(MIN(F234:F242))))+(100*(MIN(F234:F242)-(INT(MIN(F234:F242))))) )  /  ((60*(INT(F237)))+(100*((F237)-(INT(F237)))))    )</f>
        <v>84.810951760104302</v>
      </c>
      <c r="H237" s="49"/>
      <c r="I237" s="50"/>
      <c r="J237" s="51">
        <f>SUM(E237,G237)</f>
        <v>84.810951760104302</v>
      </c>
      <c r="K237" s="12"/>
      <c r="L237" s="11"/>
    </row>
    <row r="238" spans="1:12" x14ac:dyDescent="0.2">
      <c r="A238" s="79" t="s">
        <v>7</v>
      </c>
      <c r="B238" s="73" t="s">
        <v>86</v>
      </c>
      <c r="C238" s="48" t="s">
        <v>52</v>
      </c>
      <c r="D238" s="49"/>
      <c r="E238" s="42"/>
      <c r="F238" s="49">
        <v>26.23</v>
      </c>
      <c r="G238" s="42">
        <f>100 * (   ((60*(INT(MIN(F234:F242))))+(100*(MIN(F234:F242)-(INT(MIN(F234:F242))))) )  /  ((60*(INT(F238)))+(100*((F238)-(INT(F238)))))    )</f>
        <v>82.185723310170573</v>
      </c>
      <c r="H238" s="49"/>
      <c r="I238" s="42"/>
      <c r="J238" s="51">
        <f>SUM(E238,G238)</f>
        <v>82.185723310170573</v>
      </c>
      <c r="K238" s="12"/>
      <c r="L238" s="11"/>
    </row>
    <row r="239" spans="1:12" ht="13.5" thickBot="1" x14ac:dyDescent="0.25">
      <c r="A239" s="81" t="s">
        <v>8</v>
      </c>
      <c r="B239" s="75" t="s">
        <v>44</v>
      </c>
      <c r="C239" s="53" t="s">
        <v>60</v>
      </c>
      <c r="D239" s="54"/>
      <c r="E239" s="55"/>
      <c r="F239" s="54">
        <v>28.21</v>
      </c>
      <c r="G239" s="55">
        <f>100 * (   ((60*(INT(MIN(F234:F242))))+(100*(MIN(F234:F242)-(INT(MIN(F234:F242))))) )  /  ((60*(INT(F239)))+(100*((F239)-(INT(F239)))))    )</f>
        <v>76.484420928865376</v>
      </c>
      <c r="H239" s="54"/>
      <c r="I239" s="89"/>
      <c r="J239" s="55">
        <f t="shared" ref="J239" si="16">SUM(E239,G239)</f>
        <v>76.484420928865376</v>
      </c>
      <c r="K239" s="12"/>
      <c r="L239" s="11"/>
    </row>
    <row r="240" spans="1:12" x14ac:dyDescent="0.2">
      <c r="A240" s="104" t="s">
        <v>9</v>
      </c>
      <c r="B240" s="105" t="s">
        <v>229</v>
      </c>
      <c r="C240" s="106" t="s">
        <v>63</v>
      </c>
      <c r="D240" s="107"/>
      <c r="E240" s="108"/>
      <c r="F240" s="107">
        <v>29.24</v>
      </c>
      <c r="G240" s="42">
        <f>100 * (   ((60*(INT(MIN(F234:F242))))+(100*(MIN(F234:F242)-(INT(MIN(F234:F242))))) )  /  ((60*(INT(F240)))+(100*((F240)-(INT(F240)))))    )</f>
        <v>73.752834467120181</v>
      </c>
      <c r="H240" s="107"/>
      <c r="I240" s="108"/>
      <c r="J240" s="51">
        <f>SUM(E240,G240)</f>
        <v>73.752834467120181</v>
      </c>
      <c r="K240" s="12"/>
      <c r="L240" s="11"/>
    </row>
    <row r="241" spans="1:12" x14ac:dyDescent="0.2">
      <c r="A241" s="104"/>
      <c r="B241" s="105" t="s">
        <v>232</v>
      </c>
      <c r="C241" s="106" t="s">
        <v>59</v>
      </c>
      <c r="D241" s="107"/>
      <c r="E241" s="108"/>
      <c r="F241" s="107" t="s">
        <v>79</v>
      </c>
      <c r="G241" s="86" t="s">
        <v>16</v>
      </c>
      <c r="H241" s="107"/>
      <c r="I241" s="108"/>
      <c r="J241" s="51">
        <f t="shared" ref="J241" si="17">SUM(E241,G241)</f>
        <v>0</v>
      </c>
      <c r="K241" s="12"/>
      <c r="L241" s="11"/>
    </row>
    <row r="242" spans="1:12" x14ac:dyDescent="0.2">
      <c r="A242" s="104"/>
      <c r="B242" s="105" t="s">
        <v>230</v>
      </c>
      <c r="C242" s="106" t="s">
        <v>52</v>
      </c>
      <c r="D242" s="107"/>
      <c r="E242" s="108"/>
      <c r="F242" s="107" t="s">
        <v>231</v>
      </c>
      <c r="G242" s="109" t="s">
        <v>16</v>
      </c>
      <c r="H242" s="107"/>
      <c r="I242" s="108"/>
      <c r="J242" s="51">
        <f>SUM(E242,G242)</f>
        <v>0</v>
      </c>
      <c r="K242" s="12"/>
      <c r="L242" s="11"/>
    </row>
    <row r="243" spans="1:12" x14ac:dyDescent="0.2">
      <c r="A243" s="3"/>
    </row>
  </sheetData>
  <mergeCells count="185">
    <mergeCell ref="K190:L190"/>
    <mergeCell ref="F136:G136"/>
    <mergeCell ref="F114:G114"/>
    <mergeCell ref="F190:G190"/>
    <mergeCell ref="F189:G189"/>
    <mergeCell ref="F183:G183"/>
    <mergeCell ref="F182:G182"/>
    <mergeCell ref="F148:G148"/>
    <mergeCell ref="F98:G98"/>
    <mergeCell ref="F135:G135"/>
    <mergeCell ref="K210:L210"/>
    <mergeCell ref="K211:L211"/>
    <mergeCell ref="K189:L189"/>
    <mergeCell ref="K25:L25"/>
    <mergeCell ref="K24:L24"/>
    <mergeCell ref="J24:J26"/>
    <mergeCell ref="K41:L41"/>
    <mergeCell ref="H41:I41"/>
    <mergeCell ref="K40:L40"/>
    <mergeCell ref="J40:J42"/>
    <mergeCell ref="K70:L70"/>
    <mergeCell ref="J189:J191"/>
    <mergeCell ref="J210:J212"/>
    <mergeCell ref="H183:I183"/>
    <mergeCell ref="H182:I182"/>
    <mergeCell ref="H148:I148"/>
    <mergeCell ref="H149:I149"/>
    <mergeCell ref="H115:I115"/>
    <mergeCell ref="H190:I190"/>
    <mergeCell ref="J135:J137"/>
    <mergeCell ref="H135:I135"/>
    <mergeCell ref="K69:L69"/>
    <mergeCell ref="K54:L54"/>
    <mergeCell ref="K55:L55"/>
    <mergeCell ref="A114:A116"/>
    <mergeCell ref="D98:E98"/>
    <mergeCell ref="D40:E40"/>
    <mergeCell ref="A1:G1"/>
    <mergeCell ref="H1:J1"/>
    <mergeCell ref="E9:E10"/>
    <mergeCell ref="G9:G10"/>
    <mergeCell ref="H136:I136"/>
    <mergeCell ref="D97:E97"/>
    <mergeCell ref="F25:G25"/>
    <mergeCell ref="H40:I40"/>
    <mergeCell ref="H25:I25"/>
    <mergeCell ref="H24:I24"/>
    <mergeCell ref="F24:G24"/>
    <mergeCell ref="H54:I54"/>
    <mergeCell ref="H55:I55"/>
    <mergeCell ref="J69:J71"/>
    <mergeCell ref="J114:J116"/>
    <mergeCell ref="J97:J99"/>
    <mergeCell ref="H98:I98"/>
    <mergeCell ref="B40:B42"/>
    <mergeCell ref="C24:C26"/>
    <mergeCell ref="D24:E24"/>
    <mergeCell ref="D25:E25"/>
    <mergeCell ref="A189:A191"/>
    <mergeCell ref="B189:B191"/>
    <mergeCell ref="C189:C191"/>
    <mergeCell ref="D189:E189"/>
    <mergeCell ref="D190:E190"/>
    <mergeCell ref="D183:E183"/>
    <mergeCell ref="A40:A42"/>
    <mergeCell ref="A24:A26"/>
    <mergeCell ref="B24:B26"/>
    <mergeCell ref="A69:A71"/>
    <mergeCell ref="B69:B71"/>
    <mergeCell ref="D70:E70"/>
    <mergeCell ref="A88:A90"/>
    <mergeCell ref="B88:B90"/>
    <mergeCell ref="C88:C90"/>
    <mergeCell ref="D88:E88"/>
    <mergeCell ref="D89:E89"/>
    <mergeCell ref="A135:A137"/>
    <mergeCell ref="B135:B137"/>
    <mergeCell ref="C135:C137"/>
    <mergeCell ref="D135:E135"/>
    <mergeCell ref="D136:E136"/>
    <mergeCell ref="A97:A99"/>
    <mergeCell ref="B97:B99"/>
    <mergeCell ref="A148:A150"/>
    <mergeCell ref="B148:B150"/>
    <mergeCell ref="C148:C150"/>
    <mergeCell ref="D148:E148"/>
    <mergeCell ref="D149:E149"/>
    <mergeCell ref="J164:J166"/>
    <mergeCell ref="J182:J184"/>
    <mergeCell ref="J54:J56"/>
    <mergeCell ref="J148:J150"/>
    <mergeCell ref="A54:A56"/>
    <mergeCell ref="A164:A166"/>
    <mergeCell ref="B164:B166"/>
    <mergeCell ref="C164:C166"/>
    <mergeCell ref="H165:I165"/>
    <mergeCell ref="D165:E165"/>
    <mergeCell ref="H164:I164"/>
    <mergeCell ref="F165:G165"/>
    <mergeCell ref="D164:E164"/>
    <mergeCell ref="F164:G164"/>
    <mergeCell ref="A182:A184"/>
    <mergeCell ref="B182:B184"/>
    <mergeCell ref="C182:C184"/>
    <mergeCell ref="D182:E182"/>
    <mergeCell ref="F69:G69"/>
    <mergeCell ref="F210:G210"/>
    <mergeCell ref="H210:I210"/>
    <mergeCell ref="F211:G211"/>
    <mergeCell ref="H211:I211"/>
    <mergeCell ref="H97:I97"/>
    <mergeCell ref="J88:J90"/>
    <mergeCell ref="K136:L136"/>
    <mergeCell ref="K97:L97"/>
    <mergeCell ref="K98:L98"/>
    <mergeCell ref="K89:L89"/>
    <mergeCell ref="K114:L114"/>
    <mergeCell ref="K88:L88"/>
    <mergeCell ref="K148:L148"/>
    <mergeCell ref="K182:L182"/>
    <mergeCell ref="K183:L183"/>
    <mergeCell ref="K164:L164"/>
    <mergeCell ref="K165:L165"/>
    <mergeCell ref="K135:L135"/>
    <mergeCell ref="F88:G88"/>
    <mergeCell ref="F89:G89"/>
    <mergeCell ref="H89:I89"/>
    <mergeCell ref="H88:I88"/>
    <mergeCell ref="K115:L115"/>
    <mergeCell ref="F115:G115"/>
    <mergeCell ref="B2:B3"/>
    <mergeCell ref="BB2:BC3"/>
    <mergeCell ref="V2:W3"/>
    <mergeCell ref="AL2:AM3"/>
    <mergeCell ref="H70:I70"/>
    <mergeCell ref="C97:C99"/>
    <mergeCell ref="B114:B116"/>
    <mergeCell ref="C114:C116"/>
    <mergeCell ref="D41:E41"/>
    <mergeCell ref="C40:C42"/>
    <mergeCell ref="D115:E115"/>
    <mergeCell ref="H114:I114"/>
    <mergeCell ref="D114:E114"/>
    <mergeCell ref="F70:G70"/>
    <mergeCell ref="F55:G55"/>
    <mergeCell ref="F40:G40"/>
    <mergeCell ref="F54:G54"/>
    <mergeCell ref="F41:G41"/>
    <mergeCell ref="F97:G97"/>
    <mergeCell ref="A210:A212"/>
    <mergeCell ref="B210:B212"/>
    <mergeCell ref="C210:C212"/>
    <mergeCell ref="D210:E210"/>
    <mergeCell ref="D211:E211"/>
    <mergeCell ref="FZ2:GA3"/>
    <mergeCell ref="GP2:GQ3"/>
    <mergeCell ref="HF2:HG3"/>
    <mergeCell ref="BR2:BS3"/>
    <mergeCell ref="CH2:CI3"/>
    <mergeCell ref="CX2:CY3"/>
    <mergeCell ref="DN2:DO3"/>
    <mergeCell ref="ED2:EE3"/>
    <mergeCell ref="ET2:EU3"/>
    <mergeCell ref="FJ2:FK3"/>
    <mergeCell ref="H69:I69"/>
    <mergeCell ref="H189:I189"/>
    <mergeCell ref="F149:G149"/>
    <mergeCell ref="B54:B56"/>
    <mergeCell ref="C54:C56"/>
    <mergeCell ref="D54:E54"/>
    <mergeCell ref="D55:E55"/>
    <mergeCell ref="C69:C71"/>
    <mergeCell ref="D69:E69"/>
    <mergeCell ref="J231:J233"/>
    <mergeCell ref="K231:L231"/>
    <mergeCell ref="K232:L232"/>
    <mergeCell ref="A231:A233"/>
    <mergeCell ref="B231:B233"/>
    <mergeCell ref="C231:C233"/>
    <mergeCell ref="D231:E231"/>
    <mergeCell ref="F231:G231"/>
    <mergeCell ref="H231:I231"/>
    <mergeCell ref="H232:I232"/>
    <mergeCell ref="F232:G232"/>
    <mergeCell ref="D232:E232"/>
  </mergeCells>
  <phoneticPr fontId="0" type="noConversion"/>
  <conditionalFormatting sqref="F11:F22">
    <cfRule type="cellIs" dxfId="1" priority="1" operator="greaterThan">
      <formula>"č"</formula>
    </cfRule>
    <cfRule type="cellIs" dxfId="0" priority="2" operator="equal">
      <formula>"č"</formula>
    </cfRule>
  </conditionalFormatting>
  <pageMargins left="0.39370078740157483" right="0.35433070866141736" top="0.51181102362204722" bottom="0.51181102362204722" header="0.51181102362204722" footer="0.51181102362204722"/>
  <pageSetup paperSize="9" fitToHeight="0" orientation="portrait" r:id="rId1"/>
  <headerFooter alignWithMargins="0"/>
  <rowBreaks count="3" manualBreakCount="3">
    <brk id="53" max="9" man="1"/>
    <brk id="113" max="9" man="1"/>
    <brk id="174" max="9" man="1"/>
  </rowBreaks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23FCD-C6F7-4BE0-A85B-EAAB4B541620}">
  <dimension ref="B1:J403"/>
  <sheetViews>
    <sheetView workbookViewId="0">
      <pane ySplit="1" topLeftCell="A2" activePane="bottomLeft" state="frozen"/>
      <selection pane="bottomLeft" activeCell="J45" sqref="J45"/>
    </sheetView>
  </sheetViews>
  <sheetFormatPr defaultRowHeight="12.75" x14ac:dyDescent="0.2"/>
  <cols>
    <col min="1" max="1" width="9.140625" style="130"/>
    <col min="2" max="2" width="22.140625" style="130" bestFit="1" customWidth="1"/>
    <col min="3" max="3" width="11.42578125" style="131" customWidth="1"/>
    <col min="4" max="4" width="9.140625" style="130"/>
    <col min="5" max="5" width="22.140625" style="130" bestFit="1" customWidth="1"/>
    <col min="6" max="6" width="11.42578125" style="134" customWidth="1"/>
    <col min="7" max="7" width="9.140625" style="130"/>
    <col min="8" max="8" width="13.7109375" style="128" customWidth="1"/>
    <col min="9" max="9" width="13.7109375" style="129" customWidth="1"/>
    <col min="10" max="10" width="13.7109375" style="132" customWidth="1"/>
    <col min="11" max="16384" width="9.140625" style="130"/>
  </cols>
  <sheetData>
    <row r="1" spans="2:10" s="126" customFormat="1" ht="20.25" x14ac:dyDescent="0.3">
      <c r="B1" s="126" t="s">
        <v>244</v>
      </c>
      <c r="C1" s="127"/>
      <c r="E1" s="126" t="s">
        <v>245</v>
      </c>
      <c r="F1" s="135"/>
      <c r="H1" s="128" t="s">
        <v>246</v>
      </c>
      <c r="I1" s="129" t="s">
        <v>247</v>
      </c>
      <c r="J1" s="129" t="s">
        <v>248</v>
      </c>
    </row>
    <row r="2" spans="2:10" x14ac:dyDescent="0.2">
      <c r="B2" s="130">
        <f>'Sprint kup HR 2020., original'!B1</f>
        <v>0</v>
      </c>
      <c r="C2" s="131">
        <f>IFERROR(ROUND('Sprint kup HR 2020., original'!J1,2),'Sprint kup HR 2020., original'!J1)</f>
        <v>0</v>
      </c>
      <c r="E2" s="130">
        <f>'Sprint kup HR 2020., ispravak'!B1</f>
        <v>0</v>
      </c>
      <c r="F2" s="134">
        <f>'Sprint kup HR 2020., ispravak'!J1</f>
        <v>0</v>
      </c>
      <c r="H2" s="128" t="str">
        <f t="shared" ref="H2:I5" si="0">IF(B2=E2,"","RAZLIKA")</f>
        <v/>
      </c>
      <c r="I2" s="129" t="str">
        <f t="shared" si="0"/>
        <v/>
      </c>
    </row>
    <row r="3" spans="2:10" x14ac:dyDescent="0.2">
      <c r="B3" s="130" t="str">
        <f>'Sprint kup HR 2020., original'!B2</f>
        <v>Natjecanja</v>
      </c>
      <c r="C3" s="131">
        <f>IFERROR(ROUND('Sprint kup HR 2020., original'!J2,2),'Sprint kup HR 2020., original'!J2)</f>
        <v>0</v>
      </c>
      <c r="E3" s="130" t="str">
        <f>'Sprint kup HR 2020., ispravak'!B2</f>
        <v>Natjecanja</v>
      </c>
      <c r="F3" s="134">
        <f>'Sprint kup HR 2020., ispravak'!J2</f>
        <v>0</v>
      </c>
      <c r="H3" s="128" t="str">
        <f t="shared" si="0"/>
        <v/>
      </c>
      <c r="I3" s="129" t="str">
        <f t="shared" si="0"/>
        <v/>
      </c>
    </row>
    <row r="4" spans="2:10" x14ac:dyDescent="0.2">
      <c r="B4" s="130">
        <f>'Sprint kup HR 2020., original'!B3</f>
        <v>0</v>
      </c>
      <c r="C4" s="131">
        <f>IFERROR(ROUND('Sprint kup HR 2020., original'!J3,2),'Sprint kup HR 2020., original'!J3)</f>
        <v>0</v>
      </c>
      <c r="E4" s="130">
        <f>'Sprint kup HR 2020., ispravak'!B3</f>
        <v>0</v>
      </c>
      <c r="F4" s="134">
        <f>'Sprint kup HR 2020., ispravak'!J3</f>
        <v>0</v>
      </c>
      <c r="H4" s="128" t="str">
        <f t="shared" si="0"/>
        <v/>
      </c>
      <c r="I4" s="129" t="str">
        <f t="shared" si="0"/>
        <v/>
      </c>
    </row>
    <row r="5" spans="2:10" x14ac:dyDescent="0.2">
      <c r="B5" s="130">
        <f>'Sprint kup HR 2020., original'!B4</f>
        <v>0</v>
      </c>
      <c r="C5" s="131">
        <f>IFERROR(ROUND('Sprint kup HR 2020., original'!J4,2),'Sprint kup HR 2020., original'!J4)</f>
        <v>0</v>
      </c>
      <c r="E5" s="130">
        <f>'Sprint kup HR 2020., ispravak'!B4</f>
        <v>0</v>
      </c>
      <c r="F5" s="134">
        <f>'Sprint kup HR 2020., ispravak'!J4</f>
        <v>0</v>
      </c>
      <c r="H5" s="128" t="str">
        <f t="shared" si="0"/>
        <v/>
      </c>
      <c r="I5" s="129" t="str">
        <f t="shared" si="0"/>
        <v/>
      </c>
    </row>
    <row r="6" spans="2:10" x14ac:dyDescent="0.2">
      <c r="B6" s="130" t="str">
        <f>'Sprint kup HR 2020., original'!B5</f>
        <v>Daruvar Sprint 1.</v>
      </c>
      <c r="C6" s="131">
        <f>IFERROR(ROUND('Sprint kup HR 2020., original'!J5,2),'Sprint kup HR 2020., original'!J5)</f>
        <v>0</v>
      </c>
      <c r="E6" s="130" t="str">
        <f>'Sprint kup HR 2020., ispravak'!B5</f>
        <v>Daruvar Sprint 1.</v>
      </c>
      <c r="F6" s="134">
        <f>'Sprint kup HR 2020., ispravak'!J5</f>
        <v>0</v>
      </c>
      <c r="H6" s="128" t="str">
        <f>IF(B6=E6,"","RAZLIKA")</f>
        <v/>
      </c>
      <c r="I6" s="129" t="str">
        <f>IF(C6=F6,"","RAZLIKA")</f>
        <v/>
      </c>
    </row>
    <row r="7" spans="2:10" x14ac:dyDescent="0.2">
      <c r="B7" s="130" t="str">
        <f>'Sprint kup HR 2020., original'!B6</f>
        <v>BrOČ Sprint 2.</v>
      </c>
      <c r="C7" s="131">
        <f>IFERROR(ROUND('Sprint kup HR 2020., original'!J6,2),'Sprint kup HR 2020., original'!J6)</f>
        <v>0</v>
      </c>
      <c r="E7" s="130" t="str">
        <f>'Sprint kup HR 2020., ispravak'!B6</f>
        <v>BrOČ Sprint 2.</v>
      </c>
      <c r="F7" s="134">
        <f>'Sprint kup HR 2020., ispravak'!J6</f>
        <v>0</v>
      </c>
      <c r="H7" s="128" t="str">
        <f t="shared" ref="H7:I18" si="1">IF(B7=E7,"","RAZLIKA")</f>
        <v/>
      </c>
      <c r="I7" s="129" t="str">
        <f t="shared" si="1"/>
        <v/>
      </c>
    </row>
    <row r="8" spans="2:10" x14ac:dyDescent="0.2">
      <c r="B8" s="130" t="str">
        <f>'Sprint kup HR 2020., original'!B7</f>
        <v>S&amp;B Open - Valpovo</v>
      </c>
      <c r="C8" s="131">
        <f>IFERROR(ROUND('Sprint kup HR 2020., original'!J7,2),'Sprint kup HR 2020., original'!J7)</f>
        <v>0</v>
      </c>
      <c r="E8" s="130" t="str">
        <f>'Sprint kup HR 2020., ispravak'!B7</f>
        <v>S&amp;B Open - Valpovo</v>
      </c>
      <c r="F8" s="134">
        <f>'Sprint kup HR 2020., ispravak'!J7</f>
        <v>0</v>
      </c>
      <c r="H8" s="128" t="str">
        <f t="shared" si="1"/>
        <v/>
      </c>
      <c r="I8" s="129" t="str">
        <f t="shared" si="1"/>
        <v/>
      </c>
    </row>
    <row r="9" spans="2:10" x14ac:dyDescent="0.2">
      <c r="B9" s="130">
        <f>'Sprint kup HR 2020., original'!B8</f>
        <v>0</v>
      </c>
      <c r="C9" s="131">
        <f>IFERROR(ROUND('Sprint kup HR 2020., original'!J8,2),'Sprint kup HR 2020., original'!J8)</f>
        <v>0</v>
      </c>
      <c r="E9" s="130">
        <f>'Sprint kup HR 2020., ispravak'!B8</f>
        <v>0</v>
      </c>
      <c r="F9" s="134">
        <f>'Sprint kup HR 2020., ispravak'!J8</f>
        <v>0</v>
      </c>
      <c r="H9" s="128" t="str">
        <f t="shared" si="1"/>
        <v/>
      </c>
      <c r="I9" s="129" t="str">
        <f t="shared" si="1"/>
        <v/>
      </c>
    </row>
    <row r="10" spans="2:10" x14ac:dyDescent="0.2">
      <c r="B10" s="130">
        <f>'Sprint kup HR 2020., original'!B9</f>
        <v>0</v>
      </c>
      <c r="C10" s="131">
        <f>IFERROR(ROUND('Sprint kup HR 2020., original'!J9,2),'Sprint kup HR 2020., original'!J9)</f>
        <v>0</v>
      </c>
      <c r="E10" s="130">
        <f>'Sprint kup HR 2020., ispravak'!B9</f>
        <v>0</v>
      </c>
      <c r="F10" s="134">
        <f>'Sprint kup HR 2020., ispravak'!J9</f>
        <v>0</v>
      </c>
      <c r="H10" s="128" t="str">
        <f t="shared" si="1"/>
        <v/>
      </c>
      <c r="I10" s="129" t="str">
        <f t="shared" si="1"/>
        <v/>
      </c>
    </row>
    <row r="11" spans="2:10" x14ac:dyDescent="0.2">
      <c r="B11" s="130" t="str">
        <f>'Sprint kup HR 2020., original'!B10</f>
        <v>Klub</v>
      </c>
      <c r="C11" s="131">
        <f>IFERROR(ROUND('Sprint kup HR 2020., original'!J10,2),'Sprint kup HR 2020., original'!J10)</f>
        <v>0</v>
      </c>
      <c r="E11" s="130" t="str">
        <f>'Sprint kup HR 2020., ispravak'!B10</f>
        <v>Klub</v>
      </c>
      <c r="F11" s="134">
        <f>'Sprint kup HR 2020., ispravak'!J10</f>
        <v>0</v>
      </c>
      <c r="H11" s="128" t="str">
        <f t="shared" si="1"/>
        <v/>
      </c>
      <c r="I11" s="129" t="str">
        <f t="shared" si="1"/>
        <v/>
      </c>
    </row>
    <row r="12" spans="2:10" x14ac:dyDescent="0.2">
      <c r="B12" s="130" t="str">
        <f>'Sprint kup HR 2020., original'!B11</f>
        <v>OK Kapela</v>
      </c>
      <c r="C12" s="131">
        <f>IFERROR(ROUND('Sprint kup HR 2020., original'!J11,2),'Sprint kup HR 2020., original'!J11)</f>
        <v>0</v>
      </c>
      <c r="E12" s="130" t="str">
        <f>'Sprint kup HR 2020., ispravak'!B11</f>
        <v>OK Kapela</v>
      </c>
      <c r="F12" s="134">
        <f>'Sprint kup HR 2020., ispravak'!J11</f>
        <v>0</v>
      </c>
      <c r="H12" s="128" t="str">
        <f t="shared" si="1"/>
        <v/>
      </c>
      <c r="I12" s="129" t="str">
        <f t="shared" si="1"/>
        <v/>
      </c>
    </row>
    <row r="13" spans="2:10" x14ac:dyDescent="0.2">
      <c r="B13" s="130" t="str">
        <f>'Sprint kup HR 2020., original'!B12</f>
        <v>OK Vihor</v>
      </c>
      <c r="C13" s="131">
        <f>IFERROR(ROUND('Sprint kup HR 2020., original'!J12,2),'Sprint kup HR 2020., original'!J12)</f>
        <v>0</v>
      </c>
      <c r="E13" s="130" t="str">
        <f>'Sprint kup HR 2020., ispravak'!B12</f>
        <v>OK Vihor</v>
      </c>
      <c r="F13" s="134">
        <f>'Sprint kup HR 2020., ispravak'!J12</f>
        <v>0</v>
      </c>
      <c r="H13" s="128" t="str">
        <f t="shared" si="1"/>
        <v/>
      </c>
      <c r="I13" s="129" t="str">
        <f t="shared" si="1"/>
        <v/>
      </c>
    </row>
    <row r="14" spans="2:10" x14ac:dyDescent="0.2">
      <c r="B14" s="130" t="str">
        <f>'Sprint kup HR 2020., original'!B13</f>
        <v>OK Maksimir</v>
      </c>
      <c r="C14" s="131">
        <f>IFERROR(ROUND('Sprint kup HR 2020., original'!J13,2),'Sprint kup HR 2020., original'!J13)</f>
        <v>0</v>
      </c>
      <c r="E14" s="130" t="str">
        <f>'Sprint kup HR 2020., ispravak'!B13</f>
        <v>OK Maksimir</v>
      </c>
      <c r="F14" s="134">
        <f>'Sprint kup HR 2020., ispravak'!J13</f>
        <v>0</v>
      </c>
      <c r="H14" s="128" t="str">
        <f t="shared" si="1"/>
        <v/>
      </c>
      <c r="I14" s="129" t="str">
        <f t="shared" si="1"/>
        <v/>
      </c>
    </row>
    <row r="15" spans="2:10" x14ac:dyDescent="0.2">
      <c r="B15" s="130" t="str">
        <f>'Sprint kup HR 2020., original'!B14</f>
        <v>OK Japetić</v>
      </c>
      <c r="C15" s="131">
        <f>IFERROR(ROUND('Sprint kup HR 2020., original'!J14,2),'Sprint kup HR 2020., original'!J14)</f>
        <v>0</v>
      </c>
      <c r="E15" s="130" t="str">
        <f>'Sprint kup HR 2020., ispravak'!B14</f>
        <v>OK Japetić</v>
      </c>
      <c r="F15" s="134">
        <f>'Sprint kup HR 2020., ispravak'!J14</f>
        <v>0</v>
      </c>
      <c r="H15" s="128" t="str">
        <f t="shared" si="1"/>
        <v/>
      </c>
      <c r="I15" s="129" t="str">
        <f t="shared" si="1"/>
        <v/>
      </c>
    </row>
    <row r="16" spans="2:10" x14ac:dyDescent="0.2">
      <c r="B16" s="130" t="str">
        <f>'Sprint kup HR 2020., original'!B15</f>
        <v>OK Jelen</v>
      </c>
      <c r="C16" s="131">
        <f>IFERROR(ROUND('Sprint kup HR 2020., original'!J15,2),'Sprint kup HR 2020., original'!J15)</f>
        <v>0</v>
      </c>
      <c r="E16" s="130" t="str">
        <f>'Sprint kup HR 2020., ispravak'!B15</f>
        <v>OK Jelen</v>
      </c>
      <c r="F16" s="134">
        <f>'Sprint kup HR 2020., ispravak'!J15</f>
        <v>0</v>
      </c>
      <c r="H16" s="128" t="str">
        <f t="shared" si="1"/>
        <v/>
      </c>
      <c r="I16" s="129" t="str">
        <f t="shared" si="1"/>
        <v/>
      </c>
    </row>
    <row r="17" spans="2:10" x14ac:dyDescent="0.2">
      <c r="B17" s="130" t="str">
        <f>'Sprint kup HR 2020., original'!B16</f>
        <v>OK Bjelovar</v>
      </c>
      <c r="C17" s="131">
        <f>IFERROR(ROUND('Sprint kup HR 2020., original'!J16,2),'Sprint kup HR 2020., original'!J16)</f>
        <v>0</v>
      </c>
      <c r="E17" s="130" t="str">
        <f>'Sprint kup HR 2020., ispravak'!B16</f>
        <v>OK Bjelovar</v>
      </c>
      <c r="F17" s="134">
        <f>'Sprint kup HR 2020., ispravak'!J16</f>
        <v>0</v>
      </c>
      <c r="H17" s="128" t="str">
        <f t="shared" si="1"/>
        <v/>
      </c>
      <c r="I17" s="129" t="str">
        <f t="shared" si="1"/>
        <v/>
      </c>
    </row>
    <row r="18" spans="2:10" x14ac:dyDescent="0.2">
      <c r="B18" s="130" t="str">
        <f>'Sprint kup HR 2020., original'!B17</f>
        <v>OK Ivan Merz</v>
      </c>
      <c r="C18" s="131">
        <f>IFERROR(ROUND('Sprint kup HR 2020., original'!J17,2),'Sprint kup HR 2020., original'!J17)</f>
        <v>0</v>
      </c>
      <c r="E18" s="130" t="str">
        <f>'Sprint kup HR 2020., ispravak'!B17</f>
        <v>OK Ivan Merz</v>
      </c>
      <c r="F18" s="134">
        <f>'Sprint kup HR 2020., ispravak'!J17</f>
        <v>0</v>
      </c>
      <c r="H18" s="128" t="str">
        <f t="shared" si="1"/>
        <v/>
      </c>
      <c r="I18" s="129" t="str">
        <f t="shared" si="1"/>
        <v/>
      </c>
      <c r="J18" s="133" t="str">
        <f>IF(I18="","",ABS(F18-C18))</f>
        <v/>
      </c>
    </row>
    <row r="19" spans="2:10" x14ac:dyDescent="0.2">
      <c r="B19" s="130" t="str">
        <f>'Sprint kup HR 2020., original'!B18</f>
        <v>OK Varaždin</v>
      </c>
      <c r="C19" s="131">
        <f>IFERROR(ROUND('Sprint kup HR 2020., original'!J18,2),'Sprint kup HR 2020., original'!J18)</f>
        <v>0</v>
      </c>
      <c r="E19" s="130" t="str">
        <f>'Sprint kup HR 2020., ispravak'!B18</f>
        <v>OK Varaždin</v>
      </c>
      <c r="F19" s="134">
        <f>'Sprint kup HR 2020., ispravak'!J18</f>
        <v>0</v>
      </c>
      <c r="H19" s="128" t="str">
        <f t="shared" ref="H19:H82" si="2">IF(B19=E19,"","RAZLIKA")</f>
        <v/>
      </c>
      <c r="I19" s="129" t="str">
        <f t="shared" ref="I19:I82" si="3">IF(C19=F19,"","RAZLIKA")</f>
        <v/>
      </c>
      <c r="J19" s="133" t="str">
        <f t="shared" ref="J19:J82" si="4">IF(I19="","",ABS(F19-C19))</f>
        <v/>
      </c>
    </row>
    <row r="20" spans="2:10" x14ac:dyDescent="0.2">
      <c r="B20" s="130" t="str">
        <f>'Sprint kup HR 2020., original'!B19</f>
        <v>OK Međimurje</v>
      </c>
      <c r="C20" s="131">
        <f>IFERROR(ROUND('Sprint kup HR 2020., original'!J19,2),'Sprint kup HR 2020., original'!J19)</f>
        <v>0</v>
      </c>
      <c r="E20" s="130" t="str">
        <f>'Sprint kup HR 2020., ispravak'!B19</f>
        <v>OK Međimurje</v>
      </c>
      <c r="F20" s="134">
        <f>'Sprint kup HR 2020., ispravak'!J19</f>
        <v>0</v>
      </c>
      <c r="H20" s="128" t="str">
        <f t="shared" si="2"/>
        <v/>
      </c>
      <c r="I20" s="129" t="str">
        <f t="shared" si="3"/>
        <v/>
      </c>
      <c r="J20" s="133" t="str">
        <f t="shared" si="4"/>
        <v/>
      </c>
    </row>
    <row r="21" spans="2:10" x14ac:dyDescent="0.2">
      <c r="B21" s="130" t="str">
        <f>'Sprint kup HR 2020., original'!B20</f>
        <v>OK Orion</v>
      </c>
      <c r="C21" s="131">
        <f>IFERROR(ROUND('Sprint kup HR 2020., original'!J20,2),'Sprint kup HR 2020., original'!J20)</f>
        <v>0</v>
      </c>
      <c r="E21" s="130" t="str">
        <f>'Sprint kup HR 2020., ispravak'!B20</f>
        <v>OK Orion</v>
      </c>
      <c r="F21" s="134">
        <f>'Sprint kup HR 2020., ispravak'!J20</f>
        <v>0</v>
      </c>
      <c r="H21" s="128" t="str">
        <f t="shared" si="2"/>
        <v/>
      </c>
      <c r="I21" s="129" t="str">
        <f t="shared" si="3"/>
        <v/>
      </c>
      <c r="J21" s="133" t="str">
        <f t="shared" si="4"/>
        <v/>
      </c>
    </row>
    <row r="22" spans="2:10" x14ac:dyDescent="0.2">
      <c r="B22" s="130" t="str">
        <f>'Sprint kup HR 2020., original'!B21</f>
        <v>OK Sova</v>
      </c>
      <c r="C22" s="131">
        <f>IFERROR(ROUND('Sprint kup HR 2020., original'!J21,2),'Sprint kup HR 2020., original'!J21)</f>
        <v>0</v>
      </c>
      <c r="E22" s="130" t="str">
        <f>'Sprint kup HR 2020., ispravak'!B21</f>
        <v>OK Sova</v>
      </c>
      <c r="F22" s="134">
        <f>'Sprint kup HR 2020., ispravak'!J21</f>
        <v>0</v>
      </c>
      <c r="H22" s="128" t="str">
        <f t="shared" si="2"/>
        <v/>
      </c>
      <c r="I22" s="129" t="str">
        <f t="shared" si="3"/>
        <v/>
      </c>
      <c r="J22" s="133" t="str">
        <f t="shared" si="4"/>
        <v/>
      </c>
    </row>
    <row r="23" spans="2:10" x14ac:dyDescent="0.2">
      <c r="B23" s="130" t="str">
        <f>'Sprint kup HR 2020., original'!B22</f>
        <v>Ukupno</v>
      </c>
      <c r="C23" s="131">
        <f>IFERROR(ROUND('Sprint kup HR 2020., original'!J22,2),'Sprint kup HR 2020., original'!J22)</f>
        <v>0</v>
      </c>
      <c r="E23" s="130" t="str">
        <f>'Sprint kup HR 2020., ispravak'!B22</f>
        <v>Ukupno</v>
      </c>
      <c r="F23" s="134">
        <f>'Sprint kup HR 2020., ispravak'!J22</f>
        <v>0</v>
      </c>
      <c r="H23" s="128" t="str">
        <f t="shared" si="2"/>
        <v/>
      </c>
      <c r="I23" s="129" t="str">
        <f t="shared" si="3"/>
        <v/>
      </c>
      <c r="J23" s="133" t="str">
        <f t="shared" si="4"/>
        <v/>
      </c>
    </row>
    <row r="24" spans="2:10" x14ac:dyDescent="0.2">
      <c r="B24" s="130">
        <f>'Sprint kup HR 2020., original'!B23</f>
        <v>0</v>
      </c>
      <c r="C24" s="131">
        <f>IFERROR(ROUND('Sprint kup HR 2020., original'!J23,2),'Sprint kup HR 2020., original'!J23)</f>
        <v>0</v>
      </c>
      <c r="E24" s="130">
        <f>'Sprint kup HR 2020., ispravak'!B23</f>
        <v>0</v>
      </c>
      <c r="F24" s="134">
        <f>'Sprint kup HR 2020., ispravak'!J23</f>
        <v>0</v>
      </c>
      <c r="H24" s="128" t="str">
        <f t="shared" si="2"/>
        <v/>
      </c>
      <c r="I24" s="129" t="str">
        <f t="shared" si="3"/>
        <v/>
      </c>
      <c r="J24" s="133" t="str">
        <f t="shared" si="4"/>
        <v/>
      </c>
    </row>
    <row r="25" spans="2:10" x14ac:dyDescent="0.2">
      <c r="B25" s="130" t="str">
        <f>'Sprint kup HR 2020., original'!B24</f>
        <v>M21A</v>
      </c>
      <c r="C25" s="131" t="str">
        <f>IFERROR(ROUND('Sprint kup HR 2020., original'!J24,2),'Sprint kup HR 2020., original'!J24)</f>
        <v>UKUPNO</v>
      </c>
      <c r="E25" s="130" t="str">
        <f>'Sprint kup HR 2020., ispravak'!B24</f>
        <v>M21A</v>
      </c>
      <c r="F25" s="134" t="str">
        <f>'Sprint kup HR 2020., ispravak'!J24</f>
        <v>UKUPNO</v>
      </c>
      <c r="H25" s="128" t="str">
        <f t="shared" si="2"/>
        <v/>
      </c>
      <c r="I25" s="129" t="str">
        <f t="shared" si="3"/>
        <v/>
      </c>
      <c r="J25" s="133" t="str">
        <f t="shared" si="4"/>
        <v/>
      </c>
    </row>
    <row r="26" spans="2:10" x14ac:dyDescent="0.2">
      <c r="B26" s="130">
        <f>'Sprint kup HR 2020., original'!B25</f>
        <v>0</v>
      </c>
      <c r="C26" s="131">
        <f>IFERROR(ROUND('Sprint kup HR 2020., original'!J25,2),'Sprint kup HR 2020., original'!J25)</f>
        <v>0</v>
      </c>
      <c r="E26" s="130">
        <f>'Sprint kup HR 2020., ispravak'!B25</f>
        <v>0</v>
      </c>
      <c r="F26" s="134">
        <f>'Sprint kup HR 2020., ispravak'!J25</f>
        <v>0</v>
      </c>
      <c r="H26" s="128" t="str">
        <f t="shared" si="2"/>
        <v/>
      </c>
      <c r="I26" s="129" t="str">
        <f t="shared" si="3"/>
        <v/>
      </c>
      <c r="J26" s="133" t="str">
        <f t="shared" si="4"/>
        <v/>
      </c>
    </row>
    <row r="27" spans="2:10" x14ac:dyDescent="0.2">
      <c r="B27" s="130">
        <f>'Sprint kup HR 2020., original'!B26</f>
        <v>0</v>
      </c>
      <c r="C27" s="131">
        <f>IFERROR(ROUND('Sprint kup HR 2020., original'!J26,2),'Sprint kup HR 2020., original'!J26)</f>
        <v>0</v>
      </c>
      <c r="E27" s="130">
        <f>'Sprint kup HR 2020., ispravak'!B26</f>
        <v>0</v>
      </c>
      <c r="F27" s="134">
        <f>'Sprint kup HR 2020., ispravak'!J26</f>
        <v>0</v>
      </c>
      <c r="H27" s="128" t="str">
        <f t="shared" si="2"/>
        <v/>
      </c>
      <c r="I27" s="129" t="str">
        <f t="shared" si="3"/>
        <v/>
      </c>
      <c r="J27" s="133" t="str">
        <f t="shared" si="4"/>
        <v/>
      </c>
    </row>
    <row r="28" spans="2:10" x14ac:dyDescent="0.2">
      <c r="B28" s="130" t="str">
        <f>'Sprint kup HR 2020., original'!B27</f>
        <v>Matija Razum</v>
      </c>
      <c r="C28" s="131">
        <f>IFERROR(ROUND('Sprint kup HR 2020., original'!J27,2),'Sprint kup HR 2020., original'!J27)</f>
        <v>200</v>
      </c>
      <c r="E28" s="130" t="str">
        <f>'Sprint kup HR 2020., ispravak'!B28</f>
        <v>Matija Razum</v>
      </c>
      <c r="F28" s="134">
        <f ca="1">'Sprint kup HR 2020., ispravak'!J28</f>
        <v>200</v>
      </c>
      <c r="H28" s="128" t="str">
        <f t="shared" si="2"/>
        <v/>
      </c>
      <c r="I28" s="129" t="str">
        <f t="shared" ca="1" si="3"/>
        <v/>
      </c>
      <c r="J28" s="133" t="str">
        <f t="shared" ca="1" si="4"/>
        <v/>
      </c>
    </row>
    <row r="29" spans="2:10" x14ac:dyDescent="0.2">
      <c r="B29" s="130" t="str">
        <f>'Sprint kup HR 2020., original'!B28</f>
        <v>Franjo Budi</v>
      </c>
      <c r="C29" s="131">
        <f>IFERROR(ROUND('Sprint kup HR 2020., original'!J28,2),'Sprint kup HR 2020., original'!J28)</f>
        <v>189.69</v>
      </c>
      <c r="E29" s="130" t="str">
        <f>'Sprint kup HR 2020., ispravak'!B29</f>
        <v>Franjo Budi</v>
      </c>
      <c r="F29" s="134">
        <f ca="1">'Sprint kup HR 2020., ispravak'!J29</f>
        <v>189.69</v>
      </c>
      <c r="H29" s="128" t="str">
        <f t="shared" si="2"/>
        <v/>
      </c>
      <c r="I29" s="129" t="str">
        <f t="shared" ca="1" si="3"/>
        <v/>
      </c>
      <c r="J29" s="133" t="str">
        <f t="shared" ca="1" si="4"/>
        <v/>
      </c>
    </row>
    <row r="30" spans="2:10" x14ac:dyDescent="0.2">
      <c r="B30" s="130" t="str">
        <f>'Sprint kup HR 2020., original'!B29</f>
        <v>Lobel Horvat</v>
      </c>
      <c r="C30" s="131">
        <f>IFERROR(ROUND('Sprint kup HR 2020., original'!J29,2),'Sprint kup HR 2020., original'!J29)</f>
        <v>183.39</v>
      </c>
      <c r="E30" s="130" t="str">
        <f>'Sprint kup HR 2020., ispravak'!B30</f>
        <v>Lobel Horvat</v>
      </c>
      <c r="F30" s="134">
        <f ca="1">'Sprint kup HR 2020., ispravak'!J30</f>
        <v>183.39</v>
      </c>
      <c r="H30" s="128" t="str">
        <f t="shared" si="2"/>
        <v/>
      </c>
      <c r="I30" s="129" t="str">
        <f t="shared" ca="1" si="3"/>
        <v/>
      </c>
      <c r="J30" s="133" t="str">
        <f t="shared" ca="1" si="4"/>
        <v/>
      </c>
    </row>
    <row r="31" spans="2:10" x14ac:dyDescent="0.2">
      <c r="B31" s="130" t="str">
        <f>'Sprint kup HR 2020., original'!B30</f>
        <v>Dražen Gadžić</v>
      </c>
      <c r="C31" s="131">
        <f>IFERROR(ROUND('Sprint kup HR 2020., original'!J30,2),'Sprint kup HR 2020., original'!J30)</f>
        <v>86.17</v>
      </c>
      <c r="E31" s="130" t="str">
        <f>'Sprint kup HR 2020., ispravak'!B31</f>
        <v>Dražen Gadžić</v>
      </c>
      <c r="F31" s="134">
        <f ca="1">'Sprint kup HR 2020., ispravak'!J31</f>
        <v>86.17</v>
      </c>
      <c r="H31" s="128" t="str">
        <f t="shared" si="2"/>
        <v/>
      </c>
      <c r="I31" s="129" t="str">
        <f t="shared" ca="1" si="3"/>
        <v/>
      </c>
      <c r="J31" s="133" t="str">
        <f t="shared" ca="1" si="4"/>
        <v/>
      </c>
    </row>
    <row r="32" spans="2:10" x14ac:dyDescent="0.2">
      <c r="B32" s="130" t="str">
        <f>'Sprint kup HR 2020., original'!B31</f>
        <v>Miran Koščica</v>
      </c>
      <c r="C32" s="131">
        <f>IFERROR(ROUND('Sprint kup HR 2020., original'!J31,2),'Sprint kup HR 2020., original'!J31)</f>
        <v>72.42</v>
      </c>
      <c r="E32" s="130" t="str">
        <f>'Sprint kup HR 2020., ispravak'!B32</f>
        <v>Miran Koščica</v>
      </c>
      <c r="F32" s="134">
        <f ca="1">'Sprint kup HR 2020., ispravak'!J32</f>
        <v>72.42</v>
      </c>
      <c r="H32" s="128" t="str">
        <f t="shared" si="2"/>
        <v/>
      </c>
      <c r="I32" s="129" t="str">
        <f t="shared" ca="1" si="3"/>
        <v/>
      </c>
      <c r="J32" s="133" t="str">
        <f t="shared" ca="1" si="4"/>
        <v/>
      </c>
    </row>
    <row r="33" spans="2:10" x14ac:dyDescent="0.2">
      <c r="B33" s="130" t="str">
        <f>'Sprint kup HR 2020., original'!B32</f>
        <v>Vedran Kaldi</v>
      </c>
      <c r="C33" s="131">
        <f>IFERROR(ROUND('Sprint kup HR 2020., original'!J32,2),'Sprint kup HR 2020., original'!J32)</f>
        <v>65.8</v>
      </c>
      <c r="E33" s="130" t="str">
        <f>'Sprint kup HR 2020., ispravak'!B33</f>
        <v>Vedran Kaldi</v>
      </c>
      <c r="F33" s="134">
        <f ca="1">'Sprint kup HR 2020., ispravak'!J33</f>
        <v>65.8</v>
      </c>
      <c r="H33" s="128" t="str">
        <f t="shared" si="2"/>
        <v/>
      </c>
      <c r="I33" s="129" t="str">
        <f t="shared" ca="1" si="3"/>
        <v/>
      </c>
      <c r="J33" s="133" t="str">
        <f t="shared" ca="1" si="4"/>
        <v/>
      </c>
    </row>
    <row r="34" spans="2:10" x14ac:dyDescent="0.2">
      <c r="B34" s="130" t="str">
        <f>'Sprint kup HR 2020., original'!B33</f>
        <v>Damir Miljković</v>
      </c>
      <c r="C34" s="131">
        <f>IFERROR(ROUND('Sprint kup HR 2020., original'!J33,2),'Sprint kup HR 2020., original'!J33)</f>
        <v>62.9</v>
      </c>
      <c r="E34" s="130" t="str">
        <f>'Sprint kup HR 2020., ispravak'!B34</f>
        <v>Damir Miljković</v>
      </c>
      <c r="F34" s="134">
        <f ca="1">'Sprint kup HR 2020., ispravak'!J34</f>
        <v>62.9</v>
      </c>
      <c r="H34" s="128" t="str">
        <f t="shared" si="2"/>
        <v/>
      </c>
      <c r="I34" s="129" t="str">
        <f t="shared" ca="1" si="3"/>
        <v/>
      </c>
      <c r="J34" s="133" t="str">
        <f t="shared" ca="1" si="4"/>
        <v/>
      </c>
    </row>
    <row r="35" spans="2:10" x14ac:dyDescent="0.2">
      <c r="B35" s="130" t="str">
        <f>'Sprint kup HR 2020., original'!B34</f>
        <v>Dražen Dervišević</v>
      </c>
      <c r="C35" s="131">
        <f>IFERROR(ROUND('Sprint kup HR 2020., original'!J34,2),'Sprint kup HR 2020., original'!J34)</f>
        <v>45</v>
      </c>
      <c r="E35" s="130" t="str">
        <f>'Sprint kup HR 2020., ispravak'!B35</f>
        <v>Dražen Dervišević</v>
      </c>
      <c r="F35" s="134">
        <f ca="1">'Sprint kup HR 2020., ispravak'!J35</f>
        <v>45</v>
      </c>
      <c r="H35" s="128" t="str">
        <f t="shared" si="2"/>
        <v/>
      </c>
      <c r="I35" s="129" t="str">
        <f t="shared" ca="1" si="3"/>
        <v/>
      </c>
      <c r="J35" s="133" t="str">
        <f t="shared" ca="1" si="4"/>
        <v/>
      </c>
    </row>
    <row r="36" spans="2:10" x14ac:dyDescent="0.2">
      <c r="B36" s="130" t="str">
        <f>'Sprint kup HR 2020., original'!B35</f>
        <v>Miroslav Kralj</v>
      </c>
      <c r="C36" s="131">
        <f>IFERROR(ROUND('Sprint kup HR 2020., original'!J35,2),'Sprint kup HR 2020., original'!J35)</f>
        <v>42.73</v>
      </c>
      <c r="E36" s="130" t="str">
        <f>'Sprint kup HR 2020., ispravak'!B36</f>
        <v>Miroslav Kralj</v>
      </c>
      <c r="F36" s="134">
        <f ca="1">'Sprint kup HR 2020., ispravak'!J36</f>
        <v>42.73</v>
      </c>
      <c r="H36" s="128" t="str">
        <f t="shared" si="2"/>
        <v/>
      </c>
      <c r="I36" s="129" t="str">
        <f t="shared" ca="1" si="3"/>
        <v/>
      </c>
      <c r="J36" s="133" t="str">
        <f t="shared" ca="1" si="4"/>
        <v/>
      </c>
    </row>
    <row r="37" spans="2:10" x14ac:dyDescent="0.2">
      <c r="B37" s="130" t="str">
        <f>'Sprint kup HR 2020., original'!B36</f>
        <v>Bernard Ivezić</v>
      </c>
      <c r="C37" s="131">
        <f>IFERROR(ROUND('Sprint kup HR 2020., original'!J36,2),'Sprint kup HR 2020., original'!J36)</f>
        <v>41.28</v>
      </c>
      <c r="E37" s="130" t="str">
        <f>'Sprint kup HR 2020., ispravak'!B37</f>
        <v>Bernard Ivezić</v>
      </c>
      <c r="F37" s="134">
        <f ca="1">'Sprint kup HR 2020., ispravak'!J37</f>
        <v>41.28</v>
      </c>
      <c r="H37" s="128" t="str">
        <f t="shared" si="2"/>
        <v/>
      </c>
      <c r="I37" s="129" t="str">
        <f t="shared" ca="1" si="3"/>
        <v/>
      </c>
      <c r="J37" s="133" t="str">
        <f t="shared" ca="1" si="4"/>
        <v/>
      </c>
    </row>
    <row r="38" spans="2:10" x14ac:dyDescent="0.2">
      <c r="B38" s="130" t="str">
        <f>'Sprint kup HR 2020., original'!B37</f>
        <v>Kristijan Verović</v>
      </c>
      <c r="C38" s="131">
        <f>IFERROR(ROUND('Sprint kup HR 2020., original'!J37,2),'Sprint kup HR 2020., original'!J37)</f>
        <v>0</v>
      </c>
      <c r="E38" s="130" t="str">
        <f>'Sprint kup HR 2020., ispravak'!B38</f>
        <v>Kristijan Verović</v>
      </c>
      <c r="F38" s="134">
        <f>'Sprint kup HR 2020., ispravak'!J38</f>
        <v>0</v>
      </c>
      <c r="H38" s="128" t="str">
        <f t="shared" si="2"/>
        <v/>
      </c>
      <c r="I38" s="129" t="str">
        <f t="shared" si="3"/>
        <v/>
      </c>
      <c r="J38" s="133" t="str">
        <f t="shared" si="4"/>
        <v/>
      </c>
    </row>
    <row r="39" spans="2:10" x14ac:dyDescent="0.2">
      <c r="B39" s="130" t="str">
        <f>'Sprint kup HR 2020., original'!B38</f>
        <v>Marijan Turkalj</v>
      </c>
      <c r="C39" s="131">
        <f>IFERROR(ROUND('Sprint kup HR 2020., original'!J38,2),'Sprint kup HR 2020., original'!J38)</f>
        <v>0</v>
      </c>
      <c r="E39" s="130" t="str">
        <f>'Sprint kup HR 2020., ispravak'!B39</f>
        <v>Marijan Turkalj</v>
      </c>
      <c r="F39" s="134">
        <f>'Sprint kup HR 2020., ispravak'!J39</f>
        <v>0</v>
      </c>
      <c r="H39" s="128" t="str">
        <f t="shared" si="2"/>
        <v/>
      </c>
      <c r="I39" s="129" t="str">
        <f t="shared" si="3"/>
        <v/>
      </c>
      <c r="J39" s="133" t="str">
        <f t="shared" si="4"/>
        <v/>
      </c>
    </row>
    <row r="40" spans="2:10" x14ac:dyDescent="0.2">
      <c r="B40" s="130">
        <f>'Sprint kup HR 2020., original'!B39</f>
        <v>0</v>
      </c>
      <c r="C40" s="131">
        <f>IFERROR(ROUND('Sprint kup HR 2020., original'!J39,2),'Sprint kup HR 2020., original'!J39)</f>
        <v>0</v>
      </c>
      <c r="E40" s="130">
        <f>'Sprint kup HR 2020., ispravak'!B40</f>
        <v>0</v>
      </c>
      <c r="F40" s="134">
        <f>'Sprint kup HR 2020., ispravak'!J40</f>
        <v>0</v>
      </c>
      <c r="H40" s="128" t="str">
        <f t="shared" si="2"/>
        <v/>
      </c>
      <c r="I40" s="129" t="str">
        <f t="shared" si="3"/>
        <v/>
      </c>
      <c r="J40" s="133" t="str">
        <f t="shared" si="4"/>
        <v/>
      </c>
    </row>
    <row r="41" spans="2:10" x14ac:dyDescent="0.2">
      <c r="B41" s="130" t="str">
        <f>'Sprint kup HR 2020., original'!B40</f>
        <v>Ž21A</v>
      </c>
      <c r="C41" s="131" t="str">
        <f>IFERROR(ROUND('Sprint kup HR 2020., original'!J40,2),'Sprint kup HR 2020., original'!J40)</f>
        <v>UKUPNO</v>
      </c>
      <c r="E41" s="130" t="str">
        <f>'Sprint kup HR 2020., ispravak'!B41</f>
        <v>Ž21A</v>
      </c>
      <c r="F41" s="134" t="str">
        <f>'Sprint kup HR 2020., ispravak'!J41</f>
        <v>UKUPNO</v>
      </c>
      <c r="H41" s="128" t="str">
        <f t="shared" si="2"/>
        <v/>
      </c>
      <c r="I41" s="129" t="str">
        <f t="shared" si="3"/>
        <v/>
      </c>
      <c r="J41" s="133" t="str">
        <f t="shared" si="4"/>
        <v/>
      </c>
    </row>
    <row r="42" spans="2:10" x14ac:dyDescent="0.2">
      <c r="B42" s="130">
        <f>'Sprint kup HR 2020., original'!B41</f>
        <v>0</v>
      </c>
      <c r="C42" s="131">
        <f>IFERROR(ROUND('Sprint kup HR 2020., original'!J41,2),'Sprint kup HR 2020., original'!J41)</f>
        <v>0</v>
      </c>
      <c r="E42" s="130">
        <f>'Sprint kup HR 2020., ispravak'!B42</f>
        <v>0</v>
      </c>
      <c r="F42" s="134">
        <f>'Sprint kup HR 2020., ispravak'!J42</f>
        <v>0</v>
      </c>
      <c r="H42" s="128" t="str">
        <f t="shared" si="2"/>
        <v/>
      </c>
      <c r="I42" s="129" t="str">
        <f t="shared" si="3"/>
        <v/>
      </c>
      <c r="J42" s="133" t="str">
        <f t="shared" si="4"/>
        <v/>
      </c>
    </row>
    <row r="43" spans="2:10" x14ac:dyDescent="0.2">
      <c r="B43" s="130">
        <f>'Sprint kup HR 2020., original'!B42</f>
        <v>0</v>
      </c>
      <c r="C43" s="131">
        <f>IFERROR(ROUND('Sprint kup HR 2020., original'!J42,2),'Sprint kup HR 2020., original'!J42)</f>
        <v>0</v>
      </c>
      <c r="E43" s="130">
        <f>'Sprint kup HR 2020., ispravak'!B43</f>
        <v>0</v>
      </c>
      <c r="F43" s="134">
        <f>'Sprint kup HR 2020., ispravak'!J43</f>
        <v>0</v>
      </c>
      <c r="H43" s="128" t="str">
        <f t="shared" si="2"/>
        <v/>
      </c>
      <c r="I43" s="129" t="str">
        <f t="shared" si="3"/>
        <v/>
      </c>
      <c r="J43" s="133" t="str">
        <f t="shared" si="4"/>
        <v/>
      </c>
    </row>
    <row r="44" spans="2:10" x14ac:dyDescent="0.2">
      <c r="B44" s="130" t="str">
        <f>'Sprint kup HR 2020., original'!B43</f>
        <v>Antonija Orlić</v>
      </c>
      <c r="C44" s="131">
        <f>IFERROR(ROUND('Sprint kup HR 2020., original'!J43,2),'Sprint kup HR 2020., original'!J43)</f>
        <v>195.75</v>
      </c>
      <c r="E44" s="130" t="str">
        <f>'Sprint kup HR 2020., ispravak'!B45</f>
        <v>Antonija Orlić</v>
      </c>
      <c r="F44" s="134">
        <f ca="1">'Sprint kup HR 2020., ispravak'!J45</f>
        <v>195.75</v>
      </c>
      <c r="H44" s="128" t="str">
        <f t="shared" si="2"/>
        <v/>
      </c>
      <c r="I44" s="129" t="str">
        <f t="shared" ca="1" si="3"/>
        <v/>
      </c>
      <c r="J44" s="133" t="str">
        <f t="shared" ca="1" si="4"/>
        <v/>
      </c>
    </row>
    <row r="45" spans="2:10" x14ac:dyDescent="0.2">
      <c r="B45" s="130" t="str">
        <f>'Sprint kup HR 2020., original'!B44</f>
        <v>Vinka Vukmanović</v>
      </c>
      <c r="C45" s="131">
        <f>IFERROR(ROUND('Sprint kup HR 2020., original'!J44,2),'Sprint kup HR 2020., original'!J44)</f>
        <v>100</v>
      </c>
      <c r="E45" s="130" t="str">
        <f>'Sprint kup HR 2020., ispravak'!B46</f>
        <v>Lana Gerjević</v>
      </c>
      <c r="F45" s="134">
        <f ca="1">'Sprint kup HR 2020., ispravak'!J46</f>
        <v>106.5</v>
      </c>
      <c r="H45" s="128" t="str">
        <f t="shared" si="2"/>
        <v>RAZLIKA</v>
      </c>
      <c r="I45" s="129" t="str">
        <f ca="1">IF(C47=F45,"","RAZLIKA")</f>
        <v>RAZLIKA</v>
      </c>
      <c r="J45" s="133">
        <f ca="1">IF(I45="","",ABS(C47-F45))</f>
        <v>9.4000000000000057</v>
      </c>
    </row>
    <row r="46" spans="2:10" x14ac:dyDescent="0.2">
      <c r="B46" s="130" t="str">
        <f>'Sprint kup HR 2020., original'!B45</f>
        <v>Iva Štambuk</v>
      </c>
      <c r="C46" s="131">
        <f>IFERROR(ROUND('Sprint kup HR 2020., original'!J45,2),'Sprint kup HR 2020., original'!J45)</f>
        <v>100</v>
      </c>
      <c r="E46" s="130" t="str">
        <f>'Sprint kup HR 2020., ispravak'!B47</f>
        <v>Vinka Vukmanović</v>
      </c>
      <c r="F46" s="134">
        <f ca="1">'Sprint kup HR 2020., ispravak'!J47</f>
        <v>100</v>
      </c>
      <c r="H46" s="128" t="str">
        <f t="shared" si="2"/>
        <v>RAZLIKA</v>
      </c>
      <c r="I46" s="129" t="str">
        <f ca="1">IF(C45=F46,"","RAZLIKA")</f>
        <v/>
      </c>
      <c r="J46" s="133" t="str">
        <f ca="1">IF(I46="","",ABS(F46-C45))</f>
        <v/>
      </c>
    </row>
    <row r="47" spans="2:10" x14ac:dyDescent="0.2">
      <c r="B47" s="130" t="str">
        <f>'Sprint kup HR 2020., original'!B46</f>
        <v>Lana Gerjević</v>
      </c>
      <c r="C47" s="131">
        <f>IFERROR(ROUND('Sprint kup HR 2020., original'!J46,2),'Sprint kup HR 2020., original'!J46)</f>
        <v>97.1</v>
      </c>
      <c r="E47" s="130" t="str">
        <f>'Sprint kup HR 2020., ispravak'!B48</f>
        <v>Iva Štambuk</v>
      </c>
      <c r="F47" s="134">
        <f ca="1">'Sprint kup HR 2020., ispravak'!J48</f>
        <v>100</v>
      </c>
      <c r="H47" s="128" t="str">
        <f t="shared" si="2"/>
        <v>RAZLIKA</v>
      </c>
      <c r="I47" s="129" t="str">
        <f t="shared" ref="I47" ca="1" si="5">IF(C46=F47,"","RAZLIKA")</f>
        <v/>
      </c>
      <c r="J47" s="133" t="str">
        <f t="shared" ref="J47" ca="1" si="6">IF(I47="","",ABS(F47-C46))</f>
        <v/>
      </c>
    </row>
    <row r="48" spans="2:10" x14ac:dyDescent="0.2">
      <c r="B48" s="130" t="str">
        <f>'Sprint kup HR 2020., original'!B47</f>
        <v>Olga Jerković Perić</v>
      </c>
      <c r="C48" s="131">
        <f>IFERROR(ROUND('Sprint kup HR 2020., original'!J47,2),'Sprint kup HR 2020., original'!J47)</f>
        <v>96.83</v>
      </c>
      <c r="E48" s="130" t="str">
        <f>'Sprint kup HR 2020., ispravak'!B49</f>
        <v>Olga Jerković Perić</v>
      </c>
      <c r="F48" s="134">
        <f ca="1">'Sprint kup HR 2020., ispravak'!J49</f>
        <v>96.83</v>
      </c>
      <c r="H48" s="128" t="str">
        <f t="shared" si="2"/>
        <v/>
      </c>
      <c r="I48" s="129" t="str">
        <f t="shared" ca="1" si="3"/>
        <v/>
      </c>
      <c r="J48" s="133" t="str">
        <f t="shared" ca="1" si="4"/>
        <v/>
      </c>
    </row>
    <row r="49" spans="2:10" x14ac:dyDescent="0.2">
      <c r="B49" s="130" t="str">
        <f>'Sprint kup HR 2020., original'!B48</f>
        <v>Ana Beblek</v>
      </c>
      <c r="C49" s="131">
        <f>IFERROR(ROUND('Sprint kup HR 2020., original'!J48,2),'Sprint kup HR 2020., original'!J48)</f>
        <v>71.739999999999995</v>
      </c>
      <c r="E49" s="130" t="str">
        <f>'Sprint kup HR 2020., ispravak'!B50</f>
        <v>Ana Beblek</v>
      </c>
      <c r="F49" s="134">
        <f ca="1">'Sprint kup HR 2020., ispravak'!J50</f>
        <v>71.739999999999995</v>
      </c>
      <c r="H49" s="128" t="str">
        <f t="shared" si="2"/>
        <v/>
      </c>
      <c r="I49" s="129" t="str">
        <f t="shared" ca="1" si="3"/>
        <v/>
      </c>
      <c r="J49" s="133" t="str">
        <f t="shared" ca="1" si="4"/>
        <v/>
      </c>
    </row>
    <row r="50" spans="2:10" x14ac:dyDescent="0.2">
      <c r="B50" s="130" t="str">
        <f>'Sprint kup HR 2020., original'!B49</f>
        <v>Ana Kovačić</v>
      </c>
      <c r="C50" s="131">
        <f>IFERROR(ROUND('Sprint kup HR 2020., original'!J49,2),'Sprint kup HR 2020., original'!J49)</f>
        <v>58.62</v>
      </c>
      <c r="E50" s="130" t="str">
        <f>'Sprint kup HR 2020., ispravak'!B51</f>
        <v>Ana Kovačić</v>
      </c>
      <c r="F50" s="134">
        <f ca="1">'Sprint kup HR 2020., ispravak'!J51</f>
        <v>58.62</v>
      </c>
      <c r="H50" s="128" t="str">
        <f t="shared" si="2"/>
        <v/>
      </c>
      <c r="I50" s="129" t="str">
        <f t="shared" ca="1" si="3"/>
        <v/>
      </c>
      <c r="J50" s="133" t="str">
        <f t="shared" ca="1" si="4"/>
        <v/>
      </c>
    </row>
    <row r="51" spans="2:10" x14ac:dyDescent="0.2">
      <c r="B51" s="130" t="str">
        <f>'Sprint kup HR 2020., original'!B50</f>
        <v>Vušnja Dukić</v>
      </c>
      <c r="C51" s="131">
        <f>IFERROR(ROUND('Sprint kup HR 2020., original'!J50,2),'Sprint kup HR 2020., original'!J50)</f>
        <v>54.57</v>
      </c>
      <c r="E51" s="130" t="str">
        <f>'Sprint kup HR 2020., ispravak'!B52</f>
        <v>Vušnja Dukić</v>
      </c>
      <c r="F51" s="134">
        <f ca="1">'Sprint kup HR 2020., ispravak'!J52</f>
        <v>54.57</v>
      </c>
      <c r="H51" s="128" t="str">
        <f t="shared" si="2"/>
        <v/>
      </c>
      <c r="I51" s="129" t="str">
        <f t="shared" ca="1" si="3"/>
        <v/>
      </c>
      <c r="J51" s="133" t="str">
        <f t="shared" ca="1" si="4"/>
        <v/>
      </c>
    </row>
    <row r="52" spans="2:10" x14ac:dyDescent="0.2">
      <c r="B52" s="130" t="str">
        <f>'Sprint kup HR 2020., original'!B51</f>
        <v>Ines Kos</v>
      </c>
      <c r="C52" s="131">
        <f>IFERROR(ROUND('Sprint kup HR 2020., original'!J51,2),'Sprint kup HR 2020., original'!J51)</f>
        <v>0</v>
      </c>
      <c r="E52" s="130" t="str">
        <f>'Sprint kup HR 2020., ispravak'!B53</f>
        <v>Ines Kos</v>
      </c>
      <c r="F52" s="134">
        <f>'Sprint kup HR 2020., ispravak'!J53</f>
        <v>0</v>
      </c>
      <c r="H52" s="128" t="str">
        <f t="shared" si="2"/>
        <v/>
      </c>
      <c r="I52" s="129" t="str">
        <f t="shared" si="3"/>
        <v/>
      </c>
      <c r="J52" s="133" t="str">
        <f t="shared" si="4"/>
        <v/>
      </c>
    </row>
    <row r="53" spans="2:10" x14ac:dyDescent="0.2">
      <c r="B53" s="130" t="str">
        <f>'Sprint kup HR 2020., original'!B52</f>
        <v>Mihaela Marija Perković</v>
      </c>
      <c r="C53" s="131">
        <f>IFERROR(ROUND('Sprint kup HR 2020., original'!J52,2),'Sprint kup HR 2020., original'!J52)</f>
        <v>0</v>
      </c>
      <c r="E53" s="130" t="str">
        <f>'Sprint kup HR 2020., ispravak'!B54</f>
        <v>Mihaela Marija Perković</v>
      </c>
      <c r="F53" s="134">
        <f>'Sprint kup HR 2020., ispravak'!J54</f>
        <v>0</v>
      </c>
      <c r="H53" s="128" t="str">
        <f t="shared" si="2"/>
        <v/>
      </c>
      <c r="I53" s="129" t="str">
        <f t="shared" si="3"/>
        <v/>
      </c>
      <c r="J53" s="133" t="str">
        <f t="shared" si="4"/>
        <v/>
      </c>
    </row>
    <row r="54" spans="2:10" x14ac:dyDescent="0.2">
      <c r="B54" s="130">
        <f>'Sprint kup HR 2020., original'!B53</f>
        <v>0</v>
      </c>
      <c r="C54" s="131">
        <f>IFERROR(ROUND('Sprint kup HR 2020., original'!J53,2),'Sprint kup HR 2020., original'!J53)</f>
        <v>0</v>
      </c>
      <c r="E54" s="130">
        <f>'Sprint kup HR 2020., ispravak'!B55</f>
        <v>0</v>
      </c>
      <c r="F54" s="134">
        <f>'Sprint kup HR 2020., ispravak'!J55</f>
        <v>0</v>
      </c>
      <c r="H54" s="128" t="str">
        <f t="shared" si="2"/>
        <v/>
      </c>
      <c r="I54" s="129" t="str">
        <f t="shared" si="3"/>
        <v/>
      </c>
      <c r="J54" s="133" t="str">
        <f t="shared" si="4"/>
        <v/>
      </c>
    </row>
    <row r="55" spans="2:10" x14ac:dyDescent="0.2">
      <c r="B55" s="130" t="str">
        <f>'Sprint kup HR 2020., original'!B54</f>
        <v>M12</v>
      </c>
      <c r="C55" s="131" t="str">
        <f>IFERROR(ROUND('Sprint kup HR 2020., original'!J54,2),'Sprint kup HR 2020., original'!J54)</f>
        <v>UKUPNO</v>
      </c>
      <c r="E55" s="130" t="str">
        <f>'Sprint kup HR 2020., ispravak'!B56</f>
        <v>M12</v>
      </c>
      <c r="F55" s="134" t="str">
        <f>'Sprint kup HR 2020., ispravak'!J56</f>
        <v>UKUPNO</v>
      </c>
      <c r="H55" s="128" t="str">
        <f t="shared" si="2"/>
        <v/>
      </c>
      <c r="I55" s="129" t="str">
        <f t="shared" si="3"/>
        <v/>
      </c>
      <c r="J55" s="133" t="str">
        <f t="shared" si="4"/>
        <v/>
      </c>
    </row>
    <row r="56" spans="2:10" x14ac:dyDescent="0.2">
      <c r="B56" s="130">
        <f>'Sprint kup HR 2020., original'!B55</f>
        <v>0</v>
      </c>
      <c r="C56" s="131">
        <f>IFERROR(ROUND('Sprint kup HR 2020., original'!J55,2),'Sprint kup HR 2020., original'!J55)</f>
        <v>0</v>
      </c>
      <c r="E56" s="130">
        <f>'Sprint kup HR 2020., ispravak'!B57</f>
        <v>0</v>
      </c>
      <c r="F56" s="134">
        <f>'Sprint kup HR 2020., ispravak'!J57</f>
        <v>0</v>
      </c>
      <c r="H56" s="128" t="str">
        <f t="shared" si="2"/>
        <v/>
      </c>
      <c r="I56" s="129" t="str">
        <f t="shared" si="3"/>
        <v/>
      </c>
      <c r="J56" s="133" t="str">
        <f t="shared" si="4"/>
        <v/>
      </c>
    </row>
    <row r="57" spans="2:10" x14ac:dyDescent="0.2">
      <c r="B57" s="130">
        <f>'Sprint kup HR 2020., original'!B56</f>
        <v>0</v>
      </c>
      <c r="C57" s="131">
        <f>IFERROR(ROUND('Sprint kup HR 2020., original'!J56,2),'Sprint kup HR 2020., original'!J56)</f>
        <v>0</v>
      </c>
      <c r="E57" s="130">
        <f>'Sprint kup HR 2020., ispravak'!B58</f>
        <v>0</v>
      </c>
      <c r="F57" s="134">
        <f>'Sprint kup HR 2020., ispravak'!J58</f>
        <v>0</v>
      </c>
      <c r="H57" s="128" t="str">
        <f t="shared" si="2"/>
        <v/>
      </c>
      <c r="I57" s="129" t="str">
        <f t="shared" si="3"/>
        <v/>
      </c>
      <c r="J57" s="133" t="str">
        <f t="shared" si="4"/>
        <v/>
      </c>
    </row>
    <row r="58" spans="2:10" x14ac:dyDescent="0.2">
      <c r="B58" s="130" t="str">
        <f>'Sprint kup HR 2020., original'!B57</f>
        <v>Martin Meštrović</v>
      </c>
      <c r="C58" s="131">
        <f>IFERROR(ROUND('Sprint kup HR 2020., original'!J57,2),'Sprint kup HR 2020., original'!J57)</f>
        <v>192.57</v>
      </c>
      <c r="E58" s="130" t="str">
        <f>'Sprint kup HR 2020., ispravak'!B60</f>
        <v>Martin Meštrović</v>
      </c>
      <c r="F58" s="134">
        <f ca="1">'Sprint kup HR 2020., ispravak'!J60</f>
        <v>192.57</v>
      </c>
      <c r="H58" s="128" t="str">
        <f t="shared" si="2"/>
        <v/>
      </c>
      <c r="I58" s="129" t="str">
        <f t="shared" ca="1" si="3"/>
        <v/>
      </c>
      <c r="J58" s="133" t="str">
        <f t="shared" ca="1" si="4"/>
        <v/>
      </c>
    </row>
    <row r="59" spans="2:10" x14ac:dyDescent="0.2">
      <c r="B59" s="130" t="str">
        <f>'Sprint kup HR 2020., original'!B58</f>
        <v>Filip Anadolac</v>
      </c>
      <c r="C59" s="131">
        <f>IFERROR(ROUND('Sprint kup HR 2020., original'!J58,2),'Sprint kup HR 2020., original'!J58)</f>
        <v>172.5</v>
      </c>
      <c r="E59" s="130" t="str">
        <f>'Sprint kup HR 2020., ispravak'!B61</f>
        <v>Filip Anadolac</v>
      </c>
      <c r="F59" s="134">
        <f ca="1">'Sprint kup HR 2020., ispravak'!J61</f>
        <v>172.5</v>
      </c>
      <c r="H59" s="128" t="str">
        <f t="shared" si="2"/>
        <v/>
      </c>
      <c r="I59" s="129" t="str">
        <f t="shared" ca="1" si="3"/>
        <v/>
      </c>
      <c r="J59" s="133" t="str">
        <f t="shared" ca="1" si="4"/>
        <v/>
      </c>
    </row>
    <row r="60" spans="2:10" x14ac:dyDescent="0.2">
      <c r="B60" s="130" t="str">
        <f>'Sprint kup HR 2020., original'!B59</f>
        <v>Adam Anadolac</v>
      </c>
      <c r="C60" s="131">
        <f>IFERROR(ROUND('Sprint kup HR 2020., original'!J59,2),'Sprint kup HR 2020., original'!J59)</f>
        <v>100</v>
      </c>
      <c r="E60" s="130" t="str">
        <f>'Sprint kup HR 2020., ispravak'!B62</f>
        <v>Adam Anadolac</v>
      </c>
      <c r="F60" s="134">
        <f ca="1">'Sprint kup HR 2020., ispravak'!J62</f>
        <v>100</v>
      </c>
      <c r="H60" s="128" t="str">
        <f t="shared" si="2"/>
        <v/>
      </c>
      <c r="I60" s="129" t="str">
        <f t="shared" ca="1" si="3"/>
        <v/>
      </c>
      <c r="J60" s="133" t="str">
        <f t="shared" ca="1" si="4"/>
        <v/>
      </c>
    </row>
    <row r="61" spans="2:10" x14ac:dyDescent="0.2">
      <c r="B61" s="130" t="str">
        <f>'Sprint kup HR 2020., original'!B60</f>
        <v>Jure Rako</v>
      </c>
      <c r="C61" s="131">
        <f>IFERROR(ROUND('Sprint kup HR 2020., original'!J60,2),'Sprint kup HR 2020., original'!J60)</f>
        <v>100</v>
      </c>
      <c r="E61" s="130" t="str">
        <f>'Sprint kup HR 2020., ispravak'!B63</f>
        <v>Jure Rako</v>
      </c>
      <c r="F61" s="134">
        <f ca="1">'Sprint kup HR 2020., ispravak'!J63</f>
        <v>100</v>
      </c>
      <c r="H61" s="128" t="str">
        <f t="shared" si="2"/>
        <v/>
      </c>
      <c r="I61" s="129" t="str">
        <f t="shared" ca="1" si="3"/>
        <v/>
      </c>
      <c r="J61" s="133" t="str">
        <f t="shared" ca="1" si="4"/>
        <v/>
      </c>
    </row>
    <row r="62" spans="2:10" x14ac:dyDescent="0.2">
      <c r="B62" s="130" t="str">
        <f>'Sprint kup HR 2020., original'!B61</f>
        <v>Karlo Lesjak</v>
      </c>
      <c r="C62" s="131">
        <f>IFERROR(ROUND('Sprint kup HR 2020., original'!J61,2),'Sprint kup HR 2020., original'!J61)</f>
        <v>87.41</v>
      </c>
      <c r="E62" s="130" t="str">
        <f>'Sprint kup HR 2020., ispravak'!B64</f>
        <v>Karlo Lesjak</v>
      </c>
      <c r="F62" s="134">
        <f ca="1">'Sprint kup HR 2020., ispravak'!J64</f>
        <v>87.41</v>
      </c>
      <c r="H62" s="128" t="str">
        <f t="shared" si="2"/>
        <v/>
      </c>
      <c r="I62" s="129" t="str">
        <f t="shared" ca="1" si="3"/>
        <v/>
      </c>
      <c r="J62" s="133" t="str">
        <f t="shared" ca="1" si="4"/>
        <v/>
      </c>
    </row>
    <row r="63" spans="2:10" x14ac:dyDescent="0.2">
      <c r="B63" s="130" t="str">
        <f>'Sprint kup HR 2020., original'!B62</f>
        <v>Lovro Pinjušić</v>
      </c>
      <c r="C63" s="131">
        <f>IFERROR(ROUND('Sprint kup HR 2020., original'!J62,2),'Sprint kup HR 2020., original'!J62)</f>
        <v>84.7</v>
      </c>
      <c r="E63" s="130" t="str">
        <f>'Sprint kup HR 2020., ispravak'!B65</f>
        <v>Lovro Pinjušić</v>
      </c>
      <c r="F63" s="134">
        <f ca="1">'Sprint kup HR 2020., ispravak'!J65</f>
        <v>84.7</v>
      </c>
      <c r="H63" s="128" t="str">
        <f t="shared" si="2"/>
        <v/>
      </c>
      <c r="I63" s="129" t="str">
        <f t="shared" ca="1" si="3"/>
        <v/>
      </c>
      <c r="J63" s="133" t="str">
        <f t="shared" ca="1" si="4"/>
        <v/>
      </c>
    </row>
    <row r="64" spans="2:10" x14ac:dyDescent="0.2">
      <c r="B64" s="130" t="str">
        <f>'Sprint kup HR 2020., original'!B63</f>
        <v>Marin Tanković</v>
      </c>
      <c r="C64" s="131">
        <f>IFERROR(ROUND('Sprint kup HR 2020., original'!J63,2),'Sprint kup HR 2020., original'!J63)</f>
        <v>75.739999999999995</v>
      </c>
      <c r="E64" s="130" t="str">
        <f>'Sprint kup HR 2020., ispravak'!B66</f>
        <v>Marin Tanković</v>
      </c>
      <c r="F64" s="134">
        <f ca="1">'Sprint kup HR 2020., ispravak'!J66</f>
        <v>75.739999999999995</v>
      </c>
      <c r="H64" s="128" t="str">
        <f t="shared" si="2"/>
        <v/>
      </c>
      <c r="I64" s="129" t="str">
        <f t="shared" ca="1" si="3"/>
        <v/>
      </c>
      <c r="J64" s="133" t="str">
        <f t="shared" ca="1" si="4"/>
        <v/>
      </c>
    </row>
    <row r="65" spans="2:10" x14ac:dyDescent="0.2">
      <c r="B65" s="130" t="str">
        <f>'Sprint kup HR 2020., original'!B64</f>
        <v>Viktor Ignjat Ivezić</v>
      </c>
      <c r="C65" s="131">
        <f>IFERROR(ROUND('Sprint kup HR 2020., original'!J64,2),'Sprint kup HR 2020., original'!J64)</f>
        <v>72.52</v>
      </c>
      <c r="E65" s="130" t="str">
        <f>'Sprint kup HR 2020., ispravak'!B67</f>
        <v>Viktor Ignjat Ivezić</v>
      </c>
      <c r="F65" s="134">
        <f ca="1">'Sprint kup HR 2020., ispravak'!J67</f>
        <v>72.52</v>
      </c>
      <c r="H65" s="128" t="str">
        <f t="shared" si="2"/>
        <v/>
      </c>
      <c r="I65" s="129" t="str">
        <f t="shared" ca="1" si="3"/>
        <v/>
      </c>
      <c r="J65" s="133" t="str">
        <f t="shared" ca="1" si="4"/>
        <v/>
      </c>
    </row>
    <row r="66" spans="2:10" x14ac:dyDescent="0.2">
      <c r="B66" s="130" t="str">
        <f>'Sprint kup HR 2020., original'!B65</f>
        <v>Mario Lah</v>
      </c>
      <c r="C66" s="131">
        <f>IFERROR(ROUND('Sprint kup HR 2020., original'!J65,2),'Sprint kup HR 2020., original'!J65)</f>
        <v>66.06</v>
      </c>
      <c r="E66" s="130" t="str">
        <f>'Sprint kup HR 2020., ispravak'!B68</f>
        <v>Mario Lah</v>
      </c>
      <c r="F66" s="134">
        <f ca="1">'Sprint kup HR 2020., ispravak'!J68</f>
        <v>66.06</v>
      </c>
      <c r="H66" s="128" t="str">
        <f t="shared" si="2"/>
        <v/>
      </c>
      <c r="I66" s="129" t="str">
        <f t="shared" ca="1" si="3"/>
        <v/>
      </c>
      <c r="J66" s="133" t="str">
        <f t="shared" ca="1" si="4"/>
        <v/>
      </c>
    </row>
    <row r="67" spans="2:10" x14ac:dyDescent="0.2">
      <c r="B67" s="130" t="str">
        <f>'Sprint kup HR 2020., original'!B66</f>
        <v>Ante Radoš</v>
      </c>
      <c r="C67" s="131">
        <f>IFERROR(ROUND('Sprint kup HR 2020., original'!J66,2),'Sprint kup HR 2020., original'!J66)</f>
        <v>49.18</v>
      </c>
      <c r="E67" s="130" t="str">
        <f>'Sprint kup HR 2020., ispravak'!B69</f>
        <v>Ante Radoš</v>
      </c>
      <c r="F67" s="134">
        <f ca="1">'Sprint kup HR 2020., ispravak'!J69</f>
        <v>49.18</v>
      </c>
      <c r="H67" s="128" t="str">
        <f t="shared" si="2"/>
        <v/>
      </c>
      <c r="I67" s="129" t="str">
        <f t="shared" ca="1" si="3"/>
        <v/>
      </c>
      <c r="J67" s="133" t="str">
        <f t="shared" ca="1" si="4"/>
        <v/>
      </c>
    </row>
    <row r="68" spans="2:10" x14ac:dyDescent="0.2">
      <c r="B68" s="130" t="str">
        <f>'Sprint kup HR 2020., original'!B67</f>
        <v>Fran Juriša</v>
      </c>
      <c r="C68" s="131">
        <f>IFERROR(ROUND('Sprint kup HR 2020., original'!J67,2),'Sprint kup HR 2020., original'!J67)</f>
        <v>35.1</v>
      </c>
      <c r="E68" s="130" t="str">
        <f>'Sprint kup HR 2020., ispravak'!B70</f>
        <v>Fran Juriša</v>
      </c>
      <c r="F68" s="134">
        <f ca="1">'Sprint kup HR 2020., ispravak'!J70</f>
        <v>35.1</v>
      </c>
      <c r="H68" s="128" t="str">
        <f t="shared" si="2"/>
        <v/>
      </c>
      <c r="I68" s="129" t="str">
        <f t="shared" ca="1" si="3"/>
        <v/>
      </c>
      <c r="J68" s="133" t="str">
        <f t="shared" ca="1" si="4"/>
        <v/>
      </c>
    </row>
    <row r="69" spans="2:10" x14ac:dyDescent="0.2">
      <c r="B69" s="130">
        <f>'Sprint kup HR 2020., original'!B68</f>
        <v>0</v>
      </c>
      <c r="C69" s="131">
        <f>IFERROR(ROUND('Sprint kup HR 2020., original'!J68,2),'Sprint kup HR 2020., original'!J68)</f>
        <v>0</v>
      </c>
      <c r="E69" s="130">
        <f>'Sprint kup HR 2020., ispravak'!B71</f>
        <v>0</v>
      </c>
      <c r="F69" s="134">
        <f>'Sprint kup HR 2020., ispravak'!J71</f>
        <v>0</v>
      </c>
      <c r="H69" s="128" t="str">
        <f t="shared" si="2"/>
        <v/>
      </c>
      <c r="I69" s="129" t="str">
        <f t="shared" si="3"/>
        <v/>
      </c>
      <c r="J69" s="133" t="str">
        <f t="shared" si="4"/>
        <v/>
      </c>
    </row>
    <row r="70" spans="2:10" x14ac:dyDescent="0.2">
      <c r="B70" s="130" t="str">
        <f>'Sprint kup HR 2020., original'!B69</f>
        <v>M16</v>
      </c>
      <c r="C70" s="131" t="str">
        <f>IFERROR(ROUND('Sprint kup HR 2020., original'!J69,2),'Sprint kup HR 2020., original'!J69)</f>
        <v>UKUPNO</v>
      </c>
      <c r="E70" s="130" t="str">
        <f>'Sprint kup HR 2020., ispravak'!B72</f>
        <v>M16</v>
      </c>
      <c r="F70" s="134" t="str">
        <f>'Sprint kup HR 2020., ispravak'!J72</f>
        <v>UKUPNO</v>
      </c>
      <c r="H70" s="128" t="str">
        <f t="shared" si="2"/>
        <v/>
      </c>
      <c r="I70" s="129" t="str">
        <f t="shared" si="3"/>
        <v/>
      </c>
      <c r="J70" s="133" t="str">
        <f t="shared" si="4"/>
        <v/>
      </c>
    </row>
    <row r="71" spans="2:10" x14ac:dyDescent="0.2">
      <c r="B71" s="130">
        <f>'Sprint kup HR 2020., original'!B70</f>
        <v>0</v>
      </c>
      <c r="C71" s="131">
        <f>IFERROR(ROUND('Sprint kup HR 2020., original'!J70,2),'Sprint kup HR 2020., original'!J70)</f>
        <v>0</v>
      </c>
      <c r="E71" s="130">
        <f>'Sprint kup HR 2020., ispravak'!B73</f>
        <v>0</v>
      </c>
      <c r="F71" s="134">
        <f>'Sprint kup HR 2020., ispravak'!J73</f>
        <v>0</v>
      </c>
      <c r="H71" s="128" t="str">
        <f t="shared" si="2"/>
        <v/>
      </c>
      <c r="I71" s="129" t="str">
        <f t="shared" si="3"/>
        <v/>
      </c>
      <c r="J71" s="133" t="str">
        <f t="shared" si="4"/>
        <v/>
      </c>
    </row>
    <row r="72" spans="2:10" x14ac:dyDescent="0.2">
      <c r="B72" s="130">
        <f>'Sprint kup HR 2020., original'!B71</f>
        <v>0</v>
      </c>
      <c r="C72" s="131">
        <f>IFERROR(ROUND('Sprint kup HR 2020., original'!J71,2),'Sprint kup HR 2020., original'!J71)</f>
        <v>0</v>
      </c>
      <c r="E72" s="130">
        <f>'Sprint kup HR 2020., ispravak'!B74</f>
        <v>0</v>
      </c>
      <c r="F72" s="134">
        <f>'Sprint kup HR 2020., ispravak'!J74</f>
        <v>0</v>
      </c>
      <c r="H72" s="128" t="str">
        <f t="shared" si="2"/>
        <v/>
      </c>
      <c r="I72" s="129" t="str">
        <f t="shared" si="3"/>
        <v/>
      </c>
      <c r="J72" s="133" t="str">
        <f t="shared" si="4"/>
        <v/>
      </c>
    </row>
    <row r="73" spans="2:10" x14ac:dyDescent="0.2">
      <c r="B73" s="130" t="str">
        <f>'Sprint kup HR 2020., original'!B72</f>
        <v>Teo Mahović</v>
      </c>
      <c r="C73" s="131">
        <f>IFERROR(ROUND('Sprint kup HR 2020., original'!J72,2),'Sprint kup HR 2020., original'!J72)</f>
        <v>181.07</v>
      </c>
      <c r="E73" s="130" t="str">
        <f>'Sprint kup HR 2020., ispravak'!B76</f>
        <v>Teo Mahović</v>
      </c>
      <c r="F73" s="134">
        <f ca="1">'Sprint kup HR 2020., ispravak'!J76</f>
        <v>181.07</v>
      </c>
      <c r="H73" s="128" t="str">
        <f t="shared" si="2"/>
        <v/>
      </c>
      <c r="I73" s="129" t="str">
        <f t="shared" ca="1" si="3"/>
        <v/>
      </c>
      <c r="J73" s="133" t="str">
        <f t="shared" ca="1" si="4"/>
        <v/>
      </c>
    </row>
    <row r="74" spans="2:10" x14ac:dyDescent="0.2">
      <c r="B74" s="130" t="str">
        <f>'Sprint kup HR 2020., original'!B73</f>
        <v>Vibor Strmečki</v>
      </c>
      <c r="C74" s="131">
        <f>IFERROR(ROUND('Sprint kup HR 2020., original'!J73,2),'Sprint kup HR 2020., original'!J73)</f>
        <v>179.57</v>
      </c>
      <c r="E74" s="130" t="str">
        <f>'Sprint kup HR 2020., ispravak'!B77</f>
        <v>Vibor Strmečki</v>
      </c>
      <c r="F74" s="134">
        <f ca="1">'Sprint kup HR 2020., ispravak'!J77</f>
        <v>179.57</v>
      </c>
      <c r="H74" s="128" t="str">
        <f t="shared" si="2"/>
        <v/>
      </c>
      <c r="I74" s="129" t="str">
        <f t="shared" ca="1" si="3"/>
        <v/>
      </c>
      <c r="J74" s="133" t="str">
        <f t="shared" ca="1" si="4"/>
        <v/>
      </c>
    </row>
    <row r="75" spans="2:10" x14ac:dyDescent="0.2">
      <c r="B75" s="130" t="str">
        <f>'Sprint kup HR 2020., original'!B74</f>
        <v>Borna Kuzmanić</v>
      </c>
      <c r="C75" s="131">
        <f>IFERROR(ROUND('Sprint kup HR 2020., original'!J74,2),'Sprint kup HR 2020., original'!J74)</f>
        <v>177.44</v>
      </c>
      <c r="E75" s="130" t="str">
        <f>'Sprint kup HR 2020., ispravak'!B78</f>
        <v>Borna Kuzmanić</v>
      </c>
      <c r="F75" s="134">
        <f ca="1">'Sprint kup HR 2020., ispravak'!J78</f>
        <v>177.44</v>
      </c>
      <c r="H75" s="128" t="str">
        <f t="shared" si="2"/>
        <v/>
      </c>
      <c r="I75" s="129" t="str">
        <f t="shared" ca="1" si="3"/>
        <v/>
      </c>
      <c r="J75" s="133" t="str">
        <f t="shared" ca="1" si="4"/>
        <v/>
      </c>
    </row>
    <row r="76" spans="2:10" x14ac:dyDescent="0.2">
      <c r="B76" s="130" t="str">
        <f>'Sprint kup HR 2020., original'!B75</f>
        <v>Patrick Milković</v>
      </c>
      <c r="C76" s="131">
        <f>IFERROR(ROUND('Sprint kup HR 2020., original'!J75,2),'Sprint kup HR 2020., original'!J75)</f>
        <v>164.64</v>
      </c>
      <c r="E76" s="130" t="str">
        <f>'Sprint kup HR 2020., ispravak'!B79</f>
        <v>Patrick Milković</v>
      </c>
      <c r="F76" s="134">
        <f ca="1">'Sprint kup HR 2020., ispravak'!J79</f>
        <v>164.64</v>
      </c>
      <c r="H76" s="128" t="str">
        <f t="shared" si="2"/>
        <v/>
      </c>
      <c r="I76" s="129" t="str">
        <f t="shared" ca="1" si="3"/>
        <v/>
      </c>
      <c r="J76" s="133" t="str">
        <f t="shared" ca="1" si="4"/>
        <v/>
      </c>
    </row>
    <row r="77" spans="2:10" x14ac:dyDescent="0.2">
      <c r="B77" s="130" t="str">
        <f>'Sprint kup HR 2020., original'!B76</f>
        <v>Juraj Vukelić</v>
      </c>
      <c r="C77" s="131">
        <f>IFERROR(ROUND('Sprint kup HR 2020., original'!J76,2),'Sprint kup HR 2020., original'!J76)</f>
        <v>100</v>
      </c>
      <c r="E77" s="130" t="str">
        <f>'Sprint kup HR 2020., ispravak'!B80</f>
        <v>Juraj Vukelić</v>
      </c>
      <c r="F77" s="134">
        <f ca="1">'Sprint kup HR 2020., ispravak'!J80</f>
        <v>100</v>
      </c>
      <c r="H77" s="128" t="str">
        <f t="shared" si="2"/>
        <v/>
      </c>
      <c r="I77" s="129" t="str">
        <f t="shared" ca="1" si="3"/>
        <v/>
      </c>
      <c r="J77" s="133" t="str">
        <f t="shared" ca="1" si="4"/>
        <v/>
      </c>
    </row>
    <row r="78" spans="2:10" x14ac:dyDescent="0.2">
      <c r="B78" s="130" t="str">
        <f>'Sprint kup HR 2020., original'!B77</f>
        <v>Marko Jurač</v>
      </c>
      <c r="C78" s="131">
        <f>IFERROR(ROUND('Sprint kup HR 2020., original'!J77,2),'Sprint kup HR 2020., original'!J77)</f>
        <v>98.66</v>
      </c>
      <c r="E78" s="130" t="str">
        <f>'Sprint kup HR 2020., ispravak'!B81</f>
        <v>Marko Jurač</v>
      </c>
      <c r="F78" s="134">
        <f ca="1">'Sprint kup HR 2020., ispravak'!J81</f>
        <v>98.66</v>
      </c>
      <c r="H78" s="128" t="str">
        <f t="shared" si="2"/>
        <v/>
      </c>
      <c r="I78" s="129" t="str">
        <f t="shared" ca="1" si="3"/>
        <v/>
      </c>
      <c r="J78" s="133" t="str">
        <f t="shared" ca="1" si="4"/>
        <v/>
      </c>
    </row>
    <row r="79" spans="2:10" x14ac:dyDescent="0.2">
      <c r="B79" s="130" t="str">
        <f>'Sprint kup HR 2020., original'!B78</f>
        <v>Luka Gojmerac</v>
      </c>
      <c r="C79" s="131">
        <f>IFERROR(ROUND('Sprint kup HR 2020., original'!J78,2),'Sprint kup HR 2020., original'!J78)</f>
        <v>84.41</v>
      </c>
      <c r="E79" s="130" t="str">
        <f>'Sprint kup HR 2020., ispravak'!B82</f>
        <v>Luka Gojmerac</v>
      </c>
      <c r="F79" s="134">
        <f ca="1">'Sprint kup HR 2020., ispravak'!J82</f>
        <v>84.41</v>
      </c>
      <c r="H79" s="128" t="str">
        <f t="shared" si="2"/>
        <v/>
      </c>
      <c r="I79" s="129" t="str">
        <f t="shared" ca="1" si="3"/>
        <v/>
      </c>
      <c r="J79" s="133" t="str">
        <f t="shared" ca="1" si="4"/>
        <v/>
      </c>
    </row>
    <row r="80" spans="2:10" x14ac:dyDescent="0.2">
      <c r="B80" s="130" t="str">
        <f>'Sprint kup HR 2020., original'!B79</f>
        <v>Grga Fernežir</v>
      </c>
      <c r="C80" s="131">
        <f>IFERROR(ROUND('Sprint kup HR 2020., original'!J79,2),'Sprint kup HR 2020., original'!J79)</f>
        <v>77.510000000000005</v>
      </c>
      <c r="E80" s="130" t="str">
        <f>'Sprint kup HR 2020., ispravak'!B83</f>
        <v>Grga Fernežir</v>
      </c>
      <c r="F80" s="134">
        <f ca="1">'Sprint kup HR 2020., ispravak'!J83</f>
        <v>77.510000000000005</v>
      </c>
      <c r="H80" s="128" t="str">
        <f t="shared" si="2"/>
        <v/>
      </c>
      <c r="I80" s="129" t="str">
        <f t="shared" ca="1" si="3"/>
        <v/>
      </c>
      <c r="J80" s="133" t="str">
        <f t="shared" ca="1" si="4"/>
        <v/>
      </c>
    </row>
    <row r="81" spans="2:10" x14ac:dyDescent="0.2">
      <c r="B81" s="130" t="str">
        <f>'Sprint kup HR 2020., original'!B80</f>
        <v>Petar Jurač</v>
      </c>
      <c r="C81" s="131">
        <f>IFERROR(ROUND('Sprint kup HR 2020., original'!J80,2),'Sprint kup HR 2020., original'!J80)</f>
        <v>70.13</v>
      </c>
      <c r="E81" s="130" t="str">
        <f>'Sprint kup HR 2020., ispravak'!B84</f>
        <v>Petar Jurač</v>
      </c>
      <c r="F81" s="134">
        <f ca="1">'Sprint kup HR 2020., ispravak'!J84</f>
        <v>70.13</v>
      </c>
      <c r="H81" s="128" t="str">
        <f t="shared" si="2"/>
        <v/>
      </c>
      <c r="I81" s="129" t="str">
        <f t="shared" ca="1" si="3"/>
        <v/>
      </c>
      <c r="J81" s="133" t="str">
        <f t="shared" ca="1" si="4"/>
        <v/>
      </c>
    </row>
    <row r="82" spans="2:10" x14ac:dyDescent="0.2">
      <c r="B82" s="130" t="str">
        <f>'Sprint kup HR 2020., original'!B81</f>
        <v>Noa Kelc</v>
      </c>
      <c r="C82" s="131">
        <f>IFERROR(ROUND('Sprint kup HR 2020., original'!J81,2),'Sprint kup HR 2020., original'!J81)</f>
        <v>64.39</v>
      </c>
      <c r="E82" s="130" t="str">
        <f>'Sprint kup HR 2020., ispravak'!B85</f>
        <v>Noa Kelc</v>
      </c>
      <c r="F82" s="134">
        <f ca="1">'Sprint kup HR 2020., ispravak'!J85</f>
        <v>64.39</v>
      </c>
      <c r="H82" s="128" t="str">
        <f t="shared" si="2"/>
        <v/>
      </c>
      <c r="I82" s="129" t="str">
        <f t="shared" ca="1" si="3"/>
        <v/>
      </c>
      <c r="J82" s="133" t="str">
        <f t="shared" ca="1" si="4"/>
        <v/>
      </c>
    </row>
    <row r="83" spans="2:10" x14ac:dyDescent="0.2">
      <c r="B83" s="130" t="str">
        <f>'Sprint kup HR 2020., original'!B82</f>
        <v>Gabrijel Solenički</v>
      </c>
      <c r="C83" s="131">
        <f>IFERROR(ROUND('Sprint kup HR 2020., original'!J82,2),'Sprint kup HR 2020., original'!J82)</f>
        <v>53.54</v>
      </c>
      <c r="E83" s="130" t="str">
        <f>'Sprint kup HR 2020., ispravak'!B86</f>
        <v>Gabrijel Solenički</v>
      </c>
      <c r="F83" s="134">
        <f ca="1">'Sprint kup HR 2020., ispravak'!J86</f>
        <v>53.54</v>
      </c>
      <c r="H83" s="128" t="str">
        <f t="shared" ref="H83:H146" si="7">IF(B83=E83,"","RAZLIKA")</f>
        <v/>
      </c>
      <c r="I83" s="129" t="str">
        <f t="shared" ref="I83:I146" ca="1" si="8">IF(C83=F83,"","RAZLIKA")</f>
        <v/>
      </c>
      <c r="J83" s="133" t="str">
        <f t="shared" ref="J83:J146" ca="1" si="9">IF(I83="","",ABS(F83-C83))</f>
        <v/>
      </c>
    </row>
    <row r="84" spans="2:10" x14ac:dyDescent="0.2">
      <c r="B84" s="130" t="str">
        <f>'Sprint kup HR 2020., original'!B83</f>
        <v>Matko Nikolić</v>
      </c>
      <c r="C84" s="131">
        <f>IFERROR(ROUND('Sprint kup HR 2020., original'!J83,2),'Sprint kup HR 2020., original'!J83)</f>
        <v>48.76</v>
      </c>
      <c r="E84" s="130" t="str">
        <f>'Sprint kup HR 2020., ispravak'!B87</f>
        <v>Matko Nikolić</v>
      </c>
      <c r="F84" s="134">
        <f ca="1">'Sprint kup HR 2020., ispravak'!J87</f>
        <v>48.76</v>
      </c>
      <c r="H84" s="128" t="str">
        <f t="shared" si="7"/>
        <v/>
      </c>
      <c r="I84" s="129" t="str">
        <f t="shared" ca="1" si="8"/>
        <v/>
      </c>
      <c r="J84" s="133" t="str">
        <f t="shared" ca="1" si="9"/>
        <v/>
      </c>
    </row>
    <row r="85" spans="2:10" x14ac:dyDescent="0.2">
      <c r="B85" s="130" t="str">
        <f>'Sprint kup HR 2020., original'!B84</f>
        <v>Viktor Pavić</v>
      </c>
      <c r="C85" s="131">
        <f>IFERROR(ROUND('Sprint kup HR 2020., original'!J84,2),'Sprint kup HR 2020., original'!J84)</f>
        <v>47.23</v>
      </c>
      <c r="E85" s="130" t="str">
        <f>'Sprint kup HR 2020., ispravak'!B88</f>
        <v>Viktor Pavić</v>
      </c>
      <c r="F85" s="134">
        <f ca="1">'Sprint kup HR 2020., ispravak'!J88</f>
        <v>47.23</v>
      </c>
      <c r="H85" s="128" t="str">
        <f t="shared" si="7"/>
        <v/>
      </c>
      <c r="I85" s="129" t="str">
        <f t="shared" ca="1" si="8"/>
        <v/>
      </c>
      <c r="J85" s="133" t="str">
        <f t="shared" ca="1" si="9"/>
        <v/>
      </c>
    </row>
    <row r="86" spans="2:10" x14ac:dyDescent="0.2">
      <c r="B86" s="130" t="str">
        <f>'Sprint kup HR 2020., original'!B85</f>
        <v>Marko Tanković</v>
      </c>
      <c r="C86" s="131">
        <f>IFERROR(ROUND('Sprint kup HR 2020., original'!J85,2),'Sprint kup HR 2020., original'!J85)</f>
        <v>0</v>
      </c>
      <c r="E86" s="130" t="str">
        <f>'Sprint kup HR 2020., ispravak'!B89</f>
        <v>Marko Tanković</v>
      </c>
      <c r="F86" s="134">
        <f>'Sprint kup HR 2020., ispravak'!J89</f>
        <v>0</v>
      </c>
      <c r="H86" s="128" t="str">
        <f t="shared" si="7"/>
        <v/>
      </c>
      <c r="I86" s="129" t="str">
        <f t="shared" si="8"/>
        <v/>
      </c>
      <c r="J86" s="133" t="str">
        <f t="shared" si="9"/>
        <v/>
      </c>
    </row>
    <row r="87" spans="2:10" x14ac:dyDescent="0.2">
      <c r="B87" s="130" t="str">
        <f>'Sprint kup HR 2020., original'!B86</f>
        <v>Jakov Lesjak</v>
      </c>
      <c r="C87" s="131">
        <f>IFERROR(ROUND('Sprint kup HR 2020., original'!J86,2),'Sprint kup HR 2020., original'!J86)</f>
        <v>0</v>
      </c>
      <c r="E87" s="130" t="str">
        <f>'Sprint kup HR 2020., ispravak'!B90</f>
        <v>Jakov Lesjak</v>
      </c>
      <c r="F87" s="134">
        <f>'Sprint kup HR 2020., ispravak'!J90</f>
        <v>0</v>
      </c>
      <c r="H87" s="128" t="str">
        <f t="shared" si="7"/>
        <v/>
      </c>
      <c r="I87" s="129" t="str">
        <f t="shared" si="8"/>
        <v/>
      </c>
      <c r="J87" s="133" t="str">
        <f t="shared" si="9"/>
        <v/>
      </c>
    </row>
    <row r="88" spans="2:10" x14ac:dyDescent="0.2">
      <c r="B88" s="130">
        <f>'Sprint kup HR 2020., original'!B87</f>
        <v>0</v>
      </c>
      <c r="C88" s="131">
        <f>IFERROR(ROUND('Sprint kup HR 2020., original'!J87,2),'Sprint kup HR 2020., original'!J87)</f>
        <v>0</v>
      </c>
      <c r="E88" s="130">
        <f>'Sprint kup HR 2020., ispravak'!B91</f>
        <v>0</v>
      </c>
      <c r="F88" s="134">
        <f>'Sprint kup HR 2020., ispravak'!J91</f>
        <v>0</v>
      </c>
      <c r="H88" s="128" t="str">
        <f t="shared" si="7"/>
        <v/>
      </c>
      <c r="I88" s="129" t="str">
        <f t="shared" si="8"/>
        <v/>
      </c>
      <c r="J88" s="133" t="str">
        <f t="shared" si="9"/>
        <v/>
      </c>
    </row>
    <row r="89" spans="2:10" x14ac:dyDescent="0.2">
      <c r="B89" s="130" t="str">
        <f>'Sprint kup HR 2020., original'!B88</f>
        <v>M20</v>
      </c>
      <c r="C89" s="131" t="str">
        <f>IFERROR(ROUND('Sprint kup HR 2020., original'!J88,2),'Sprint kup HR 2020., original'!J88)</f>
        <v>UKUPNO</v>
      </c>
      <c r="E89" s="130" t="str">
        <f>'Sprint kup HR 2020., ispravak'!B92</f>
        <v>M20</v>
      </c>
      <c r="F89" s="134" t="str">
        <f>'Sprint kup HR 2020., ispravak'!J92</f>
        <v>UKUPNO</v>
      </c>
      <c r="H89" s="128" t="str">
        <f t="shared" si="7"/>
        <v/>
      </c>
      <c r="I89" s="129" t="str">
        <f t="shared" si="8"/>
        <v/>
      </c>
      <c r="J89" s="133" t="str">
        <f t="shared" si="9"/>
        <v/>
      </c>
    </row>
    <row r="90" spans="2:10" x14ac:dyDescent="0.2">
      <c r="B90" s="130">
        <f>'Sprint kup HR 2020., original'!B89</f>
        <v>0</v>
      </c>
      <c r="C90" s="131">
        <f>IFERROR(ROUND('Sprint kup HR 2020., original'!J89,2),'Sprint kup HR 2020., original'!J89)</f>
        <v>0</v>
      </c>
      <c r="E90" s="130">
        <f>'Sprint kup HR 2020., ispravak'!B93</f>
        <v>0</v>
      </c>
      <c r="F90" s="134">
        <f>'Sprint kup HR 2020., ispravak'!J93</f>
        <v>0</v>
      </c>
      <c r="H90" s="128" t="str">
        <f t="shared" si="7"/>
        <v/>
      </c>
      <c r="I90" s="129" t="str">
        <f t="shared" si="8"/>
        <v/>
      </c>
      <c r="J90" s="133" t="str">
        <f t="shared" si="9"/>
        <v/>
      </c>
    </row>
    <row r="91" spans="2:10" x14ac:dyDescent="0.2">
      <c r="B91" s="130">
        <f>'Sprint kup HR 2020., original'!B90</f>
        <v>0</v>
      </c>
      <c r="C91" s="131">
        <f>IFERROR(ROUND('Sprint kup HR 2020., original'!J90,2),'Sprint kup HR 2020., original'!J90)</f>
        <v>0</v>
      </c>
      <c r="E91" s="130">
        <f>'Sprint kup HR 2020., ispravak'!B94</f>
        <v>0</v>
      </c>
      <c r="F91" s="134">
        <f>'Sprint kup HR 2020., ispravak'!J94</f>
        <v>0</v>
      </c>
      <c r="H91" s="128" t="str">
        <f t="shared" si="7"/>
        <v/>
      </c>
      <c r="I91" s="129" t="str">
        <f t="shared" si="8"/>
        <v/>
      </c>
      <c r="J91" s="133" t="str">
        <f t="shared" si="9"/>
        <v/>
      </c>
    </row>
    <row r="92" spans="2:10" x14ac:dyDescent="0.2">
      <c r="B92" s="130" t="str">
        <f>'Sprint kup HR 2020., original'!B91</f>
        <v>Jan Gobec</v>
      </c>
      <c r="C92" s="131">
        <f>IFERROR(ROUND('Sprint kup HR 2020., original'!J91,2),'Sprint kup HR 2020., original'!J91)</f>
        <v>197.66</v>
      </c>
      <c r="E92" s="130" t="str">
        <f>'Sprint kup HR 2020., ispravak'!B96</f>
        <v>Jan Gobec</v>
      </c>
      <c r="F92" s="134">
        <f ca="1">'Sprint kup HR 2020., ispravak'!J96</f>
        <v>197.66</v>
      </c>
      <c r="H92" s="128" t="str">
        <f t="shared" si="7"/>
        <v/>
      </c>
      <c r="I92" s="129" t="str">
        <f t="shared" ca="1" si="8"/>
        <v/>
      </c>
      <c r="J92" s="133" t="str">
        <f t="shared" ca="1" si="9"/>
        <v/>
      </c>
    </row>
    <row r="93" spans="2:10" x14ac:dyDescent="0.2">
      <c r="B93" s="130" t="str">
        <f>'Sprint kup HR 2020., original'!B92</f>
        <v>Noa Kolarek</v>
      </c>
      <c r="C93" s="131">
        <f>IFERROR(ROUND('Sprint kup HR 2020., original'!J92,2),'Sprint kup HR 2020., original'!J92)</f>
        <v>194.03</v>
      </c>
      <c r="E93" s="130" t="str">
        <f>'Sprint kup HR 2020., ispravak'!B97</f>
        <v>Noa Kolarek</v>
      </c>
      <c r="F93" s="134">
        <f ca="1">'Sprint kup HR 2020., ispravak'!J97</f>
        <v>194.03</v>
      </c>
      <c r="H93" s="128" t="str">
        <f t="shared" si="7"/>
        <v/>
      </c>
      <c r="I93" s="129" t="str">
        <f t="shared" ca="1" si="8"/>
        <v/>
      </c>
      <c r="J93" s="133" t="str">
        <f t="shared" ca="1" si="9"/>
        <v/>
      </c>
    </row>
    <row r="94" spans="2:10" x14ac:dyDescent="0.2">
      <c r="B94" s="130" t="str">
        <f>'Sprint kup HR 2020., original'!B93</f>
        <v>Jura Kukec</v>
      </c>
      <c r="C94" s="131">
        <f>IFERROR(ROUND('Sprint kup HR 2020., original'!J93,2),'Sprint kup HR 2020., original'!J93)</f>
        <v>188.38</v>
      </c>
      <c r="E94" s="130" t="str">
        <f>'Sprint kup HR 2020., ispravak'!B98</f>
        <v>Jura Kukec</v>
      </c>
      <c r="F94" s="134">
        <f ca="1">'Sprint kup HR 2020., ispravak'!J98</f>
        <v>188.38</v>
      </c>
      <c r="H94" s="128" t="str">
        <f t="shared" si="7"/>
        <v/>
      </c>
      <c r="I94" s="129" t="str">
        <f t="shared" ca="1" si="8"/>
        <v/>
      </c>
      <c r="J94" s="133" t="str">
        <f t="shared" ca="1" si="9"/>
        <v/>
      </c>
    </row>
    <row r="95" spans="2:10" x14ac:dyDescent="0.2">
      <c r="B95" s="130" t="str">
        <f>'Sprint kup HR 2020., original'!B94</f>
        <v>Luka Kocijan</v>
      </c>
      <c r="C95" s="131">
        <f>IFERROR(ROUND('Sprint kup HR 2020., original'!J94,2),'Sprint kup HR 2020., original'!J94)</f>
        <v>150.78</v>
      </c>
      <c r="E95" s="130" t="str">
        <f>'Sprint kup HR 2020., ispravak'!B99</f>
        <v>Luka Kocijan</v>
      </c>
      <c r="F95" s="134">
        <f ca="1">'Sprint kup HR 2020., ispravak'!J99</f>
        <v>150.78</v>
      </c>
      <c r="H95" s="128" t="str">
        <f t="shared" si="7"/>
        <v/>
      </c>
      <c r="I95" s="129" t="str">
        <f t="shared" ca="1" si="8"/>
        <v/>
      </c>
      <c r="J95" s="133" t="str">
        <f t="shared" ca="1" si="9"/>
        <v/>
      </c>
    </row>
    <row r="96" spans="2:10" x14ac:dyDescent="0.2">
      <c r="B96" s="130" t="str">
        <f>'Sprint kup HR 2020., original'!B95</f>
        <v>Ivan Pasquino</v>
      </c>
      <c r="C96" s="131">
        <f>IFERROR(ROUND('Sprint kup HR 2020., original'!J95,2),'Sprint kup HR 2020., original'!J95)</f>
        <v>68.16</v>
      </c>
      <c r="E96" s="130" t="str">
        <f>'Sprint kup HR 2020., ispravak'!B100</f>
        <v>Ivan Pasquino</v>
      </c>
      <c r="F96" s="134">
        <f ca="1">'Sprint kup HR 2020., ispravak'!J100</f>
        <v>68.16</v>
      </c>
      <c r="H96" s="128" t="str">
        <f t="shared" si="7"/>
        <v/>
      </c>
      <c r="I96" s="129" t="str">
        <f t="shared" ca="1" si="8"/>
        <v/>
      </c>
      <c r="J96" s="133" t="str">
        <f t="shared" ca="1" si="9"/>
        <v/>
      </c>
    </row>
    <row r="97" spans="2:10" x14ac:dyDescent="0.2">
      <c r="B97" s="130">
        <f>'Sprint kup HR 2020., original'!B96</f>
        <v>0</v>
      </c>
      <c r="C97" s="131">
        <f>IFERROR(ROUND('Sprint kup HR 2020., original'!J96,2),'Sprint kup HR 2020., original'!J96)</f>
        <v>0</v>
      </c>
      <c r="E97" s="130">
        <f>'Sprint kup HR 2020., ispravak'!B101</f>
        <v>0</v>
      </c>
      <c r="F97" s="134">
        <f>'Sprint kup HR 2020., ispravak'!J101</f>
        <v>0</v>
      </c>
      <c r="H97" s="128" t="str">
        <f t="shared" si="7"/>
        <v/>
      </c>
      <c r="I97" s="129" t="str">
        <f t="shared" si="8"/>
        <v/>
      </c>
      <c r="J97" s="133" t="str">
        <f t="shared" si="9"/>
        <v/>
      </c>
    </row>
    <row r="98" spans="2:10" x14ac:dyDescent="0.2">
      <c r="B98" s="130" t="str">
        <f>'Sprint kup HR 2020., original'!B97</f>
        <v>M35</v>
      </c>
      <c r="C98" s="131" t="str">
        <f>IFERROR(ROUND('Sprint kup HR 2020., original'!J97,2),'Sprint kup HR 2020., original'!J97)</f>
        <v>UKUPNO</v>
      </c>
      <c r="E98" s="130" t="str">
        <f>'Sprint kup HR 2020., ispravak'!B102</f>
        <v>M35</v>
      </c>
      <c r="F98" s="134" t="str">
        <f>'Sprint kup HR 2020., ispravak'!J102</f>
        <v>UKUPNO</v>
      </c>
      <c r="H98" s="128" t="str">
        <f t="shared" si="7"/>
        <v/>
      </c>
      <c r="I98" s="129" t="str">
        <f t="shared" si="8"/>
        <v/>
      </c>
      <c r="J98" s="133" t="str">
        <f t="shared" si="9"/>
        <v/>
      </c>
    </row>
    <row r="99" spans="2:10" x14ac:dyDescent="0.2">
      <c r="B99" s="130">
        <f>'Sprint kup HR 2020., original'!B98</f>
        <v>0</v>
      </c>
      <c r="C99" s="131">
        <f>IFERROR(ROUND('Sprint kup HR 2020., original'!J98,2),'Sprint kup HR 2020., original'!J98)</f>
        <v>0</v>
      </c>
      <c r="E99" s="130">
        <f>'Sprint kup HR 2020., ispravak'!B103</f>
        <v>0</v>
      </c>
      <c r="F99" s="134">
        <f>'Sprint kup HR 2020., ispravak'!J103</f>
        <v>0</v>
      </c>
      <c r="H99" s="128" t="str">
        <f t="shared" si="7"/>
        <v/>
      </c>
      <c r="I99" s="129" t="str">
        <f t="shared" si="8"/>
        <v/>
      </c>
      <c r="J99" s="133" t="str">
        <f t="shared" si="9"/>
        <v/>
      </c>
    </row>
    <row r="100" spans="2:10" x14ac:dyDescent="0.2">
      <c r="B100" s="130">
        <f>'Sprint kup HR 2020., original'!B99</f>
        <v>0</v>
      </c>
      <c r="C100" s="131">
        <f>IFERROR(ROUND('Sprint kup HR 2020., original'!J99,2),'Sprint kup HR 2020., original'!J99)</f>
        <v>0</v>
      </c>
      <c r="E100" s="130">
        <f>'Sprint kup HR 2020., ispravak'!B104</f>
        <v>0</v>
      </c>
      <c r="F100" s="134">
        <f>'Sprint kup HR 2020., ispravak'!J104</f>
        <v>0</v>
      </c>
      <c r="H100" s="128" t="str">
        <f t="shared" si="7"/>
        <v/>
      </c>
      <c r="I100" s="129" t="str">
        <f t="shared" si="8"/>
        <v/>
      </c>
      <c r="J100" s="133" t="str">
        <f t="shared" si="9"/>
        <v/>
      </c>
    </row>
    <row r="101" spans="2:10" x14ac:dyDescent="0.2">
      <c r="B101" s="130" t="str">
        <f>'Sprint kup HR 2020., original'!B100</f>
        <v>Krunoslav Canjuga</v>
      </c>
      <c r="C101" s="131">
        <f>IFERROR(ROUND('Sprint kup HR 2020., original'!J100,2),'Sprint kup HR 2020., original'!J100)</f>
        <v>194.3</v>
      </c>
      <c r="E101" s="130" t="str">
        <f>'Sprint kup HR 2020., ispravak'!B106</f>
        <v>Krunoslav Canjuga</v>
      </c>
      <c r="F101" s="134">
        <f ca="1">'Sprint kup HR 2020., ispravak'!J106</f>
        <v>194.3</v>
      </c>
      <c r="H101" s="128" t="str">
        <f t="shared" si="7"/>
        <v/>
      </c>
      <c r="I101" s="129" t="str">
        <f t="shared" ca="1" si="8"/>
        <v/>
      </c>
      <c r="J101" s="133" t="str">
        <f t="shared" ca="1" si="9"/>
        <v/>
      </c>
    </row>
    <row r="102" spans="2:10" x14ac:dyDescent="0.2">
      <c r="B102" s="130" t="str">
        <f>'Sprint kup HR 2020., original'!B101</f>
        <v>Petar Delić</v>
      </c>
      <c r="C102" s="131">
        <f>IFERROR(ROUND('Sprint kup HR 2020., original'!J101,2),'Sprint kup HR 2020., original'!J101)</f>
        <v>193.26</v>
      </c>
      <c r="E102" s="130" t="str">
        <f>'Sprint kup HR 2020., ispravak'!B107</f>
        <v>Petar Delić</v>
      </c>
      <c r="F102" s="134">
        <f ca="1">'Sprint kup HR 2020., ispravak'!J107</f>
        <v>193.26</v>
      </c>
      <c r="H102" s="128" t="str">
        <f t="shared" si="7"/>
        <v/>
      </c>
      <c r="I102" s="129" t="str">
        <f t="shared" ca="1" si="8"/>
        <v/>
      </c>
      <c r="J102" s="133" t="str">
        <f t="shared" ca="1" si="9"/>
        <v/>
      </c>
    </row>
    <row r="103" spans="2:10" x14ac:dyDescent="0.2">
      <c r="B103" s="130" t="str">
        <f>'Sprint kup HR 2020., original'!B102</f>
        <v>Branimir Pongrac</v>
      </c>
      <c r="C103" s="131">
        <f>IFERROR(ROUND('Sprint kup HR 2020., original'!J102,2),'Sprint kup HR 2020., original'!J102)</f>
        <v>169.69</v>
      </c>
      <c r="E103" s="130" t="str">
        <f>'Sprint kup HR 2020., ispravak'!B108</f>
        <v>Branimir Pongrac</v>
      </c>
      <c r="F103" s="134">
        <f ca="1">'Sprint kup HR 2020., ispravak'!J108</f>
        <v>169.69</v>
      </c>
      <c r="H103" s="128" t="str">
        <f t="shared" si="7"/>
        <v/>
      </c>
      <c r="I103" s="129" t="str">
        <f t="shared" ca="1" si="8"/>
        <v/>
      </c>
      <c r="J103" s="133" t="str">
        <f t="shared" ca="1" si="9"/>
        <v/>
      </c>
    </row>
    <row r="104" spans="2:10" x14ac:dyDescent="0.2">
      <c r="B104" s="130" t="str">
        <f>'Sprint kup HR 2020., original'!B103</f>
        <v>Duje Rako</v>
      </c>
      <c r="C104" s="131">
        <f>IFERROR(ROUND('Sprint kup HR 2020., original'!J103,2),'Sprint kup HR 2020., original'!J103)</f>
        <v>167.97</v>
      </c>
      <c r="E104" s="130" t="str">
        <f>'Sprint kup HR 2020., ispravak'!B109</f>
        <v>Duje Rako</v>
      </c>
      <c r="F104" s="134">
        <f ca="1">'Sprint kup HR 2020., ispravak'!J109</f>
        <v>167.97</v>
      </c>
      <c r="H104" s="128" t="str">
        <f t="shared" si="7"/>
        <v/>
      </c>
      <c r="I104" s="129" t="str">
        <f t="shared" ca="1" si="8"/>
        <v/>
      </c>
      <c r="J104" s="133" t="str">
        <f t="shared" ca="1" si="9"/>
        <v/>
      </c>
    </row>
    <row r="105" spans="2:10" x14ac:dyDescent="0.2">
      <c r="B105" s="130" t="str">
        <f>'Sprint kup HR 2020., original'!B104</f>
        <v>Tomislav Meštrović</v>
      </c>
      <c r="C105" s="131">
        <f>IFERROR(ROUND('Sprint kup HR 2020., original'!J104,2),'Sprint kup HR 2020., original'!J104)</f>
        <v>123.9</v>
      </c>
      <c r="E105" s="130" t="str">
        <f>'Sprint kup HR 2020., ispravak'!B110</f>
        <v>Tomislav Meštrović</v>
      </c>
      <c r="F105" s="134">
        <f ca="1">'Sprint kup HR 2020., ispravak'!J110</f>
        <v>123.9</v>
      </c>
      <c r="H105" s="128" t="str">
        <f t="shared" si="7"/>
        <v/>
      </c>
      <c r="I105" s="129" t="str">
        <f t="shared" ca="1" si="8"/>
        <v/>
      </c>
      <c r="J105" s="133" t="str">
        <f t="shared" ca="1" si="9"/>
        <v/>
      </c>
    </row>
    <row r="106" spans="2:10" x14ac:dyDescent="0.2">
      <c r="B106" s="130" t="str">
        <f>'Sprint kup HR 2020., original'!B105</f>
        <v>Ivan Bublić</v>
      </c>
      <c r="C106" s="131">
        <f>IFERROR(ROUND('Sprint kup HR 2020., original'!J105,2),'Sprint kup HR 2020., original'!J105)</f>
        <v>100</v>
      </c>
      <c r="E106" s="130" t="str">
        <f>'Sprint kup HR 2020., ispravak'!B111</f>
        <v>Ivan Bublić</v>
      </c>
      <c r="F106" s="134">
        <f ca="1">'Sprint kup HR 2020., ispravak'!J111</f>
        <v>100</v>
      </c>
      <c r="H106" s="128" t="str">
        <f t="shared" si="7"/>
        <v/>
      </c>
      <c r="I106" s="129" t="str">
        <f t="shared" ca="1" si="8"/>
        <v/>
      </c>
      <c r="J106" s="133" t="str">
        <f t="shared" ca="1" si="9"/>
        <v/>
      </c>
    </row>
    <row r="107" spans="2:10" x14ac:dyDescent="0.2">
      <c r="B107" s="130" t="str">
        <f>'Sprint kup HR 2020., original'!B106</f>
        <v>Goran Vodopija</v>
      </c>
      <c r="C107" s="131">
        <f>IFERROR(ROUND('Sprint kup HR 2020., original'!J106,2),'Sprint kup HR 2020., original'!J106)</f>
        <v>98.2</v>
      </c>
      <c r="E107" s="130" t="str">
        <f>'Sprint kup HR 2020., ispravak'!B112</f>
        <v>Goran Vodopija</v>
      </c>
      <c r="F107" s="134">
        <f ca="1">'Sprint kup HR 2020., ispravak'!J112</f>
        <v>98.2</v>
      </c>
      <c r="H107" s="128" t="str">
        <f t="shared" si="7"/>
        <v/>
      </c>
      <c r="I107" s="129" t="str">
        <f t="shared" ca="1" si="8"/>
        <v/>
      </c>
      <c r="J107" s="133" t="str">
        <f t="shared" ca="1" si="9"/>
        <v/>
      </c>
    </row>
    <row r="108" spans="2:10" x14ac:dyDescent="0.2">
      <c r="B108" s="130" t="str">
        <f>'Sprint kup HR 2020., original'!B107</f>
        <v>Luka Kosić</v>
      </c>
      <c r="C108" s="131">
        <f>IFERROR(ROUND('Sprint kup HR 2020., original'!J107,2),'Sprint kup HR 2020., original'!J107)</f>
        <v>90.29</v>
      </c>
      <c r="E108" s="130" t="str">
        <f>'Sprint kup HR 2020., ispravak'!B113</f>
        <v>Luka Kosić</v>
      </c>
      <c r="F108" s="134">
        <f ca="1">'Sprint kup HR 2020., ispravak'!J113</f>
        <v>90.29</v>
      </c>
      <c r="H108" s="128" t="str">
        <f t="shared" si="7"/>
        <v/>
      </c>
      <c r="I108" s="129" t="str">
        <f t="shared" ca="1" si="8"/>
        <v/>
      </c>
      <c r="J108" s="133" t="str">
        <f t="shared" ca="1" si="9"/>
        <v/>
      </c>
    </row>
    <row r="109" spans="2:10" x14ac:dyDescent="0.2">
      <c r="B109" s="130" t="str">
        <f>'Sprint kup HR 2020., original'!B108</f>
        <v>Nikola Tot</v>
      </c>
      <c r="C109" s="131">
        <f>IFERROR(ROUND('Sprint kup HR 2020., original'!J108,2),'Sprint kup HR 2020., original'!J108)</f>
        <v>76.77</v>
      </c>
      <c r="E109" s="130" t="str">
        <f>'Sprint kup HR 2020., ispravak'!B114</f>
        <v>Nikola Tot</v>
      </c>
      <c r="F109" s="134">
        <f ca="1">'Sprint kup HR 2020., ispravak'!J114</f>
        <v>76.77</v>
      </c>
      <c r="H109" s="128" t="str">
        <f t="shared" si="7"/>
        <v/>
      </c>
      <c r="I109" s="129" t="str">
        <f t="shared" ca="1" si="8"/>
        <v/>
      </c>
      <c r="J109" s="133" t="str">
        <f t="shared" ca="1" si="9"/>
        <v/>
      </c>
    </row>
    <row r="110" spans="2:10" x14ac:dyDescent="0.2">
      <c r="B110" s="130" t="str">
        <f>'Sprint kup HR 2020., original'!B109</f>
        <v>Goran Rihter</v>
      </c>
      <c r="C110" s="131">
        <f>IFERROR(ROUND('Sprint kup HR 2020., original'!J109,2),'Sprint kup HR 2020., original'!J109)</f>
        <v>75.28</v>
      </c>
      <c r="E110" s="130" t="str">
        <f>'Sprint kup HR 2020., ispravak'!B115</f>
        <v>Goran Rihter</v>
      </c>
      <c r="F110" s="134">
        <f ca="1">'Sprint kup HR 2020., ispravak'!J115</f>
        <v>75.28</v>
      </c>
      <c r="H110" s="128" t="str">
        <f t="shared" si="7"/>
        <v/>
      </c>
      <c r="I110" s="129" t="str">
        <f t="shared" ca="1" si="8"/>
        <v/>
      </c>
      <c r="J110" s="133" t="str">
        <f t="shared" ca="1" si="9"/>
        <v/>
      </c>
    </row>
    <row r="111" spans="2:10" x14ac:dyDescent="0.2">
      <c r="B111" s="130" t="str">
        <f>'Sprint kup HR 2020., original'!B110</f>
        <v>Ivan Šeperić-Grdiša</v>
      </c>
      <c r="C111" s="131">
        <f>IFERROR(ROUND('Sprint kup HR 2020., original'!J110,2),'Sprint kup HR 2020., original'!J110)</f>
        <v>68.27</v>
      </c>
      <c r="E111" s="130" t="str">
        <f>'Sprint kup HR 2020., ispravak'!B116</f>
        <v>Ivan Šeperić-Grdiša</v>
      </c>
      <c r="F111" s="134">
        <f ca="1">'Sprint kup HR 2020., ispravak'!J116</f>
        <v>68.27</v>
      </c>
      <c r="H111" s="128" t="str">
        <f t="shared" si="7"/>
        <v/>
      </c>
      <c r="I111" s="129" t="str">
        <f t="shared" ca="1" si="8"/>
        <v/>
      </c>
      <c r="J111" s="133" t="str">
        <f t="shared" ca="1" si="9"/>
        <v/>
      </c>
    </row>
    <row r="112" spans="2:10" x14ac:dyDescent="0.2">
      <c r="B112" s="130" t="str">
        <f>'Sprint kup HR 2020., original'!B111</f>
        <v>Branimir Putniković</v>
      </c>
      <c r="C112" s="131">
        <f>IFERROR(ROUND('Sprint kup HR 2020., original'!J111,2),'Sprint kup HR 2020., original'!J111)</f>
        <v>55.5</v>
      </c>
      <c r="E112" s="130" t="str">
        <f>'Sprint kup HR 2020., ispravak'!B117</f>
        <v>Branimir Putniković</v>
      </c>
      <c r="F112" s="134">
        <f ca="1">'Sprint kup HR 2020., ispravak'!J117</f>
        <v>55.5</v>
      </c>
      <c r="H112" s="128" t="str">
        <f t="shared" si="7"/>
        <v/>
      </c>
      <c r="I112" s="129" t="str">
        <f t="shared" ca="1" si="8"/>
        <v/>
      </c>
      <c r="J112" s="133" t="str">
        <f t="shared" ca="1" si="9"/>
        <v/>
      </c>
    </row>
    <row r="113" spans="2:10" x14ac:dyDescent="0.2">
      <c r="B113" s="130" t="str">
        <f>'Sprint kup HR 2020., original'!B112</f>
        <v>Siniša Lah</v>
      </c>
      <c r="C113" s="131">
        <f>IFERROR(ROUND('Sprint kup HR 2020., original'!J112,2),'Sprint kup HR 2020., original'!J112)</f>
        <v>50.18</v>
      </c>
      <c r="E113" s="130" t="str">
        <f>'Sprint kup HR 2020., ispravak'!B118</f>
        <v>Siniša Lah</v>
      </c>
      <c r="F113" s="134">
        <f ca="1">'Sprint kup HR 2020., ispravak'!J118</f>
        <v>50.18</v>
      </c>
      <c r="H113" s="128" t="str">
        <f t="shared" si="7"/>
        <v/>
      </c>
      <c r="I113" s="129" t="str">
        <f t="shared" ca="1" si="8"/>
        <v/>
      </c>
      <c r="J113" s="133" t="str">
        <f t="shared" ca="1" si="9"/>
        <v/>
      </c>
    </row>
    <row r="114" spans="2:10" x14ac:dyDescent="0.2">
      <c r="B114" s="130">
        <f>'Sprint kup HR 2020., original'!B113</f>
        <v>0</v>
      </c>
      <c r="C114" s="131">
        <f>IFERROR(ROUND('Sprint kup HR 2020., original'!J113,2),'Sprint kup HR 2020., original'!J113)</f>
        <v>0</v>
      </c>
      <c r="E114" s="130">
        <f>'Sprint kup HR 2020., ispravak'!B119</f>
        <v>0</v>
      </c>
      <c r="F114" s="134">
        <f>'Sprint kup HR 2020., ispravak'!J119</f>
        <v>0</v>
      </c>
      <c r="H114" s="128" t="str">
        <f t="shared" si="7"/>
        <v/>
      </c>
      <c r="I114" s="129" t="str">
        <f t="shared" si="8"/>
        <v/>
      </c>
      <c r="J114" s="133" t="str">
        <f t="shared" si="9"/>
        <v/>
      </c>
    </row>
    <row r="115" spans="2:10" x14ac:dyDescent="0.2">
      <c r="B115" s="130" t="str">
        <f>'Sprint kup HR 2020., original'!B114</f>
        <v>M45</v>
      </c>
      <c r="C115" s="131" t="str">
        <f>IFERROR(ROUND('Sprint kup HR 2020., original'!J114,2),'Sprint kup HR 2020., original'!J114)</f>
        <v>UKUPNO</v>
      </c>
      <c r="E115" s="130" t="str">
        <f>'Sprint kup HR 2020., ispravak'!B120</f>
        <v>M45</v>
      </c>
      <c r="F115" s="134" t="str">
        <f>'Sprint kup HR 2020., ispravak'!J120</f>
        <v>UKUPNO</v>
      </c>
      <c r="H115" s="128" t="str">
        <f t="shared" si="7"/>
        <v/>
      </c>
      <c r="I115" s="129" t="str">
        <f t="shared" si="8"/>
        <v/>
      </c>
      <c r="J115" s="133" t="str">
        <f t="shared" si="9"/>
        <v/>
      </c>
    </row>
    <row r="116" spans="2:10" x14ac:dyDescent="0.2">
      <c r="B116" s="130">
        <f>'Sprint kup HR 2020., original'!B115</f>
        <v>0</v>
      </c>
      <c r="C116" s="131">
        <f>IFERROR(ROUND('Sprint kup HR 2020., original'!J115,2),'Sprint kup HR 2020., original'!J115)</f>
        <v>0</v>
      </c>
      <c r="E116" s="130">
        <f>'Sprint kup HR 2020., ispravak'!B121</f>
        <v>0</v>
      </c>
      <c r="F116" s="134">
        <f>'Sprint kup HR 2020., ispravak'!J121</f>
        <v>0</v>
      </c>
      <c r="H116" s="128" t="str">
        <f t="shared" si="7"/>
        <v/>
      </c>
      <c r="I116" s="129" t="str">
        <f t="shared" si="8"/>
        <v/>
      </c>
      <c r="J116" s="133" t="str">
        <f t="shared" si="9"/>
        <v/>
      </c>
    </row>
    <row r="117" spans="2:10" x14ac:dyDescent="0.2">
      <c r="B117" s="130">
        <f>'Sprint kup HR 2020., original'!B116</f>
        <v>0</v>
      </c>
      <c r="C117" s="131">
        <f>IFERROR(ROUND('Sprint kup HR 2020., original'!J116,2),'Sprint kup HR 2020., original'!J116)</f>
        <v>0</v>
      </c>
      <c r="E117" s="130">
        <f>'Sprint kup HR 2020., ispravak'!B122</f>
        <v>0</v>
      </c>
      <c r="F117" s="134">
        <f>'Sprint kup HR 2020., ispravak'!J122</f>
        <v>0</v>
      </c>
      <c r="H117" s="128" t="str">
        <f t="shared" si="7"/>
        <v/>
      </c>
      <c r="I117" s="129" t="str">
        <f t="shared" si="8"/>
        <v/>
      </c>
      <c r="J117" s="133" t="str">
        <f t="shared" si="9"/>
        <v/>
      </c>
    </row>
    <row r="118" spans="2:10" x14ac:dyDescent="0.2">
      <c r="B118" s="130" t="str">
        <f>'Sprint kup HR 2020., original'!B117</f>
        <v>Zdenko Horjan</v>
      </c>
      <c r="C118" s="131">
        <f>IFERROR(ROUND('Sprint kup HR 2020., original'!J117,2),'Sprint kup HR 2020., original'!J117)</f>
        <v>200</v>
      </c>
      <c r="E118" s="130" t="str">
        <f>'Sprint kup HR 2020., ispravak'!B124</f>
        <v>Zdenko Horjan</v>
      </c>
      <c r="F118" s="134">
        <f ca="1">'Sprint kup HR 2020., ispravak'!J124</f>
        <v>200</v>
      </c>
      <c r="H118" s="128" t="str">
        <f t="shared" si="7"/>
        <v/>
      </c>
      <c r="I118" s="129" t="str">
        <f t="shared" ca="1" si="8"/>
        <v/>
      </c>
      <c r="J118" s="133" t="str">
        <f t="shared" ca="1" si="9"/>
        <v/>
      </c>
    </row>
    <row r="119" spans="2:10" x14ac:dyDescent="0.2">
      <c r="B119" s="130" t="str">
        <f>'Sprint kup HR 2020., original'!B118</f>
        <v>Damir Gobec</v>
      </c>
      <c r="C119" s="131">
        <f>IFERROR(ROUND('Sprint kup HR 2020., original'!J118,2),'Sprint kup HR 2020., original'!J118)</f>
        <v>191.97</v>
      </c>
      <c r="E119" s="130" t="str">
        <f>'Sprint kup HR 2020., ispravak'!B125</f>
        <v>Damir Gobec</v>
      </c>
      <c r="F119" s="134">
        <f ca="1">'Sprint kup HR 2020., ispravak'!J125</f>
        <v>191.97</v>
      </c>
      <c r="H119" s="128" t="str">
        <f t="shared" si="7"/>
        <v/>
      </c>
      <c r="I119" s="129" t="str">
        <f t="shared" ca="1" si="8"/>
        <v/>
      </c>
      <c r="J119" s="133" t="str">
        <f t="shared" ca="1" si="9"/>
        <v/>
      </c>
    </row>
    <row r="120" spans="2:10" x14ac:dyDescent="0.2">
      <c r="B120" s="130" t="str">
        <f>'Sprint kup HR 2020., original'!B119</f>
        <v>Robert Orehoci</v>
      </c>
      <c r="C120" s="131">
        <f>IFERROR(ROUND('Sprint kup HR 2020., original'!J119,2),'Sprint kup HR 2020., original'!J119)</f>
        <v>191.94</v>
      </c>
      <c r="E120" s="130" t="str">
        <f>'Sprint kup HR 2020., ispravak'!B126</f>
        <v>Robert Orehoci</v>
      </c>
      <c r="F120" s="134">
        <f ca="1">'Sprint kup HR 2020., ispravak'!J126</f>
        <v>191.94</v>
      </c>
      <c r="H120" s="128" t="str">
        <f t="shared" si="7"/>
        <v/>
      </c>
      <c r="I120" s="129" t="str">
        <f t="shared" ca="1" si="8"/>
        <v/>
      </c>
      <c r="J120" s="133" t="str">
        <f t="shared" ca="1" si="9"/>
        <v/>
      </c>
    </row>
    <row r="121" spans="2:10" x14ac:dyDescent="0.2">
      <c r="B121" s="130" t="str">
        <f>'Sprint kup HR 2020., original'!B120</f>
        <v>Darko Merunka</v>
      </c>
      <c r="C121" s="131">
        <f>IFERROR(ROUND('Sprint kup HR 2020., original'!J120,2),'Sprint kup HR 2020., original'!J120)</f>
        <v>168.13</v>
      </c>
      <c r="E121" s="130" t="str">
        <f>'Sprint kup HR 2020., ispravak'!B127</f>
        <v>Darko Merunka</v>
      </c>
      <c r="F121" s="134">
        <f ca="1">'Sprint kup HR 2020., ispravak'!J127</f>
        <v>168.12</v>
      </c>
      <c r="H121" s="128" t="str">
        <f t="shared" si="7"/>
        <v/>
      </c>
      <c r="I121" s="129" t="str">
        <f t="shared" ca="1" si="8"/>
        <v>RAZLIKA</v>
      </c>
      <c r="J121" s="133">
        <f t="shared" ca="1" si="9"/>
        <v>9.9999999999909051E-3</v>
      </c>
    </row>
    <row r="122" spans="2:10" x14ac:dyDescent="0.2">
      <c r="B122" s="130" t="str">
        <f>'Sprint kup HR 2020., original'!B121</f>
        <v>Vlatko Tounec</v>
      </c>
      <c r="C122" s="131">
        <f>IFERROR(ROUND('Sprint kup HR 2020., original'!J121,2),'Sprint kup HR 2020., original'!J121)</f>
        <v>140.83000000000001</v>
      </c>
      <c r="E122" s="130" t="str">
        <f>'Sprint kup HR 2020., ispravak'!B128</f>
        <v>Vlatko Tounec</v>
      </c>
      <c r="F122" s="134">
        <f ca="1">'Sprint kup HR 2020., ispravak'!J128</f>
        <v>140.82999999999998</v>
      </c>
      <c r="H122" s="128" t="str">
        <f t="shared" si="7"/>
        <v/>
      </c>
      <c r="I122" s="129" t="str">
        <f t="shared" ca="1" si="8"/>
        <v/>
      </c>
      <c r="J122" s="133" t="str">
        <f t="shared" ca="1" si="9"/>
        <v/>
      </c>
    </row>
    <row r="123" spans="2:10" x14ac:dyDescent="0.2">
      <c r="B123" s="130" t="str">
        <f>'Sprint kup HR 2020., original'!B122</f>
        <v>Hrvoje Dasović</v>
      </c>
      <c r="C123" s="131">
        <f>IFERROR(ROUND('Sprint kup HR 2020., original'!J122,2),'Sprint kup HR 2020., original'!J122)</f>
        <v>122.87</v>
      </c>
      <c r="E123" s="130" t="str">
        <f>'Sprint kup HR 2020., ispravak'!B129</f>
        <v>Hrvoje Dasović</v>
      </c>
      <c r="F123" s="134">
        <f ca="1">'Sprint kup HR 2020., ispravak'!J129</f>
        <v>122.87</v>
      </c>
      <c r="H123" s="128" t="str">
        <f t="shared" si="7"/>
        <v/>
      </c>
      <c r="I123" s="129" t="str">
        <f t="shared" ca="1" si="8"/>
        <v/>
      </c>
      <c r="J123" s="133" t="str">
        <f t="shared" ca="1" si="9"/>
        <v/>
      </c>
    </row>
    <row r="124" spans="2:10" x14ac:dyDescent="0.2">
      <c r="B124" s="130" t="str">
        <f>'Sprint kup HR 2020., original'!B123</f>
        <v>Domagoj Šantić</v>
      </c>
      <c r="C124" s="131">
        <f>IFERROR(ROUND('Sprint kup HR 2020., original'!J123,2),'Sprint kup HR 2020., original'!J123)</f>
        <v>121.92</v>
      </c>
      <c r="E124" s="130" t="str">
        <f>'Sprint kup HR 2020., ispravak'!B130</f>
        <v>Domagoj Šantić</v>
      </c>
      <c r="F124" s="134">
        <f ca="1">'Sprint kup HR 2020., ispravak'!J130</f>
        <v>121.93</v>
      </c>
      <c r="H124" s="128" t="str">
        <f t="shared" si="7"/>
        <v/>
      </c>
      <c r="I124" s="129" t="str">
        <f t="shared" ca="1" si="8"/>
        <v>RAZLIKA</v>
      </c>
      <c r="J124" s="133">
        <f t="shared" ca="1" si="9"/>
        <v>1.0000000000005116E-2</v>
      </c>
    </row>
    <row r="125" spans="2:10" x14ac:dyDescent="0.2">
      <c r="B125" s="130" t="str">
        <f>'Sprint kup HR 2020., original'!B124</f>
        <v>Tony Udris</v>
      </c>
      <c r="C125" s="131">
        <f>IFERROR(ROUND('Sprint kup HR 2020., original'!J124,2),'Sprint kup HR 2020., original'!J124)</f>
        <v>92.91</v>
      </c>
      <c r="E125" s="130" t="str">
        <f>'Sprint kup HR 2020., ispravak'!B131</f>
        <v>Tony Udris</v>
      </c>
      <c r="F125" s="134">
        <f ca="1">'Sprint kup HR 2020., ispravak'!J131</f>
        <v>92.91</v>
      </c>
      <c r="H125" s="128" t="str">
        <f t="shared" si="7"/>
        <v/>
      </c>
      <c r="I125" s="129" t="str">
        <f t="shared" ca="1" si="8"/>
        <v/>
      </c>
      <c r="J125" s="133" t="str">
        <f t="shared" ca="1" si="9"/>
        <v/>
      </c>
    </row>
    <row r="126" spans="2:10" x14ac:dyDescent="0.2">
      <c r="B126" s="130" t="str">
        <f>'Sprint kup HR 2020., original'!B125</f>
        <v>Zdravko Tonković</v>
      </c>
      <c r="C126" s="131">
        <f>IFERROR(ROUND('Sprint kup HR 2020., original'!J125,2),'Sprint kup HR 2020., original'!J125)</f>
        <v>81.63</v>
      </c>
      <c r="E126" s="130" t="str">
        <f>'Sprint kup HR 2020., ispravak'!B132</f>
        <v>Zdravko Tonković</v>
      </c>
      <c r="F126" s="134">
        <f ca="1">'Sprint kup HR 2020., ispravak'!J132</f>
        <v>81.63</v>
      </c>
      <c r="H126" s="128" t="str">
        <f t="shared" si="7"/>
        <v/>
      </c>
      <c r="I126" s="129" t="str">
        <f t="shared" ca="1" si="8"/>
        <v/>
      </c>
      <c r="J126" s="133" t="str">
        <f t="shared" ca="1" si="9"/>
        <v/>
      </c>
    </row>
    <row r="127" spans="2:10" x14ac:dyDescent="0.2">
      <c r="B127" s="130" t="str">
        <f>'Sprint kup HR 2020., original'!B126</f>
        <v>Petar Strmečki</v>
      </c>
      <c r="C127" s="131">
        <f>IFERROR(ROUND('Sprint kup HR 2020., original'!J126,2),'Sprint kup HR 2020., original'!J126)</f>
        <v>80.010000000000005</v>
      </c>
      <c r="E127" s="130" t="str">
        <f>'Sprint kup HR 2020., ispravak'!B133</f>
        <v>Petar Strmečki</v>
      </c>
      <c r="F127" s="134">
        <f ca="1">'Sprint kup HR 2020., ispravak'!J133</f>
        <v>80.010000000000005</v>
      </c>
      <c r="H127" s="128" t="str">
        <f t="shared" si="7"/>
        <v/>
      </c>
      <c r="I127" s="129" t="str">
        <f t="shared" ca="1" si="8"/>
        <v/>
      </c>
      <c r="J127" s="133" t="str">
        <f t="shared" ca="1" si="9"/>
        <v/>
      </c>
    </row>
    <row r="128" spans="2:10" x14ac:dyDescent="0.2">
      <c r="B128" s="130" t="str">
        <f>'Sprint kup HR 2020., original'!B127</f>
        <v>Vladimir Trivunović</v>
      </c>
      <c r="C128" s="131">
        <f>IFERROR(ROUND('Sprint kup HR 2020., original'!J127,2),'Sprint kup HR 2020., original'!J127)</f>
        <v>79.16</v>
      </c>
      <c r="E128" s="130" t="str">
        <f>'Sprint kup HR 2020., ispravak'!B134</f>
        <v>Vladimir Trivunović</v>
      </c>
      <c r="F128" s="134">
        <f ca="1">'Sprint kup HR 2020., ispravak'!J134</f>
        <v>79.16</v>
      </c>
      <c r="H128" s="128" t="str">
        <f t="shared" si="7"/>
        <v/>
      </c>
      <c r="I128" s="129" t="str">
        <f t="shared" ca="1" si="8"/>
        <v/>
      </c>
      <c r="J128" s="133" t="str">
        <f t="shared" ca="1" si="9"/>
        <v/>
      </c>
    </row>
    <row r="129" spans="2:10" x14ac:dyDescent="0.2">
      <c r="B129" s="130" t="str">
        <f>'Sprint kup HR 2020., original'!B128</f>
        <v>Bojan Vukelić</v>
      </c>
      <c r="C129" s="131">
        <f>IFERROR(ROUND('Sprint kup HR 2020., original'!J128,2),'Sprint kup HR 2020., original'!J128)</f>
        <v>74.790000000000006</v>
      </c>
      <c r="E129" s="130" t="str">
        <f>'Sprint kup HR 2020., ispravak'!B135</f>
        <v>Bojan Vukelić</v>
      </c>
      <c r="F129" s="134">
        <f ca="1">'Sprint kup HR 2020., ispravak'!J135</f>
        <v>74.790000000000006</v>
      </c>
      <c r="H129" s="128" t="str">
        <f t="shared" si="7"/>
        <v/>
      </c>
      <c r="I129" s="129" t="str">
        <f t="shared" ca="1" si="8"/>
        <v/>
      </c>
      <c r="J129" s="133" t="str">
        <f t="shared" ca="1" si="9"/>
        <v/>
      </c>
    </row>
    <row r="130" spans="2:10" x14ac:dyDescent="0.2">
      <c r="B130" s="130" t="str">
        <f>'Sprint kup HR 2020., original'!B129</f>
        <v>Tomislav Gojmerac</v>
      </c>
      <c r="C130" s="131">
        <f>IFERROR(ROUND('Sprint kup HR 2020., original'!J129,2),'Sprint kup HR 2020., original'!J129)</f>
        <v>70.459999999999994</v>
      </c>
      <c r="E130" s="130" t="str">
        <f>'Sprint kup HR 2020., ispravak'!B136</f>
        <v>Tomislav Gojmerac</v>
      </c>
      <c r="F130" s="134">
        <f ca="1">'Sprint kup HR 2020., ispravak'!J136</f>
        <v>70.459999999999994</v>
      </c>
      <c r="H130" s="128" t="str">
        <f t="shared" si="7"/>
        <v/>
      </c>
      <c r="I130" s="129" t="str">
        <f t="shared" ca="1" si="8"/>
        <v/>
      </c>
      <c r="J130" s="133" t="str">
        <f t="shared" ca="1" si="9"/>
        <v/>
      </c>
    </row>
    <row r="131" spans="2:10" x14ac:dyDescent="0.2">
      <c r="B131" s="130" t="str">
        <f>'Sprint kup HR 2020., original'!B130</f>
        <v>Damir Hercigonja</v>
      </c>
      <c r="C131" s="131">
        <f>IFERROR(ROUND('Sprint kup HR 2020., original'!J130,2),'Sprint kup HR 2020., original'!J130)</f>
        <v>62.64</v>
      </c>
      <c r="E131" s="130" t="str">
        <f>'Sprint kup HR 2020., ispravak'!B137</f>
        <v>Damir Hercigonja</v>
      </c>
      <c r="F131" s="134">
        <f ca="1">'Sprint kup HR 2020., ispravak'!J137</f>
        <v>62.64</v>
      </c>
      <c r="H131" s="128" t="str">
        <f t="shared" si="7"/>
        <v/>
      </c>
      <c r="I131" s="129" t="str">
        <f t="shared" ca="1" si="8"/>
        <v/>
      </c>
      <c r="J131" s="133" t="str">
        <f t="shared" ca="1" si="9"/>
        <v/>
      </c>
    </row>
    <row r="132" spans="2:10" x14ac:dyDescent="0.2">
      <c r="B132" s="130" t="str">
        <f>'Sprint kup HR 2020., original'!B131</f>
        <v>Milivoj Uroić</v>
      </c>
      <c r="C132" s="131">
        <f>IFERROR(ROUND('Sprint kup HR 2020., original'!J131,2),'Sprint kup HR 2020., original'!J131)</f>
        <v>62.49</v>
      </c>
      <c r="E132" s="130" t="str">
        <f>'Sprint kup HR 2020., ispravak'!B138</f>
        <v>Milivoj Uroić</v>
      </c>
      <c r="F132" s="134">
        <f ca="1">'Sprint kup HR 2020., ispravak'!J138</f>
        <v>62.49</v>
      </c>
      <c r="H132" s="128" t="str">
        <f t="shared" si="7"/>
        <v/>
      </c>
      <c r="I132" s="129" t="str">
        <f t="shared" ca="1" si="8"/>
        <v/>
      </c>
      <c r="J132" s="133" t="str">
        <f t="shared" ca="1" si="9"/>
        <v/>
      </c>
    </row>
    <row r="133" spans="2:10" x14ac:dyDescent="0.2">
      <c r="B133" s="130" t="str">
        <f>'Sprint kup HR 2020., original'!B132</f>
        <v>Emil Anadolac</v>
      </c>
      <c r="C133" s="131">
        <f>IFERROR(ROUND('Sprint kup HR 2020., original'!J132,2),'Sprint kup HR 2020., original'!J132)</f>
        <v>59.34</v>
      </c>
      <c r="E133" s="130" t="str">
        <f>'Sprint kup HR 2020., ispravak'!B139</f>
        <v>Emil Anadolac</v>
      </c>
      <c r="F133" s="134">
        <f ca="1">'Sprint kup HR 2020., ispravak'!J139</f>
        <v>59.34</v>
      </c>
      <c r="H133" s="128" t="str">
        <f t="shared" si="7"/>
        <v/>
      </c>
      <c r="I133" s="129" t="str">
        <f t="shared" ca="1" si="8"/>
        <v/>
      </c>
      <c r="J133" s="133" t="str">
        <f t="shared" ca="1" si="9"/>
        <v/>
      </c>
    </row>
    <row r="134" spans="2:10" x14ac:dyDescent="0.2">
      <c r="B134" s="130" t="str">
        <f>'Sprint kup HR 2020., original'!B133</f>
        <v>Zvonimir Fernežir</v>
      </c>
      <c r="C134" s="131">
        <f>IFERROR(ROUND('Sprint kup HR 2020., original'!J133,2),'Sprint kup HR 2020., original'!J133)</f>
        <v>58.49</v>
      </c>
      <c r="E134" s="130" t="str">
        <f>'Sprint kup HR 2020., ispravak'!B140</f>
        <v>Zvonimir Fernežir</v>
      </c>
      <c r="F134" s="134">
        <f ca="1">'Sprint kup HR 2020., ispravak'!J140</f>
        <v>58.49</v>
      </c>
      <c r="H134" s="128" t="str">
        <f t="shared" si="7"/>
        <v/>
      </c>
      <c r="I134" s="129" t="str">
        <f t="shared" ca="1" si="8"/>
        <v/>
      </c>
      <c r="J134" s="133" t="str">
        <f t="shared" ca="1" si="9"/>
        <v/>
      </c>
    </row>
    <row r="135" spans="2:10" x14ac:dyDescent="0.2">
      <c r="B135" s="130">
        <f>'Sprint kup HR 2020., original'!B134</f>
        <v>0</v>
      </c>
      <c r="C135" s="131">
        <f>IFERROR(ROUND('Sprint kup HR 2020., original'!J134,2),'Sprint kup HR 2020., original'!J134)</f>
        <v>0</v>
      </c>
      <c r="E135" s="130">
        <f>'Sprint kup HR 2020., ispravak'!B141</f>
        <v>0</v>
      </c>
      <c r="F135" s="134">
        <f>'Sprint kup HR 2020., ispravak'!J141</f>
        <v>0</v>
      </c>
      <c r="H135" s="128" t="str">
        <f t="shared" si="7"/>
        <v/>
      </c>
      <c r="I135" s="129" t="str">
        <f t="shared" si="8"/>
        <v/>
      </c>
      <c r="J135" s="133" t="str">
        <f t="shared" si="9"/>
        <v/>
      </c>
    </row>
    <row r="136" spans="2:10" x14ac:dyDescent="0.2">
      <c r="B136" s="130" t="str">
        <f>'Sprint kup HR 2020., original'!B135</f>
        <v>M55</v>
      </c>
      <c r="C136" s="131" t="str">
        <f>IFERROR(ROUND('Sprint kup HR 2020., original'!J135,2),'Sprint kup HR 2020., original'!J135)</f>
        <v>UKUPNO</v>
      </c>
      <c r="E136" s="130" t="str">
        <f>'Sprint kup HR 2020., ispravak'!B142</f>
        <v>M55</v>
      </c>
      <c r="F136" s="134" t="str">
        <f>'Sprint kup HR 2020., ispravak'!J142</f>
        <v>UKUPNO</v>
      </c>
      <c r="H136" s="128" t="str">
        <f t="shared" si="7"/>
        <v/>
      </c>
      <c r="I136" s="129" t="str">
        <f t="shared" si="8"/>
        <v/>
      </c>
      <c r="J136" s="133" t="str">
        <f t="shared" si="9"/>
        <v/>
      </c>
    </row>
    <row r="137" spans="2:10" x14ac:dyDescent="0.2">
      <c r="B137" s="130">
        <f>'Sprint kup HR 2020., original'!B136</f>
        <v>0</v>
      </c>
      <c r="C137" s="131">
        <f>IFERROR(ROUND('Sprint kup HR 2020., original'!J136,2),'Sprint kup HR 2020., original'!J136)</f>
        <v>0</v>
      </c>
      <c r="E137" s="130">
        <f>'Sprint kup HR 2020., ispravak'!B143</f>
        <v>0</v>
      </c>
      <c r="F137" s="134">
        <f>'Sprint kup HR 2020., ispravak'!J143</f>
        <v>0</v>
      </c>
      <c r="H137" s="128" t="str">
        <f t="shared" si="7"/>
        <v/>
      </c>
      <c r="I137" s="129" t="str">
        <f t="shared" si="8"/>
        <v/>
      </c>
      <c r="J137" s="133" t="str">
        <f t="shared" si="9"/>
        <v/>
      </c>
    </row>
    <row r="138" spans="2:10" x14ac:dyDescent="0.2">
      <c r="B138" s="130">
        <f>'Sprint kup HR 2020., original'!B137</f>
        <v>0</v>
      </c>
      <c r="C138" s="131">
        <f>IFERROR(ROUND('Sprint kup HR 2020., original'!J137,2),'Sprint kup HR 2020., original'!J137)</f>
        <v>0</v>
      </c>
      <c r="E138" s="130">
        <f>'Sprint kup HR 2020., ispravak'!B144</f>
        <v>0</v>
      </c>
      <c r="F138" s="134">
        <f>'Sprint kup HR 2020., ispravak'!J144</f>
        <v>0</v>
      </c>
      <c r="H138" s="128" t="str">
        <f t="shared" si="7"/>
        <v/>
      </c>
      <c r="I138" s="129" t="str">
        <f t="shared" si="8"/>
        <v/>
      </c>
      <c r="J138" s="133" t="str">
        <f t="shared" si="9"/>
        <v/>
      </c>
    </row>
    <row r="139" spans="2:10" x14ac:dyDescent="0.2">
      <c r="B139" s="130" t="str">
        <f>'Sprint kup HR 2020., original'!B138</f>
        <v>Mile Mioković</v>
      </c>
      <c r="C139" s="131">
        <f>IFERROR(ROUND('Sprint kup HR 2020., original'!J138,2),'Sprint kup HR 2020., original'!J138)</f>
        <v>200</v>
      </c>
      <c r="E139" s="130" t="str">
        <f>'Sprint kup HR 2020., ispravak'!B146</f>
        <v>Mile Mioković</v>
      </c>
      <c r="F139" s="134">
        <f ca="1">'Sprint kup HR 2020., ispravak'!J146</f>
        <v>200</v>
      </c>
      <c r="H139" s="128" t="str">
        <f t="shared" si="7"/>
        <v/>
      </c>
      <c r="I139" s="129" t="str">
        <f t="shared" ca="1" si="8"/>
        <v/>
      </c>
      <c r="J139" s="133" t="str">
        <f t="shared" ca="1" si="9"/>
        <v/>
      </c>
    </row>
    <row r="140" spans="2:10" x14ac:dyDescent="0.2">
      <c r="B140" s="130" t="str">
        <f>'Sprint kup HR 2020., original'!B139</f>
        <v>Dario Štambuk</v>
      </c>
      <c r="C140" s="131">
        <f>IFERROR(ROUND('Sprint kup HR 2020., original'!J139,2),'Sprint kup HR 2020., original'!J139)</f>
        <v>194.96</v>
      </c>
      <c r="E140" s="130" t="str">
        <f>'Sprint kup HR 2020., ispravak'!B147</f>
        <v>Dario Štambuk</v>
      </c>
      <c r="F140" s="134">
        <f ca="1">'Sprint kup HR 2020., ispravak'!J147</f>
        <v>194.95999999999998</v>
      </c>
      <c r="H140" s="128" t="str">
        <f t="shared" si="7"/>
        <v/>
      </c>
      <c r="I140" s="129" t="str">
        <f t="shared" ca="1" si="8"/>
        <v/>
      </c>
      <c r="J140" s="133" t="str">
        <f t="shared" ca="1" si="9"/>
        <v/>
      </c>
    </row>
    <row r="141" spans="2:10" x14ac:dyDescent="0.2">
      <c r="B141" s="130" t="str">
        <f>'Sprint kup HR 2020., original'!B140</f>
        <v>Krešo Špoljar</v>
      </c>
      <c r="C141" s="131">
        <f>IFERROR(ROUND('Sprint kup HR 2020., original'!J140,2),'Sprint kup HR 2020., original'!J140)</f>
        <v>156.01</v>
      </c>
      <c r="E141" s="130" t="str">
        <f>'Sprint kup HR 2020., ispravak'!B148</f>
        <v>Krešo Špoljar</v>
      </c>
      <c r="F141" s="134">
        <f ca="1">'Sprint kup HR 2020., ispravak'!J148</f>
        <v>156.01</v>
      </c>
      <c r="H141" s="128" t="str">
        <f t="shared" si="7"/>
        <v/>
      </c>
      <c r="I141" s="129" t="str">
        <f t="shared" ca="1" si="8"/>
        <v/>
      </c>
      <c r="J141" s="133" t="str">
        <f t="shared" ca="1" si="9"/>
        <v/>
      </c>
    </row>
    <row r="142" spans="2:10" x14ac:dyDescent="0.2">
      <c r="B142" s="130" t="str">
        <f>'Sprint kup HR 2020., original'!B141</f>
        <v>Milan Turkalj</v>
      </c>
      <c r="C142" s="131">
        <f>IFERROR(ROUND('Sprint kup HR 2020., original'!J141,2),'Sprint kup HR 2020., original'!J141)</f>
        <v>120.71</v>
      </c>
      <c r="E142" s="130" t="str">
        <f>'Sprint kup HR 2020., ispravak'!B149</f>
        <v>Milan Turkalj</v>
      </c>
      <c r="F142" s="134">
        <f ca="1">'Sprint kup HR 2020., ispravak'!J149</f>
        <v>120.7</v>
      </c>
      <c r="H142" s="128" t="str">
        <f t="shared" si="7"/>
        <v/>
      </c>
      <c r="I142" s="129" t="str">
        <f t="shared" ca="1" si="8"/>
        <v>RAZLIKA</v>
      </c>
      <c r="J142" s="133">
        <f t="shared" ca="1" si="9"/>
        <v>9.9999999999909051E-3</v>
      </c>
    </row>
    <row r="143" spans="2:10" x14ac:dyDescent="0.2">
      <c r="B143" s="130" t="str">
        <f>'Sprint kup HR 2020., original'!B142</f>
        <v>Saša Horvat</v>
      </c>
      <c r="C143" s="131">
        <f>IFERROR(ROUND('Sprint kup HR 2020., original'!J142,2),'Sprint kup HR 2020., original'!J142)</f>
        <v>86.57</v>
      </c>
      <c r="E143" s="130" t="str">
        <f>'Sprint kup HR 2020., ispravak'!B150</f>
        <v>Saša Horvat</v>
      </c>
      <c r="F143" s="134">
        <f ca="1">'Sprint kup HR 2020., ispravak'!J150</f>
        <v>86.57</v>
      </c>
      <c r="H143" s="128" t="str">
        <f t="shared" si="7"/>
        <v/>
      </c>
      <c r="I143" s="129" t="str">
        <f t="shared" ca="1" si="8"/>
        <v/>
      </c>
      <c r="J143" s="133" t="str">
        <f t="shared" ca="1" si="9"/>
        <v/>
      </c>
    </row>
    <row r="144" spans="2:10" x14ac:dyDescent="0.2">
      <c r="B144" s="130" t="str">
        <f>'Sprint kup HR 2020., original'!B143</f>
        <v>Karlo Gobec</v>
      </c>
      <c r="C144" s="131">
        <f>IFERROR(ROUND('Sprint kup HR 2020., original'!J143,2),'Sprint kup HR 2020., original'!J143)</f>
        <v>81.8</v>
      </c>
      <c r="E144" s="130" t="str">
        <f>'Sprint kup HR 2020., ispravak'!B151</f>
        <v>Karlo Gobec</v>
      </c>
      <c r="F144" s="134">
        <f ca="1">'Sprint kup HR 2020., ispravak'!J151</f>
        <v>81.8</v>
      </c>
      <c r="H144" s="128" t="str">
        <f t="shared" si="7"/>
        <v/>
      </c>
      <c r="I144" s="129" t="str">
        <f t="shared" ca="1" si="8"/>
        <v/>
      </c>
      <c r="J144" s="133" t="str">
        <f t="shared" ca="1" si="9"/>
        <v/>
      </c>
    </row>
    <row r="145" spans="2:10" x14ac:dyDescent="0.2">
      <c r="B145" s="130" t="str">
        <f>'Sprint kup HR 2020., original'!B144</f>
        <v>Mladen Jelić</v>
      </c>
      <c r="C145" s="131">
        <f>IFERROR(ROUND('Sprint kup HR 2020., original'!J144,2),'Sprint kup HR 2020., original'!J144)</f>
        <v>78.239999999999995</v>
      </c>
      <c r="E145" s="130" t="str">
        <f>'Sprint kup HR 2020., ispravak'!B152</f>
        <v>Mladen Jelić</v>
      </c>
      <c r="F145" s="134">
        <f ca="1">'Sprint kup HR 2020., ispravak'!J152</f>
        <v>78.239999999999995</v>
      </c>
      <c r="H145" s="128" t="str">
        <f t="shared" si="7"/>
        <v/>
      </c>
      <c r="I145" s="129" t="str">
        <f t="shared" ca="1" si="8"/>
        <v/>
      </c>
      <c r="J145" s="133" t="str">
        <f t="shared" ca="1" si="9"/>
        <v/>
      </c>
    </row>
    <row r="146" spans="2:10" x14ac:dyDescent="0.2">
      <c r="B146" s="130" t="str">
        <f>'Sprint kup HR 2020., original'!B145</f>
        <v>Ivica Mesić</v>
      </c>
      <c r="C146" s="131">
        <f>IFERROR(ROUND('Sprint kup HR 2020., original'!J145,2),'Sprint kup HR 2020., original'!J145)</f>
        <v>66.23</v>
      </c>
      <c r="E146" s="130" t="str">
        <f>'Sprint kup HR 2020., ispravak'!B153</f>
        <v>Ivica Mesić</v>
      </c>
      <c r="F146" s="134">
        <f ca="1">'Sprint kup HR 2020., ispravak'!J153</f>
        <v>66.23</v>
      </c>
      <c r="H146" s="128" t="str">
        <f t="shared" si="7"/>
        <v/>
      </c>
      <c r="I146" s="129" t="str">
        <f t="shared" ca="1" si="8"/>
        <v/>
      </c>
      <c r="J146" s="133" t="str">
        <f t="shared" ca="1" si="9"/>
        <v/>
      </c>
    </row>
    <row r="147" spans="2:10" x14ac:dyDescent="0.2">
      <c r="B147" s="130" t="str">
        <f>'Sprint kup HR 2020., original'!B146</f>
        <v>Robert Vuk</v>
      </c>
      <c r="C147" s="131">
        <f>IFERROR(ROUND('Sprint kup HR 2020., original'!J146,2),'Sprint kup HR 2020., original'!J146)</f>
        <v>62.08</v>
      </c>
      <c r="E147" s="130" t="str">
        <f>'Sprint kup HR 2020., ispravak'!B154</f>
        <v>Robert Vuk</v>
      </c>
      <c r="F147" s="134">
        <f ca="1">'Sprint kup HR 2020., ispravak'!J154</f>
        <v>62.08</v>
      </c>
      <c r="H147" s="128" t="str">
        <f t="shared" ref="H147:H210" si="10">IF(B147=E147,"","RAZLIKA")</f>
        <v/>
      </c>
      <c r="I147" s="129" t="str">
        <f t="shared" ref="I147:I210" ca="1" si="11">IF(C147=F147,"","RAZLIKA")</f>
        <v/>
      </c>
      <c r="J147" s="133" t="str">
        <f t="shared" ref="J147:J210" ca="1" si="12">IF(I147="","",ABS(F147-C147))</f>
        <v/>
      </c>
    </row>
    <row r="148" spans="2:10" x14ac:dyDescent="0.2">
      <c r="B148" s="130">
        <f>'Sprint kup HR 2020., original'!B147</f>
        <v>0</v>
      </c>
      <c r="C148" s="131">
        <f>IFERROR(ROUND('Sprint kup HR 2020., original'!J147,2),'Sprint kup HR 2020., original'!J147)</f>
        <v>0</v>
      </c>
      <c r="E148" s="130">
        <f>'Sprint kup HR 2020., ispravak'!B155</f>
        <v>0</v>
      </c>
      <c r="F148" s="134">
        <f>'Sprint kup HR 2020., ispravak'!J155</f>
        <v>0</v>
      </c>
      <c r="H148" s="128" t="str">
        <f t="shared" si="10"/>
        <v/>
      </c>
      <c r="I148" s="129" t="str">
        <f t="shared" si="11"/>
        <v/>
      </c>
      <c r="J148" s="133" t="str">
        <f t="shared" si="12"/>
        <v/>
      </c>
    </row>
    <row r="149" spans="2:10" x14ac:dyDescent="0.2">
      <c r="B149" s="130" t="str">
        <f>'Sprint kup HR 2020., original'!B148</f>
        <v>Ž12</v>
      </c>
      <c r="C149" s="131" t="str">
        <f>IFERROR(ROUND('Sprint kup HR 2020., original'!J148,2),'Sprint kup HR 2020., original'!J148)</f>
        <v>UKUPNO</v>
      </c>
      <c r="E149" s="130" t="str">
        <f>'Sprint kup HR 2020., ispravak'!B156</f>
        <v>Ž12</v>
      </c>
      <c r="F149" s="134" t="str">
        <f>'Sprint kup HR 2020., ispravak'!J156</f>
        <v>UKUPNO</v>
      </c>
      <c r="H149" s="128" t="str">
        <f t="shared" si="10"/>
        <v/>
      </c>
      <c r="I149" s="129" t="str">
        <f t="shared" si="11"/>
        <v/>
      </c>
      <c r="J149" s="133" t="str">
        <f t="shared" si="12"/>
        <v/>
      </c>
    </row>
    <row r="150" spans="2:10" x14ac:dyDescent="0.2">
      <c r="B150" s="130">
        <f>'Sprint kup HR 2020., original'!B149</f>
        <v>0</v>
      </c>
      <c r="C150" s="131">
        <f>IFERROR(ROUND('Sprint kup HR 2020., original'!J149,2),'Sprint kup HR 2020., original'!J149)</f>
        <v>0</v>
      </c>
      <c r="E150" s="130">
        <f>'Sprint kup HR 2020., ispravak'!B157</f>
        <v>0</v>
      </c>
      <c r="F150" s="134">
        <f>'Sprint kup HR 2020., ispravak'!J157</f>
        <v>0</v>
      </c>
      <c r="H150" s="128" t="str">
        <f t="shared" si="10"/>
        <v/>
      </c>
      <c r="I150" s="129" t="str">
        <f t="shared" si="11"/>
        <v/>
      </c>
      <c r="J150" s="133" t="str">
        <f t="shared" si="12"/>
        <v/>
      </c>
    </row>
    <row r="151" spans="2:10" x14ac:dyDescent="0.2">
      <c r="B151" s="130">
        <f>'Sprint kup HR 2020., original'!B150</f>
        <v>0</v>
      </c>
      <c r="C151" s="131">
        <f>IFERROR(ROUND('Sprint kup HR 2020., original'!J150,2),'Sprint kup HR 2020., original'!J150)</f>
        <v>0</v>
      </c>
      <c r="E151" s="130">
        <f>'Sprint kup HR 2020., ispravak'!B158</f>
        <v>0</v>
      </c>
      <c r="F151" s="134">
        <f>'Sprint kup HR 2020., ispravak'!J158</f>
        <v>0</v>
      </c>
      <c r="H151" s="128" t="str">
        <f t="shared" si="10"/>
        <v/>
      </c>
      <c r="I151" s="129" t="str">
        <f t="shared" si="11"/>
        <v/>
      </c>
      <c r="J151" s="133" t="str">
        <f t="shared" si="12"/>
        <v/>
      </c>
    </row>
    <row r="152" spans="2:10" x14ac:dyDescent="0.2">
      <c r="B152" s="130" t="str">
        <f>'Sprint kup HR 2020., original'!B151</f>
        <v>Dora Delić</v>
      </c>
      <c r="C152" s="131">
        <f>IFERROR(ROUND('Sprint kup HR 2020., original'!J151,2),'Sprint kup HR 2020., original'!J151)</f>
        <v>200</v>
      </c>
      <c r="E152" s="130" t="str">
        <f>'Sprint kup HR 2020., ispravak'!B160</f>
        <v>Dora Delić</v>
      </c>
      <c r="F152" s="134">
        <f ca="1">'Sprint kup HR 2020., ispravak'!J160</f>
        <v>200</v>
      </c>
      <c r="H152" s="128" t="str">
        <f t="shared" si="10"/>
        <v/>
      </c>
      <c r="I152" s="129" t="str">
        <f t="shared" ca="1" si="11"/>
        <v/>
      </c>
      <c r="J152" s="133" t="str">
        <f t="shared" ca="1" si="12"/>
        <v/>
      </c>
    </row>
    <row r="153" spans="2:10" x14ac:dyDescent="0.2">
      <c r="B153" s="130" t="str">
        <f>'Sprint kup HR 2020., original'!B152</f>
        <v>Sara Delić</v>
      </c>
      <c r="C153" s="131">
        <f>IFERROR(ROUND('Sprint kup HR 2020., original'!J152,2),'Sprint kup HR 2020., original'!J152)</f>
        <v>158.80000000000001</v>
      </c>
      <c r="E153" s="130" t="str">
        <f>'Sprint kup HR 2020., ispravak'!B161</f>
        <v>Sara Delić</v>
      </c>
      <c r="F153" s="134">
        <f ca="1">'Sprint kup HR 2020., ispravak'!J161</f>
        <v>158.80000000000001</v>
      </c>
      <c r="H153" s="128" t="str">
        <f t="shared" si="10"/>
        <v/>
      </c>
      <c r="I153" s="129" t="str">
        <f t="shared" ca="1" si="11"/>
        <v/>
      </c>
      <c r="J153" s="133" t="str">
        <f t="shared" ca="1" si="12"/>
        <v/>
      </c>
    </row>
    <row r="154" spans="2:10" x14ac:dyDescent="0.2">
      <c r="B154" s="130" t="str">
        <f>'Sprint kup HR 2020., original'!B153</f>
        <v>Lucija Hercigonja</v>
      </c>
      <c r="C154" s="131">
        <f>IFERROR(ROUND('Sprint kup HR 2020., original'!J153,2),'Sprint kup HR 2020., original'!J153)</f>
        <v>145.41999999999999</v>
      </c>
      <c r="E154" s="130" t="str">
        <f>'Sprint kup HR 2020., ispravak'!B162</f>
        <v>Lucija Hercigonja</v>
      </c>
      <c r="F154" s="134">
        <f ca="1">'Sprint kup HR 2020., ispravak'!J162</f>
        <v>145.42000000000002</v>
      </c>
      <c r="H154" s="128" t="str">
        <f t="shared" si="10"/>
        <v/>
      </c>
      <c r="I154" s="129" t="str">
        <f t="shared" ca="1" si="11"/>
        <v/>
      </c>
      <c r="J154" s="133" t="str">
        <f t="shared" ca="1" si="12"/>
        <v/>
      </c>
    </row>
    <row r="155" spans="2:10" x14ac:dyDescent="0.2">
      <c r="B155" s="130" t="str">
        <f>'Sprint kup HR 2020., original'!B154</f>
        <v>Veronika Šantić</v>
      </c>
      <c r="C155" s="131">
        <f>IFERROR(ROUND('Sprint kup HR 2020., original'!J154,2),'Sprint kup HR 2020., original'!J154)</f>
        <v>123.45</v>
      </c>
      <c r="E155" s="130" t="str">
        <f>'Sprint kup HR 2020., ispravak'!B163</f>
        <v>Veronika Šantić</v>
      </c>
      <c r="F155" s="134">
        <f ca="1">'Sprint kup HR 2020., ispravak'!J163</f>
        <v>123.45</v>
      </c>
      <c r="H155" s="128" t="str">
        <f t="shared" si="10"/>
        <v/>
      </c>
      <c r="I155" s="129" t="str">
        <f t="shared" ca="1" si="11"/>
        <v/>
      </c>
      <c r="J155" s="133" t="str">
        <f t="shared" ca="1" si="12"/>
        <v/>
      </c>
    </row>
    <row r="156" spans="2:10" x14ac:dyDescent="0.2">
      <c r="B156" s="130" t="str">
        <f>'Sprint kup HR 2020., original'!B155</f>
        <v>Viktoria Šantić</v>
      </c>
      <c r="C156" s="131">
        <f>IFERROR(ROUND('Sprint kup HR 2020., original'!J155,2),'Sprint kup HR 2020., original'!J155)</f>
        <v>116.28</v>
      </c>
      <c r="E156" s="130" t="str">
        <f>'Sprint kup HR 2020., ispravak'!B164</f>
        <v>Viktoria Šantić</v>
      </c>
      <c r="F156" s="134">
        <f ca="1">'Sprint kup HR 2020., ispravak'!J164</f>
        <v>116.28</v>
      </c>
      <c r="H156" s="128" t="str">
        <f t="shared" si="10"/>
        <v/>
      </c>
      <c r="I156" s="129" t="str">
        <f t="shared" ca="1" si="11"/>
        <v/>
      </c>
      <c r="J156" s="133" t="str">
        <f t="shared" ca="1" si="12"/>
        <v/>
      </c>
    </row>
    <row r="157" spans="2:10" x14ac:dyDescent="0.2">
      <c r="B157" s="130" t="str">
        <f>'Sprint kup HR 2020., original'!B156</f>
        <v>Gloria Šantić</v>
      </c>
      <c r="C157" s="131">
        <f>IFERROR(ROUND('Sprint kup HR 2020., original'!J156,2),'Sprint kup HR 2020., original'!J156)</f>
        <v>110</v>
      </c>
      <c r="E157" s="130" t="str">
        <f>'Sprint kup HR 2020., ispravak'!B165</f>
        <v>Gloria Šantić</v>
      </c>
      <c r="F157" s="134">
        <f ca="1">'Sprint kup HR 2020., ispravak'!J165</f>
        <v>109.99000000000001</v>
      </c>
      <c r="H157" s="128" t="str">
        <f t="shared" si="10"/>
        <v/>
      </c>
      <c r="I157" s="129" t="str">
        <f t="shared" ca="1" si="11"/>
        <v>RAZLIKA</v>
      </c>
      <c r="J157" s="133">
        <f t="shared" ca="1" si="12"/>
        <v>9.9999999999909051E-3</v>
      </c>
    </row>
    <row r="158" spans="2:10" x14ac:dyDescent="0.2">
      <c r="B158" s="130" t="str">
        <f>'Sprint kup HR 2020., original'!B157</f>
        <v>Ana Budi</v>
      </c>
      <c r="C158" s="131">
        <f>IFERROR(ROUND('Sprint kup HR 2020., original'!J157,2),'Sprint kup HR 2020., original'!J157)</f>
        <v>99.02</v>
      </c>
      <c r="E158" s="130" t="str">
        <f>'Sprint kup HR 2020., ispravak'!B166</f>
        <v>Ana Budi</v>
      </c>
      <c r="F158" s="134">
        <f ca="1">'Sprint kup HR 2020., ispravak'!J166</f>
        <v>99.02000000000001</v>
      </c>
      <c r="H158" s="128" t="str">
        <f t="shared" si="10"/>
        <v/>
      </c>
      <c r="I158" s="129" t="str">
        <f t="shared" ca="1" si="11"/>
        <v/>
      </c>
      <c r="J158" s="133" t="str">
        <f t="shared" ca="1" si="12"/>
        <v/>
      </c>
    </row>
    <row r="159" spans="2:10" x14ac:dyDescent="0.2">
      <c r="B159" s="130" t="str">
        <f>'Sprint kup HR 2020., original'!B158</f>
        <v>Luna Bajrektarević</v>
      </c>
      <c r="C159" s="131">
        <f>IFERROR(ROUND('Sprint kup HR 2020., original'!J158,2),'Sprint kup HR 2020., original'!J158)</f>
        <v>58.03</v>
      </c>
      <c r="E159" s="130" t="str">
        <f>'Sprint kup HR 2020., ispravak'!B167</f>
        <v>Luna Bajrektarević</v>
      </c>
      <c r="F159" s="134">
        <f ca="1">'Sprint kup HR 2020., ispravak'!J167</f>
        <v>58.03</v>
      </c>
      <c r="H159" s="128" t="str">
        <f t="shared" si="10"/>
        <v/>
      </c>
      <c r="I159" s="129" t="str">
        <f t="shared" ca="1" si="11"/>
        <v/>
      </c>
      <c r="J159" s="133" t="str">
        <f t="shared" ca="1" si="12"/>
        <v/>
      </c>
    </row>
    <row r="160" spans="2:10" x14ac:dyDescent="0.2">
      <c r="B160" s="130" t="str">
        <f>'Sprint kup HR 2020., original'!B159</f>
        <v>Ines Ostermajer</v>
      </c>
      <c r="C160" s="131">
        <f>IFERROR(ROUND('Sprint kup HR 2020., original'!J159,2),'Sprint kup HR 2020., original'!J159)</f>
        <v>40.96</v>
      </c>
      <c r="E160" s="130" t="str">
        <f>'Sprint kup HR 2020., ispravak'!B168</f>
        <v>Ines Ostermajer</v>
      </c>
      <c r="F160" s="134">
        <f ca="1">'Sprint kup HR 2020., ispravak'!J168</f>
        <v>40.96</v>
      </c>
      <c r="H160" s="128" t="str">
        <f t="shared" si="10"/>
        <v/>
      </c>
      <c r="I160" s="129" t="str">
        <f t="shared" ca="1" si="11"/>
        <v/>
      </c>
      <c r="J160" s="133" t="str">
        <f t="shared" ca="1" si="12"/>
        <v/>
      </c>
    </row>
    <row r="161" spans="2:10" x14ac:dyDescent="0.2">
      <c r="B161" s="130" t="str">
        <f>'Sprint kup HR 2020., original'!B160</f>
        <v>Beatrice Velimirović</v>
      </c>
      <c r="C161" s="131">
        <f>IFERROR(ROUND('Sprint kup HR 2020., original'!J160,2),'Sprint kup HR 2020., original'!J160)</f>
        <v>32.47</v>
      </c>
      <c r="E161" s="130" t="str">
        <f>'Sprint kup HR 2020., ispravak'!B169</f>
        <v>Beatrice Velimirović</v>
      </c>
      <c r="F161" s="134">
        <f ca="1">'Sprint kup HR 2020., ispravak'!J169</f>
        <v>32.47</v>
      </c>
      <c r="H161" s="128" t="str">
        <f t="shared" si="10"/>
        <v/>
      </c>
      <c r="I161" s="129" t="str">
        <f t="shared" ca="1" si="11"/>
        <v/>
      </c>
      <c r="J161" s="133" t="str">
        <f t="shared" ca="1" si="12"/>
        <v/>
      </c>
    </row>
    <row r="162" spans="2:10" x14ac:dyDescent="0.2">
      <c r="B162" s="130" t="str">
        <f>'Sprint kup HR 2020., original'!B161</f>
        <v>Greta Kaniški</v>
      </c>
      <c r="C162" s="131">
        <f>IFERROR(ROUND('Sprint kup HR 2020., original'!J161,2),'Sprint kup HR 2020., original'!J161)</f>
        <v>30.79</v>
      </c>
      <c r="E162" s="130" t="str">
        <f>'Sprint kup HR 2020., ispravak'!B170</f>
        <v>Greta Kaniški</v>
      </c>
      <c r="F162" s="134">
        <f ca="1">'Sprint kup HR 2020., ispravak'!J170</f>
        <v>30.79</v>
      </c>
      <c r="H162" s="128" t="str">
        <f t="shared" si="10"/>
        <v/>
      </c>
      <c r="I162" s="129" t="str">
        <f t="shared" ca="1" si="11"/>
        <v/>
      </c>
      <c r="J162" s="133" t="str">
        <f t="shared" ca="1" si="12"/>
        <v/>
      </c>
    </row>
    <row r="163" spans="2:10" x14ac:dyDescent="0.2">
      <c r="B163" s="130" t="str">
        <f>'Sprint kup HR 2020., original'!B162</f>
        <v>Vittoria Velimirović</v>
      </c>
      <c r="C163" s="131">
        <f>IFERROR(ROUND('Sprint kup HR 2020., original'!J162,2),'Sprint kup HR 2020., original'!J162)</f>
        <v>29.32</v>
      </c>
      <c r="E163" s="130" t="str">
        <f>'Sprint kup HR 2020., ispravak'!B171</f>
        <v>Vittoria Velimirović</v>
      </c>
      <c r="F163" s="134">
        <f ca="1">'Sprint kup HR 2020., ispravak'!J171</f>
        <v>29.32</v>
      </c>
      <c r="H163" s="128" t="str">
        <f t="shared" si="10"/>
        <v/>
      </c>
      <c r="I163" s="129" t="str">
        <f t="shared" ca="1" si="11"/>
        <v/>
      </c>
      <c r="J163" s="133" t="str">
        <f t="shared" ca="1" si="12"/>
        <v/>
      </c>
    </row>
    <row r="164" spans="2:10" x14ac:dyDescent="0.2">
      <c r="B164" s="130">
        <f>'Sprint kup HR 2020., original'!B163</f>
        <v>0</v>
      </c>
      <c r="C164" s="131">
        <f>IFERROR(ROUND('Sprint kup HR 2020., original'!J163,2),'Sprint kup HR 2020., original'!J163)</f>
        <v>0</v>
      </c>
      <c r="E164" s="130">
        <f>'Sprint kup HR 2020., ispravak'!B172</f>
        <v>0</v>
      </c>
      <c r="F164" s="134">
        <f>'Sprint kup HR 2020., ispravak'!J172</f>
        <v>0</v>
      </c>
      <c r="H164" s="128" t="str">
        <f t="shared" si="10"/>
        <v/>
      </c>
      <c r="I164" s="129" t="str">
        <f t="shared" si="11"/>
        <v/>
      </c>
      <c r="J164" s="133" t="str">
        <f t="shared" si="12"/>
        <v/>
      </c>
    </row>
    <row r="165" spans="2:10" x14ac:dyDescent="0.2">
      <c r="B165" s="130" t="str">
        <f>'Sprint kup HR 2020., original'!B164</f>
        <v>Ž16</v>
      </c>
      <c r="C165" s="131" t="str">
        <f>IFERROR(ROUND('Sprint kup HR 2020., original'!J164,2),'Sprint kup HR 2020., original'!J164)</f>
        <v>UKUPNO</v>
      </c>
      <c r="E165" s="130" t="str">
        <f>'Sprint kup HR 2020., ispravak'!B173</f>
        <v>Ž16</v>
      </c>
      <c r="F165" s="134" t="str">
        <f>'Sprint kup HR 2020., ispravak'!J173</f>
        <v>UKUPNO</v>
      </c>
      <c r="H165" s="128" t="str">
        <f t="shared" si="10"/>
        <v/>
      </c>
      <c r="I165" s="129" t="str">
        <f t="shared" si="11"/>
        <v/>
      </c>
      <c r="J165" s="133" t="str">
        <f t="shared" si="12"/>
        <v/>
      </c>
    </row>
    <row r="166" spans="2:10" x14ac:dyDescent="0.2">
      <c r="B166" s="130">
        <f>'Sprint kup HR 2020., original'!B165</f>
        <v>0</v>
      </c>
      <c r="C166" s="131">
        <f>IFERROR(ROUND('Sprint kup HR 2020., original'!J165,2),'Sprint kup HR 2020., original'!J165)</f>
        <v>0</v>
      </c>
      <c r="E166" s="130">
        <f>'Sprint kup HR 2020., ispravak'!B174</f>
        <v>0</v>
      </c>
      <c r="F166" s="134">
        <f>'Sprint kup HR 2020., ispravak'!J174</f>
        <v>0</v>
      </c>
      <c r="H166" s="128" t="str">
        <f t="shared" si="10"/>
        <v/>
      </c>
      <c r="I166" s="129" t="str">
        <f t="shared" si="11"/>
        <v/>
      </c>
      <c r="J166" s="133" t="str">
        <f t="shared" si="12"/>
        <v/>
      </c>
    </row>
    <row r="167" spans="2:10" x14ac:dyDescent="0.2">
      <c r="B167" s="130">
        <f>'Sprint kup HR 2020., original'!B166</f>
        <v>0</v>
      </c>
      <c r="C167" s="131">
        <f>IFERROR(ROUND('Sprint kup HR 2020., original'!J166,2),'Sprint kup HR 2020., original'!J166)</f>
        <v>0</v>
      </c>
      <c r="E167" s="130">
        <f>'Sprint kup HR 2020., ispravak'!B175</f>
        <v>0</v>
      </c>
      <c r="F167" s="134">
        <f>'Sprint kup HR 2020., ispravak'!J175</f>
        <v>0</v>
      </c>
      <c r="H167" s="128" t="str">
        <f t="shared" si="10"/>
        <v/>
      </c>
      <c r="I167" s="129" t="str">
        <f t="shared" si="11"/>
        <v/>
      </c>
      <c r="J167" s="133" t="str">
        <f t="shared" si="12"/>
        <v/>
      </c>
    </row>
    <row r="168" spans="2:10" x14ac:dyDescent="0.2">
      <c r="B168" s="130" t="str">
        <f>'Sprint kup HR 2020., original'!B167</f>
        <v>Paola Rako</v>
      </c>
      <c r="C168" s="131">
        <f>IFERROR(ROUND('Sprint kup HR 2020., original'!J167,2),'Sprint kup HR 2020., original'!J167)</f>
        <v>200</v>
      </c>
      <c r="E168" s="130" t="str">
        <f>'Sprint kup HR 2020., ispravak'!B177</f>
        <v>Paola Rako</v>
      </c>
      <c r="F168" s="134">
        <f ca="1">'Sprint kup HR 2020., ispravak'!J177</f>
        <v>200</v>
      </c>
      <c r="H168" s="128" t="str">
        <f t="shared" si="10"/>
        <v/>
      </c>
      <c r="I168" s="129" t="str">
        <f t="shared" ca="1" si="11"/>
        <v/>
      </c>
      <c r="J168" s="133" t="str">
        <f t="shared" ca="1" si="12"/>
        <v/>
      </c>
    </row>
    <row r="169" spans="2:10" x14ac:dyDescent="0.2">
      <c r="B169" s="130" t="str">
        <f>'Sprint kup HR 2020., original'!B168</f>
        <v>Nina Mioković</v>
      </c>
      <c r="C169" s="131">
        <f>IFERROR(ROUND('Sprint kup HR 2020., original'!J168,2),'Sprint kup HR 2020., original'!J168)</f>
        <v>185.27</v>
      </c>
      <c r="E169" s="130" t="str">
        <f>'Sprint kup HR 2020., ispravak'!B178</f>
        <v>Nina Mioković</v>
      </c>
      <c r="F169" s="134">
        <f ca="1">'Sprint kup HR 2020., ispravak'!J178</f>
        <v>185.26</v>
      </c>
      <c r="H169" s="128" t="str">
        <f t="shared" si="10"/>
        <v/>
      </c>
      <c r="I169" s="129" t="str">
        <f t="shared" ca="1" si="11"/>
        <v>RAZLIKA</v>
      </c>
      <c r="J169" s="133">
        <f t="shared" ca="1" si="12"/>
        <v>1.0000000000019327E-2</v>
      </c>
    </row>
    <row r="170" spans="2:10" x14ac:dyDescent="0.2">
      <c r="B170" s="130" t="str">
        <f>'Sprint kup HR 2020., original'!B169</f>
        <v>Melissa Drobić</v>
      </c>
      <c r="C170" s="131">
        <f>IFERROR(ROUND('Sprint kup HR 2020., original'!J169,2),'Sprint kup HR 2020., original'!J169)</f>
        <v>174.72</v>
      </c>
      <c r="E170" s="130" t="str">
        <f>'Sprint kup HR 2020., ispravak'!B179</f>
        <v>Melissa Drobić</v>
      </c>
      <c r="F170" s="134">
        <f ca="1">'Sprint kup HR 2020., ispravak'!J179</f>
        <v>174.72000000000003</v>
      </c>
      <c r="H170" s="128" t="str">
        <f t="shared" si="10"/>
        <v/>
      </c>
      <c r="I170" s="129" t="str">
        <f t="shared" ca="1" si="11"/>
        <v/>
      </c>
      <c r="J170" s="133" t="str">
        <f t="shared" ca="1" si="12"/>
        <v/>
      </c>
    </row>
    <row r="171" spans="2:10" x14ac:dyDescent="0.2">
      <c r="B171" s="130" t="str">
        <f>'Sprint kup HR 2020., original'!B170</f>
        <v>Marta Nikolić</v>
      </c>
      <c r="C171" s="131">
        <f>IFERROR(ROUND('Sprint kup HR 2020., original'!J170,2),'Sprint kup HR 2020., original'!J170)</f>
        <v>153.97999999999999</v>
      </c>
      <c r="E171" s="130" t="str">
        <f>'Sprint kup HR 2020., ispravak'!B180</f>
        <v>Marta Nikolić</v>
      </c>
      <c r="F171" s="134">
        <f ca="1">'Sprint kup HR 2020., ispravak'!J180</f>
        <v>153.97999999999999</v>
      </c>
      <c r="H171" s="128" t="str">
        <f t="shared" si="10"/>
        <v/>
      </c>
      <c r="I171" s="129" t="str">
        <f t="shared" ca="1" si="11"/>
        <v/>
      </c>
      <c r="J171" s="133" t="str">
        <f t="shared" ca="1" si="12"/>
        <v/>
      </c>
    </row>
    <row r="172" spans="2:10" x14ac:dyDescent="0.2">
      <c r="B172" s="130" t="str">
        <f>'Sprint kup HR 2020., original'!B171</f>
        <v>Petra Dasović</v>
      </c>
      <c r="C172" s="131">
        <f>IFERROR(ROUND('Sprint kup HR 2020., original'!J171,2),'Sprint kup HR 2020., original'!J171)</f>
        <v>153.94999999999999</v>
      </c>
      <c r="E172" s="130" t="str">
        <f>'Sprint kup HR 2020., ispravak'!B181</f>
        <v>Petra Dasović</v>
      </c>
      <c r="F172" s="134">
        <f ca="1">'Sprint kup HR 2020., ispravak'!J181</f>
        <v>153.95999999999998</v>
      </c>
      <c r="H172" s="128" t="str">
        <f t="shared" si="10"/>
        <v/>
      </c>
      <c r="I172" s="129" t="str">
        <f t="shared" ca="1" si="11"/>
        <v>RAZLIKA</v>
      </c>
      <c r="J172" s="133">
        <f t="shared" ca="1" si="12"/>
        <v>9.9999999999909051E-3</v>
      </c>
    </row>
    <row r="173" spans="2:10" x14ac:dyDescent="0.2">
      <c r="B173" s="130" t="str">
        <f>'Sprint kup HR 2020., original'!B172</f>
        <v>Dora Vukelić</v>
      </c>
      <c r="C173" s="131">
        <f>IFERROR(ROUND('Sprint kup HR 2020., original'!J172,2),'Sprint kup HR 2020., original'!J172)</f>
        <v>100</v>
      </c>
      <c r="E173" s="130" t="str">
        <f>'Sprint kup HR 2020., ispravak'!B182</f>
        <v>Dora Vukelić</v>
      </c>
      <c r="F173" s="134">
        <f ca="1">'Sprint kup HR 2020., ispravak'!J182</f>
        <v>100</v>
      </c>
      <c r="H173" s="128" t="str">
        <f t="shared" si="10"/>
        <v/>
      </c>
      <c r="I173" s="129" t="str">
        <f t="shared" ca="1" si="11"/>
        <v/>
      </c>
      <c r="J173" s="133" t="str">
        <f t="shared" ca="1" si="12"/>
        <v/>
      </c>
    </row>
    <row r="174" spans="2:10" x14ac:dyDescent="0.2">
      <c r="B174" s="130" t="str">
        <f>'Sprint kup HR 2020., original'!B173</f>
        <v>Majda Vidaković</v>
      </c>
      <c r="C174" s="131">
        <f>IFERROR(ROUND('Sprint kup HR 2020., original'!J173,2),'Sprint kup HR 2020., original'!J173)</f>
        <v>94.4</v>
      </c>
      <c r="E174" s="130" t="str">
        <f>'Sprint kup HR 2020., ispravak'!B183</f>
        <v>Majda Vidaković</v>
      </c>
      <c r="F174" s="134">
        <f ca="1">'Sprint kup HR 2020., ispravak'!J183</f>
        <v>94.4</v>
      </c>
      <c r="H174" s="128" t="str">
        <f t="shared" si="10"/>
        <v/>
      </c>
      <c r="I174" s="129" t="str">
        <f t="shared" ca="1" si="11"/>
        <v/>
      </c>
      <c r="J174" s="133" t="str">
        <f t="shared" ca="1" si="12"/>
        <v/>
      </c>
    </row>
    <row r="175" spans="2:10" x14ac:dyDescent="0.2">
      <c r="B175" s="130" t="str">
        <f>'Sprint kup HR 2020., original'!B174</f>
        <v>Monika Pavić</v>
      </c>
      <c r="C175" s="131">
        <f>IFERROR(ROUND('Sprint kup HR 2020., original'!J174,2),'Sprint kup HR 2020., original'!J174)</f>
        <v>82.92</v>
      </c>
      <c r="E175" s="130" t="str">
        <f>'Sprint kup HR 2020., ispravak'!B184</f>
        <v>Monika Pavić</v>
      </c>
      <c r="F175" s="134">
        <f ca="1">'Sprint kup HR 2020., ispravak'!J184</f>
        <v>82.92</v>
      </c>
      <c r="H175" s="128" t="str">
        <f t="shared" si="10"/>
        <v/>
      </c>
      <c r="I175" s="129" t="str">
        <f t="shared" ca="1" si="11"/>
        <v/>
      </c>
      <c r="J175" s="133" t="str">
        <f t="shared" ca="1" si="12"/>
        <v/>
      </c>
    </row>
    <row r="176" spans="2:10" x14ac:dyDescent="0.2">
      <c r="B176" s="130" t="str">
        <f>'Sprint kup HR 2020., original'!B175</f>
        <v>Wanda Kovač</v>
      </c>
      <c r="C176" s="131">
        <f>IFERROR(ROUND('Sprint kup HR 2020., original'!J175,2),'Sprint kup HR 2020., original'!J175)</f>
        <v>75.87</v>
      </c>
      <c r="E176" s="130" t="str">
        <f>'Sprint kup HR 2020., ispravak'!B185</f>
        <v>Wanda Kovač</v>
      </c>
      <c r="F176" s="134">
        <f ca="1">'Sprint kup HR 2020., ispravak'!J185</f>
        <v>75.87</v>
      </c>
      <c r="H176" s="128" t="str">
        <f t="shared" si="10"/>
        <v/>
      </c>
      <c r="I176" s="129" t="str">
        <f t="shared" ca="1" si="11"/>
        <v/>
      </c>
      <c r="J176" s="133" t="str">
        <f t="shared" ca="1" si="12"/>
        <v/>
      </c>
    </row>
    <row r="177" spans="2:10" x14ac:dyDescent="0.2">
      <c r="B177" s="130" t="str">
        <f>'Sprint kup HR 2020., original'!B176</f>
        <v>Mirta Hodak</v>
      </c>
      <c r="C177" s="131">
        <f>IFERROR(ROUND('Sprint kup HR 2020., original'!J176,2),'Sprint kup HR 2020., original'!J176)</f>
        <v>72.959999999999994</v>
      </c>
      <c r="E177" s="130" t="str">
        <f>'Sprint kup HR 2020., ispravak'!B186</f>
        <v>Mirta Hodak</v>
      </c>
      <c r="F177" s="134">
        <f ca="1">'Sprint kup HR 2020., ispravak'!J186</f>
        <v>72.959999999999994</v>
      </c>
      <c r="H177" s="128" t="str">
        <f t="shared" si="10"/>
        <v/>
      </c>
      <c r="I177" s="129" t="str">
        <f t="shared" ca="1" si="11"/>
        <v/>
      </c>
      <c r="J177" s="133" t="str">
        <f t="shared" ca="1" si="12"/>
        <v/>
      </c>
    </row>
    <row r="178" spans="2:10" x14ac:dyDescent="0.2">
      <c r="B178" s="130" t="str">
        <f>'Sprint kup HR 2020., original'!B177</f>
        <v>Jelena Gojmerac</v>
      </c>
      <c r="C178" s="131">
        <f>IFERROR(ROUND('Sprint kup HR 2020., original'!J177,2),'Sprint kup HR 2020., original'!J177)</f>
        <v>72.59</v>
      </c>
      <c r="E178" s="130" t="str">
        <f>'Sprint kup HR 2020., ispravak'!B187</f>
        <v>Jelena Gojmerac</v>
      </c>
      <c r="F178" s="134">
        <f ca="1">'Sprint kup HR 2020., ispravak'!J187</f>
        <v>72.59</v>
      </c>
      <c r="H178" s="128" t="str">
        <f t="shared" si="10"/>
        <v/>
      </c>
      <c r="I178" s="129" t="str">
        <f t="shared" ca="1" si="11"/>
        <v/>
      </c>
      <c r="J178" s="133" t="str">
        <f t="shared" ca="1" si="12"/>
        <v/>
      </c>
    </row>
    <row r="179" spans="2:10" x14ac:dyDescent="0.2">
      <c r="B179" s="130" t="str">
        <f>'Sprint kup HR 2020., original'!B178</f>
        <v>Mare Gršković</v>
      </c>
      <c r="C179" s="131">
        <f>IFERROR(ROUND('Sprint kup HR 2020., original'!J178,2),'Sprint kup HR 2020., original'!J178)</f>
        <v>71.28</v>
      </c>
      <c r="E179" s="130" t="str">
        <f>'Sprint kup HR 2020., ispravak'!B188</f>
        <v>Mare Gršković</v>
      </c>
      <c r="F179" s="134">
        <f ca="1">'Sprint kup HR 2020., ispravak'!J188</f>
        <v>71.28</v>
      </c>
      <c r="H179" s="128" t="str">
        <f t="shared" si="10"/>
        <v/>
      </c>
      <c r="I179" s="129" t="str">
        <f t="shared" ca="1" si="11"/>
        <v/>
      </c>
      <c r="J179" s="133" t="str">
        <f t="shared" ca="1" si="12"/>
        <v/>
      </c>
    </row>
    <row r="180" spans="2:10" x14ac:dyDescent="0.2">
      <c r="B180" s="130" t="str">
        <f>'Sprint kup HR 2020., original'!B179</f>
        <v>Kimi Maria Gobec</v>
      </c>
      <c r="C180" s="131">
        <f>IFERROR(ROUND('Sprint kup HR 2020., original'!J179,2),'Sprint kup HR 2020., original'!J179)</f>
        <v>61.88</v>
      </c>
      <c r="E180" s="130" t="str">
        <f>'Sprint kup HR 2020., ispravak'!B189</f>
        <v>Kimi Maria Gobec</v>
      </c>
      <c r="F180" s="134">
        <f ca="1">'Sprint kup HR 2020., ispravak'!J189</f>
        <v>61.88</v>
      </c>
      <c r="H180" s="128" t="str">
        <f t="shared" si="10"/>
        <v/>
      </c>
      <c r="I180" s="129" t="str">
        <f t="shared" ca="1" si="11"/>
        <v/>
      </c>
      <c r="J180" s="133" t="str">
        <f t="shared" ca="1" si="12"/>
        <v/>
      </c>
    </row>
    <row r="181" spans="2:10" x14ac:dyDescent="0.2">
      <c r="B181" s="130" t="str">
        <f>'Sprint kup HR 2020., original'!B180</f>
        <v>Ivana Radoš</v>
      </c>
      <c r="C181" s="131">
        <f>IFERROR(ROUND('Sprint kup HR 2020., original'!J180,2),'Sprint kup HR 2020., original'!J180)</f>
        <v>58.44</v>
      </c>
      <c r="E181" s="130" t="str">
        <f>'Sprint kup HR 2020., ispravak'!B190</f>
        <v>Ivana Radoš</v>
      </c>
      <c r="F181" s="134">
        <f ca="1">'Sprint kup HR 2020., ispravak'!J190</f>
        <v>58.44</v>
      </c>
      <c r="H181" s="128" t="str">
        <f t="shared" si="10"/>
        <v/>
      </c>
      <c r="I181" s="129" t="str">
        <f t="shared" ca="1" si="11"/>
        <v/>
      </c>
      <c r="J181" s="133" t="str">
        <f t="shared" ca="1" si="12"/>
        <v/>
      </c>
    </row>
    <row r="182" spans="2:10" x14ac:dyDescent="0.2">
      <c r="B182" s="130">
        <f>'Sprint kup HR 2020., original'!B181</f>
        <v>0</v>
      </c>
      <c r="C182" s="131">
        <f>IFERROR(ROUND('Sprint kup HR 2020., original'!J181,2),'Sprint kup HR 2020., original'!J181)</f>
        <v>0</v>
      </c>
      <c r="E182" s="130">
        <f>'Sprint kup HR 2020., ispravak'!B191</f>
        <v>0</v>
      </c>
      <c r="F182" s="134">
        <f>'Sprint kup HR 2020., ispravak'!J191</f>
        <v>0</v>
      </c>
      <c r="H182" s="128" t="str">
        <f t="shared" si="10"/>
        <v/>
      </c>
      <c r="I182" s="129" t="str">
        <f t="shared" si="11"/>
        <v/>
      </c>
      <c r="J182" s="133" t="str">
        <f t="shared" si="12"/>
        <v/>
      </c>
    </row>
    <row r="183" spans="2:10" x14ac:dyDescent="0.2">
      <c r="B183" s="130" t="str">
        <f>'Sprint kup HR 2020., original'!B182</f>
        <v>Ž20</v>
      </c>
      <c r="C183" s="131" t="str">
        <f>IFERROR(ROUND('Sprint kup HR 2020., original'!J182,2),'Sprint kup HR 2020., original'!J182)</f>
        <v>UKUPNO</v>
      </c>
      <c r="E183" s="130" t="str">
        <f>'Sprint kup HR 2020., ispravak'!B192</f>
        <v>Ž20</v>
      </c>
      <c r="F183" s="134" t="str">
        <f>'Sprint kup HR 2020., ispravak'!J192</f>
        <v>UKUPNO</v>
      </c>
      <c r="H183" s="128" t="str">
        <f t="shared" si="10"/>
        <v/>
      </c>
      <c r="I183" s="129" t="str">
        <f t="shared" si="11"/>
        <v/>
      </c>
      <c r="J183" s="133" t="str">
        <f t="shared" si="12"/>
        <v/>
      </c>
    </row>
    <row r="184" spans="2:10" x14ac:dyDescent="0.2">
      <c r="B184" s="130">
        <f>'Sprint kup HR 2020., original'!B183</f>
        <v>0</v>
      </c>
      <c r="C184" s="131">
        <f>IFERROR(ROUND('Sprint kup HR 2020., original'!J183,2),'Sprint kup HR 2020., original'!J183)</f>
        <v>0</v>
      </c>
      <c r="E184" s="130">
        <f>'Sprint kup HR 2020., ispravak'!B193</f>
        <v>0</v>
      </c>
      <c r="F184" s="134">
        <f>'Sprint kup HR 2020., ispravak'!J193</f>
        <v>0</v>
      </c>
      <c r="H184" s="128" t="str">
        <f t="shared" si="10"/>
        <v/>
      </c>
      <c r="I184" s="129" t="str">
        <f t="shared" si="11"/>
        <v/>
      </c>
      <c r="J184" s="133" t="str">
        <f t="shared" si="12"/>
        <v/>
      </c>
    </row>
    <row r="185" spans="2:10" x14ac:dyDescent="0.2">
      <c r="B185" s="130">
        <f>'Sprint kup HR 2020., original'!B184</f>
        <v>0</v>
      </c>
      <c r="C185" s="131">
        <f>IFERROR(ROUND('Sprint kup HR 2020., original'!J184,2),'Sprint kup HR 2020., original'!J184)</f>
        <v>0</v>
      </c>
      <c r="E185" s="130">
        <f>'Sprint kup HR 2020., ispravak'!B194</f>
        <v>0</v>
      </c>
      <c r="F185" s="134">
        <f>'Sprint kup HR 2020., ispravak'!J194</f>
        <v>0</v>
      </c>
      <c r="H185" s="128" t="str">
        <f t="shared" si="10"/>
        <v/>
      </c>
      <c r="I185" s="129" t="str">
        <f t="shared" si="11"/>
        <v/>
      </c>
      <c r="J185" s="133" t="str">
        <f t="shared" si="12"/>
        <v/>
      </c>
    </row>
    <row r="186" spans="2:10" x14ac:dyDescent="0.2">
      <c r="B186" s="130" t="str">
        <f>'Sprint kup HR 2020., original'!B185</f>
        <v>Jelena Lesjak</v>
      </c>
      <c r="C186" s="131">
        <f>IFERROR(ROUND('Sprint kup HR 2020., original'!J185,2),'Sprint kup HR 2020., original'!J185)</f>
        <v>100</v>
      </c>
      <c r="E186" s="130" t="str">
        <f>'Sprint kup HR 2020., ispravak'!B196</f>
        <v>Jelena Lesjak</v>
      </c>
      <c r="F186" s="134">
        <f ca="1">'Sprint kup HR 2020., ispravak'!J196</f>
        <v>100</v>
      </c>
      <c r="H186" s="128" t="str">
        <f t="shared" si="10"/>
        <v/>
      </c>
      <c r="I186" s="129" t="str">
        <f t="shared" ca="1" si="11"/>
        <v/>
      </c>
      <c r="J186" s="133" t="str">
        <f t="shared" ca="1" si="12"/>
        <v/>
      </c>
    </row>
    <row r="187" spans="2:10" x14ac:dyDescent="0.2">
      <c r="B187" s="130" t="str">
        <f>'Sprint kup HR 2020., original'!B186</f>
        <v>Paula Pavlin</v>
      </c>
      <c r="C187" s="131">
        <f>IFERROR(ROUND('Sprint kup HR 2020., original'!J186,2),'Sprint kup HR 2020., original'!J186)</f>
        <v>100</v>
      </c>
      <c r="E187" s="130" t="str">
        <f>'Sprint kup HR 2020., ispravak'!B197</f>
        <v>Paula Pavlin</v>
      </c>
      <c r="F187" s="134">
        <f ca="1">'Sprint kup HR 2020., ispravak'!J197</f>
        <v>100</v>
      </c>
      <c r="H187" s="128" t="str">
        <f t="shared" si="10"/>
        <v/>
      </c>
      <c r="I187" s="129" t="str">
        <f t="shared" ca="1" si="11"/>
        <v/>
      </c>
      <c r="J187" s="133" t="str">
        <f t="shared" ca="1" si="12"/>
        <v/>
      </c>
    </row>
    <row r="188" spans="2:10" x14ac:dyDescent="0.2">
      <c r="B188" s="130" t="str">
        <f>'Sprint kup HR 2020., original'!B187</f>
        <v>Dora Miljković</v>
      </c>
      <c r="C188" s="131">
        <f>IFERROR(ROUND('Sprint kup HR 2020., original'!J187,2),'Sprint kup HR 2020., original'!J187)</f>
        <v>45.55</v>
      </c>
      <c r="E188" s="130" t="str">
        <f>'Sprint kup HR 2020., ispravak'!B198</f>
        <v>Dora Miljković</v>
      </c>
      <c r="F188" s="134">
        <f ca="1">'Sprint kup HR 2020., ispravak'!J198</f>
        <v>45.55</v>
      </c>
      <c r="H188" s="128" t="str">
        <f t="shared" si="10"/>
        <v/>
      </c>
      <c r="I188" s="129" t="str">
        <f t="shared" ca="1" si="11"/>
        <v/>
      </c>
      <c r="J188" s="133" t="str">
        <f t="shared" ca="1" si="12"/>
        <v/>
      </c>
    </row>
    <row r="189" spans="2:10" x14ac:dyDescent="0.2">
      <c r="B189" s="130">
        <f>'Sprint kup HR 2020., original'!B188</f>
        <v>0</v>
      </c>
      <c r="C189" s="131">
        <f>IFERROR(ROUND('Sprint kup HR 2020., original'!J188,2),'Sprint kup HR 2020., original'!J188)</f>
        <v>0</v>
      </c>
      <c r="E189" s="130">
        <f>'Sprint kup HR 2020., ispravak'!B199</f>
        <v>0</v>
      </c>
      <c r="F189" s="134">
        <f>'Sprint kup HR 2020., ispravak'!J199</f>
        <v>0</v>
      </c>
      <c r="H189" s="128" t="str">
        <f t="shared" si="10"/>
        <v/>
      </c>
      <c r="I189" s="129" t="str">
        <f t="shared" si="11"/>
        <v/>
      </c>
      <c r="J189" s="133" t="str">
        <f t="shared" si="12"/>
        <v/>
      </c>
    </row>
    <row r="190" spans="2:10" x14ac:dyDescent="0.2">
      <c r="B190" s="130" t="str">
        <f>'Sprint kup HR 2020., original'!B189</f>
        <v>Ž35</v>
      </c>
      <c r="C190" s="131" t="str">
        <f>IFERROR(ROUND('Sprint kup HR 2020., original'!J189,2),'Sprint kup HR 2020., original'!J189)</f>
        <v>UKUPNO</v>
      </c>
      <c r="E190" s="130" t="str">
        <f>'Sprint kup HR 2020., ispravak'!B200</f>
        <v>Ž35</v>
      </c>
      <c r="F190" s="134" t="str">
        <f>'Sprint kup HR 2020., ispravak'!J200</f>
        <v>UKUPNO</v>
      </c>
      <c r="H190" s="128" t="str">
        <f t="shared" si="10"/>
        <v/>
      </c>
      <c r="I190" s="129" t="str">
        <f t="shared" si="11"/>
        <v/>
      </c>
      <c r="J190" s="133" t="str">
        <f t="shared" si="12"/>
        <v/>
      </c>
    </row>
    <row r="191" spans="2:10" x14ac:dyDescent="0.2">
      <c r="B191" s="130">
        <f>'Sprint kup HR 2020., original'!B190</f>
        <v>0</v>
      </c>
      <c r="C191" s="131">
        <f>IFERROR(ROUND('Sprint kup HR 2020., original'!J190,2),'Sprint kup HR 2020., original'!J190)</f>
        <v>0</v>
      </c>
      <c r="E191" s="130">
        <f>'Sprint kup HR 2020., ispravak'!B201</f>
        <v>0</v>
      </c>
      <c r="F191" s="134">
        <f>'Sprint kup HR 2020., ispravak'!J201</f>
        <v>0</v>
      </c>
      <c r="H191" s="128" t="str">
        <f t="shared" si="10"/>
        <v/>
      </c>
      <c r="I191" s="129" t="str">
        <f t="shared" si="11"/>
        <v/>
      </c>
      <c r="J191" s="133" t="str">
        <f t="shared" si="12"/>
        <v/>
      </c>
    </row>
    <row r="192" spans="2:10" x14ac:dyDescent="0.2">
      <c r="B192" s="130">
        <f>'Sprint kup HR 2020., original'!B191</f>
        <v>0</v>
      </c>
      <c r="C192" s="131">
        <f>IFERROR(ROUND('Sprint kup HR 2020., original'!J191,2),'Sprint kup HR 2020., original'!J191)</f>
        <v>0</v>
      </c>
      <c r="E192" s="130">
        <f>'Sprint kup HR 2020., ispravak'!B202</f>
        <v>0</v>
      </c>
      <c r="F192" s="134">
        <f>'Sprint kup HR 2020., ispravak'!J202</f>
        <v>0</v>
      </c>
      <c r="H192" s="128" t="str">
        <f t="shared" si="10"/>
        <v/>
      </c>
      <c r="I192" s="129" t="str">
        <f t="shared" si="11"/>
        <v/>
      </c>
      <c r="J192" s="133" t="str">
        <f t="shared" si="12"/>
        <v/>
      </c>
    </row>
    <row r="193" spans="2:10" x14ac:dyDescent="0.2">
      <c r="B193" s="130" t="str">
        <f>'Sprint kup HR 2020., original'!B192</f>
        <v>Irena Čorko Meštrović</v>
      </c>
      <c r="C193" s="131">
        <f>IFERROR(ROUND('Sprint kup HR 2020., original'!J192,2),'Sprint kup HR 2020., original'!J192)</f>
        <v>186.21</v>
      </c>
      <c r="E193" s="130" t="str">
        <f>'Sprint kup HR 2020., ispravak'!B204</f>
        <v>Irena Čorko Meštrović</v>
      </c>
      <c r="F193" s="134">
        <f ca="1">'Sprint kup HR 2020., ispravak'!J204</f>
        <v>186.20999999999998</v>
      </c>
      <c r="H193" s="128" t="str">
        <f t="shared" si="10"/>
        <v/>
      </c>
      <c r="I193" s="129" t="str">
        <f t="shared" ca="1" si="11"/>
        <v/>
      </c>
      <c r="J193" s="133" t="str">
        <f t="shared" ca="1" si="12"/>
        <v/>
      </c>
    </row>
    <row r="194" spans="2:10" x14ac:dyDescent="0.2">
      <c r="B194" s="130" t="str">
        <f>'Sprint kup HR 2020., original'!B193</f>
        <v>Nikolina Šantić</v>
      </c>
      <c r="C194" s="131">
        <f>IFERROR(ROUND('Sprint kup HR 2020., original'!J193,2),'Sprint kup HR 2020., original'!J193)</f>
        <v>185.66</v>
      </c>
      <c r="E194" s="130" t="str">
        <f>'Sprint kup HR 2020., ispravak'!B205</f>
        <v>Nikolina Šantić</v>
      </c>
      <c r="F194" s="134">
        <f ca="1">'Sprint kup HR 2020., ispravak'!J205</f>
        <v>185.66</v>
      </c>
      <c r="H194" s="128" t="str">
        <f t="shared" si="10"/>
        <v/>
      </c>
      <c r="I194" s="129" t="str">
        <f t="shared" ca="1" si="11"/>
        <v/>
      </c>
      <c r="J194" s="133" t="str">
        <f t="shared" ca="1" si="12"/>
        <v/>
      </c>
    </row>
    <row r="195" spans="2:10" x14ac:dyDescent="0.2">
      <c r="B195" s="130" t="str">
        <f>'Sprint kup HR 2020., original'!B194</f>
        <v>Sabina Rako</v>
      </c>
      <c r="C195" s="131">
        <f>IFERROR(ROUND('Sprint kup HR 2020., original'!J194,2),'Sprint kup HR 2020., original'!J194)</f>
        <v>180.31</v>
      </c>
      <c r="E195" s="130" t="str">
        <f>'Sprint kup HR 2020., ispravak'!B206</f>
        <v>Sabina Rako</v>
      </c>
      <c r="F195" s="134">
        <f ca="1">'Sprint kup HR 2020., ispravak'!J206</f>
        <v>180.31</v>
      </c>
      <c r="H195" s="128" t="str">
        <f t="shared" si="10"/>
        <v/>
      </c>
      <c r="I195" s="129" t="str">
        <f t="shared" ca="1" si="11"/>
        <v/>
      </c>
      <c r="J195" s="133" t="str">
        <f t="shared" ca="1" si="12"/>
        <v/>
      </c>
    </row>
    <row r="196" spans="2:10" x14ac:dyDescent="0.2">
      <c r="B196" s="130" t="str">
        <f>'Sprint kup HR 2020., original'!B195</f>
        <v>Sanda Berženji</v>
      </c>
      <c r="C196" s="131">
        <f>IFERROR(ROUND('Sprint kup HR 2020., original'!J195,2),'Sprint kup HR 2020., original'!J195)</f>
        <v>168.17</v>
      </c>
      <c r="E196" s="130" t="str">
        <f>'Sprint kup HR 2020., ispravak'!B207</f>
        <v>Sanda Berženji</v>
      </c>
      <c r="F196" s="134">
        <f ca="1">'Sprint kup HR 2020., ispravak'!J207</f>
        <v>168.17</v>
      </c>
      <c r="H196" s="128" t="str">
        <f t="shared" si="10"/>
        <v/>
      </c>
      <c r="I196" s="129" t="str">
        <f t="shared" ca="1" si="11"/>
        <v/>
      </c>
      <c r="J196" s="133" t="str">
        <f t="shared" ca="1" si="12"/>
        <v/>
      </c>
    </row>
    <row r="197" spans="2:10" x14ac:dyDescent="0.2">
      <c r="B197" s="130" t="str">
        <f>'Sprint kup HR 2020., original'!B196</f>
        <v>Ivana Horbec</v>
      </c>
      <c r="C197" s="131">
        <f>IFERROR(ROUND('Sprint kup HR 2020., original'!J196,2),'Sprint kup HR 2020., original'!J196)</f>
        <v>160.87</v>
      </c>
      <c r="E197" s="130" t="str">
        <f>'Sprint kup HR 2020., ispravak'!B208</f>
        <v>Ivana Horbec</v>
      </c>
      <c r="F197" s="134">
        <f ca="1">'Sprint kup HR 2020., ispravak'!J208</f>
        <v>160.87</v>
      </c>
      <c r="H197" s="128" t="str">
        <f t="shared" si="10"/>
        <v/>
      </c>
      <c r="I197" s="129" t="str">
        <f t="shared" ca="1" si="11"/>
        <v/>
      </c>
      <c r="J197" s="133" t="str">
        <f t="shared" ca="1" si="12"/>
        <v/>
      </c>
    </row>
    <row r="198" spans="2:10" x14ac:dyDescent="0.2">
      <c r="B198" s="130" t="str">
        <f>'Sprint kup HR 2020., original'!B197</f>
        <v>Vlatka Stupalo</v>
      </c>
      <c r="C198" s="131">
        <f>IFERROR(ROUND('Sprint kup HR 2020., original'!J197,2),'Sprint kup HR 2020., original'!J197)</f>
        <v>159.02000000000001</v>
      </c>
      <c r="E198" s="130" t="str">
        <f>'Sprint kup HR 2020., ispravak'!B209</f>
        <v>Vlatka Stupalo</v>
      </c>
      <c r="F198" s="134">
        <f ca="1">'Sprint kup HR 2020., ispravak'!J209</f>
        <v>159.01999999999998</v>
      </c>
      <c r="H198" s="128" t="str">
        <f t="shared" si="10"/>
        <v/>
      </c>
      <c r="I198" s="129" t="str">
        <f t="shared" ca="1" si="11"/>
        <v/>
      </c>
      <c r="J198" s="133" t="str">
        <f t="shared" ca="1" si="12"/>
        <v/>
      </c>
    </row>
    <row r="199" spans="2:10" x14ac:dyDescent="0.2">
      <c r="B199" s="130" t="str">
        <f>'Sprint kup HR 2020., original'!B198</f>
        <v>Bernardica Stipić</v>
      </c>
      <c r="C199" s="131">
        <f>IFERROR(ROUND('Sprint kup HR 2020., original'!J198,2),'Sprint kup HR 2020., original'!J198)</f>
        <v>155.69</v>
      </c>
      <c r="E199" s="130" t="str">
        <f>'Sprint kup HR 2020., ispravak'!B210</f>
        <v>Bernardica Stipić</v>
      </c>
      <c r="F199" s="134">
        <f ca="1">'Sprint kup HR 2020., ispravak'!J210</f>
        <v>155.68</v>
      </c>
      <c r="H199" s="128" t="str">
        <f t="shared" si="10"/>
        <v/>
      </c>
      <c r="I199" s="129" t="str">
        <f t="shared" ca="1" si="11"/>
        <v>RAZLIKA</v>
      </c>
      <c r="J199" s="133">
        <f t="shared" ca="1" si="12"/>
        <v>9.9999999999909051E-3</v>
      </c>
    </row>
    <row r="200" spans="2:10" x14ac:dyDescent="0.2">
      <c r="B200" s="130" t="str">
        <f>'Sprint kup HR 2020., original'!B199</f>
        <v>Maja Kušt</v>
      </c>
      <c r="C200" s="131">
        <f>IFERROR(ROUND('Sprint kup HR 2020., original'!J199,2),'Sprint kup HR 2020., original'!J199)</f>
        <v>152.69999999999999</v>
      </c>
      <c r="E200" s="130" t="str">
        <f>'Sprint kup HR 2020., ispravak'!B211</f>
        <v>Maja Kušt</v>
      </c>
      <c r="F200" s="134">
        <f ca="1">'Sprint kup HR 2020., ispravak'!J211</f>
        <v>152.69999999999999</v>
      </c>
      <c r="H200" s="128" t="str">
        <f t="shared" si="10"/>
        <v/>
      </c>
      <c r="I200" s="129" t="str">
        <f t="shared" ca="1" si="11"/>
        <v/>
      </c>
      <c r="J200" s="133" t="str">
        <f t="shared" ca="1" si="12"/>
        <v/>
      </c>
    </row>
    <row r="201" spans="2:10" x14ac:dyDescent="0.2">
      <c r="B201" s="130" t="str">
        <f>'Sprint kup HR 2020., original'!B200</f>
        <v>Violeta Čalić</v>
      </c>
      <c r="C201" s="131">
        <f>IFERROR(ROUND('Sprint kup HR 2020., original'!J200,2),'Sprint kup HR 2020., original'!J200)</f>
        <v>138.97</v>
      </c>
      <c r="E201" s="130" t="str">
        <f>'Sprint kup HR 2020., ispravak'!B212</f>
        <v>Violeta Čalić</v>
      </c>
      <c r="F201" s="134">
        <f ca="1">'Sprint kup HR 2020., ispravak'!J212</f>
        <v>138.95999999999998</v>
      </c>
      <c r="H201" s="128" t="str">
        <f t="shared" si="10"/>
        <v/>
      </c>
      <c r="I201" s="129" t="str">
        <f t="shared" ca="1" si="11"/>
        <v>RAZLIKA</v>
      </c>
      <c r="J201" s="133">
        <f t="shared" ca="1" si="12"/>
        <v>1.0000000000019327E-2</v>
      </c>
    </row>
    <row r="202" spans="2:10" x14ac:dyDescent="0.2">
      <c r="B202" s="130" t="str">
        <f>'Sprint kup HR 2020., original'!B201</f>
        <v>Dunja van de Riet</v>
      </c>
      <c r="C202" s="131">
        <f>IFERROR(ROUND('Sprint kup HR 2020., original'!J201,2),'Sprint kup HR 2020., original'!J201)</f>
        <v>100</v>
      </c>
      <c r="E202" s="130" t="str">
        <f>'Sprint kup HR 2020., ispravak'!B213</f>
        <v>Dunja van de Riet</v>
      </c>
      <c r="F202" s="134">
        <f ca="1">'Sprint kup HR 2020., ispravak'!J213</f>
        <v>100</v>
      </c>
      <c r="H202" s="128" t="str">
        <f t="shared" si="10"/>
        <v/>
      </c>
      <c r="I202" s="129" t="str">
        <f t="shared" ca="1" si="11"/>
        <v/>
      </c>
      <c r="J202" s="133" t="str">
        <f t="shared" ca="1" si="12"/>
        <v/>
      </c>
    </row>
    <row r="203" spans="2:10" x14ac:dyDescent="0.2">
      <c r="B203" s="130" t="str">
        <f>'Sprint kup HR 2020., original'!B202</f>
        <v>Sonja Lesjak</v>
      </c>
      <c r="C203" s="131">
        <f>IFERROR(ROUND('Sprint kup HR 2020., original'!J202,2),'Sprint kup HR 2020., original'!J202)</f>
        <v>92.85</v>
      </c>
      <c r="E203" s="130" t="str">
        <f>'Sprint kup HR 2020., ispravak'!B214</f>
        <v>Sonja Lesjak</v>
      </c>
      <c r="F203" s="134">
        <f ca="1">'Sprint kup HR 2020., ispravak'!J214</f>
        <v>92.85</v>
      </c>
      <c r="H203" s="128" t="str">
        <f t="shared" si="10"/>
        <v/>
      </c>
      <c r="I203" s="129" t="str">
        <f t="shared" ca="1" si="11"/>
        <v/>
      </c>
      <c r="J203" s="133" t="str">
        <f t="shared" ca="1" si="12"/>
        <v/>
      </c>
    </row>
    <row r="204" spans="2:10" x14ac:dyDescent="0.2">
      <c r="B204" s="130" t="str">
        <f>'Sprint kup HR 2020., original'!B203</f>
        <v>Martina Bedeković Tanković</v>
      </c>
      <c r="C204" s="131">
        <f>IFERROR(ROUND('Sprint kup HR 2020., original'!J203,2),'Sprint kup HR 2020., original'!J203)</f>
        <v>86.27</v>
      </c>
      <c r="E204" s="130" t="str">
        <f>'Sprint kup HR 2020., ispravak'!B215</f>
        <v>Martina Bedeković Tanković</v>
      </c>
      <c r="F204" s="134">
        <f ca="1">'Sprint kup HR 2020., ispravak'!J215</f>
        <v>86.27</v>
      </c>
      <c r="H204" s="128" t="str">
        <f t="shared" si="10"/>
        <v/>
      </c>
      <c r="I204" s="129" t="str">
        <f t="shared" ca="1" si="11"/>
        <v/>
      </c>
      <c r="J204" s="133" t="str">
        <f t="shared" ca="1" si="12"/>
        <v/>
      </c>
    </row>
    <row r="205" spans="2:10" x14ac:dyDescent="0.2">
      <c r="B205" s="130" t="str">
        <f>'Sprint kup HR 2020., original'!B204</f>
        <v>Fabiana Cini</v>
      </c>
      <c r="C205" s="131">
        <f>IFERROR(ROUND('Sprint kup HR 2020., original'!J204,2),'Sprint kup HR 2020., original'!J204)</f>
        <v>84.93</v>
      </c>
      <c r="E205" s="130" t="str">
        <f>'Sprint kup HR 2020., ispravak'!B216</f>
        <v>Fabiana Cini</v>
      </c>
      <c r="F205" s="134">
        <f ca="1">'Sprint kup HR 2020., ispravak'!J216</f>
        <v>84.93</v>
      </c>
      <c r="H205" s="128" t="str">
        <f t="shared" si="10"/>
        <v/>
      </c>
      <c r="I205" s="129" t="str">
        <f t="shared" ca="1" si="11"/>
        <v/>
      </c>
      <c r="J205" s="133" t="str">
        <f t="shared" ca="1" si="12"/>
        <v/>
      </c>
    </row>
    <row r="206" spans="2:10" x14ac:dyDescent="0.2">
      <c r="B206" s="130" t="str">
        <f>'Sprint kup HR 2020., original'!B205</f>
        <v>Ana Delić</v>
      </c>
      <c r="C206" s="131">
        <f>IFERROR(ROUND('Sprint kup HR 2020., original'!J205,2),'Sprint kup HR 2020., original'!J205)</f>
        <v>69.430000000000007</v>
      </c>
      <c r="E206" s="130" t="str">
        <f>'Sprint kup HR 2020., ispravak'!B217</f>
        <v>Ana Delić</v>
      </c>
      <c r="F206" s="134">
        <f ca="1">'Sprint kup HR 2020., ispravak'!J217</f>
        <v>69.430000000000007</v>
      </c>
      <c r="H206" s="128" t="str">
        <f t="shared" si="10"/>
        <v/>
      </c>
      <c r="I206" s="129" t="str">
        <f t="shared" ca="1" si="11"/>
        <v/>
      </c>
      <c r="J206" s="133" t="str">
        <f t="shared" ca="1" si="12"/>
        <v/>
      </c>
    </row>
    <row r="207" spans="2:10" x14ac:dyDescent="0.2">
      <c r="B207" s="130" t="str">
        <f>'Sprint kup HR 2020., original'!B206</f>
        <v>Jasminka Cindrić Perković</v>
      </c>
      <c r="C207" s="131">
        <f>IFERROR(ROUND('Sprint kup HR 2020., original'!J206,2),'Sprint kup HR 2020., original'!J206)</f>
        <v>68.45</v>
      </c>
      <c r="E207" s="130" t="str">
        <f>'Sprint kup HR 2020., ispravak'!B218</f>
        <v>Jasminka Cindrić Perković</v>
      </c>
      <c r="F207" s="134">
        <f ca="1">'Sprint kup HR 2020., ispravak'!J218</f>
        <v>68.45</v>
      </c>
      <c r="H207" s="128" t="str">
        <f t="shared" si="10"/>
        <v/>
      </c>
      <c r="I207" s="129" t="str">
        <f t="shared" ca="1" si="11"/>
        <v/>
      </c>
      <c r="J207" s="133" t="str">
        <f t="shared" ca="1" si="12"/>
        <v/>
      </c>
    </row>
    <row r="208" spans="2:10" x14ac:dyDescent="0.2">
      <c r="B208" s="130" t="str">
        <f>'Sprint kup HR 2020., original'!B207</f>
        <v>Aida Krkić Drobić</v>
      </c>
      <c r="C208" s="131">
        <f>IFERROR(ROUND('Sprint kup HR 2020., original'!J207,2),'Sprint kup HR 2020., original'!J207)</f>
        <v>0</v>
      </c>
      <c r="E208" s="130" t="str">
        <f>'Sprint kup HR 2020., ispravak'!B219</f>
        <v>Aida Krkić Drobić</v>
      </c>
      <c r="F208" s="134">
        <f>'Sprint kup HR 2020., ispravak'!J219</f>
        <v>0</v>
      </c>
      <c r="H208" s="128" t="str">
        <f t="shared" si="10"/>
        <v/>
      </c>
      <c r="I208" s="129" t="str">
        <f t="shared" si="11"/>
        <v/>
      </c>
      <c r="J208" s="133" t="str">
        <f t="shared" si="12"/>
        <v/>
      </c>
    </row>
    <row r="209" spans="2:10" x14ac:dyDescent="0.2">
      <c r="B209" s="130" t="str">
        <f>'Sprint kup HR 2020., original'!B208</f>
        <v>Jelka Penić</v>
      </c>
      <c r="C209" s="131">
        <f>IFERROR(ROUND('Sprint kup HR 2020., original'!J208,2),'Sprint kup HR 2020., original'!J208)</f>
        <v>0</v>
      </c>
      <c r="E209" s="130" t="str">
        <f>'Sprint kup HR 2020., ispravak'!B220</f>
        <v>Jelka Penić</v>
      </c>
      <c r="F209" s="134">
        <f>'Sprint kup HR 2020., ispravak'!J220</f>
        <v>0</v>
      </c>
      <c r="H209" s="128" t="str">
        <f t="shared" si="10"/>
        <v/>
      </c>
      <c r="I209" s="129" t="str">
        <f t="shared" si="11"/>
        <v/>
      </c>
      <c r="J209" s="133" t="str">
        <f t="shared" si="12"/>
        <v/>
      </c>
    </row>
    <row r="210" spans="2:10" x14ac:dyDescent="0.2">
      <c r="B210" s="130">
        <f>'Sprint kup HR 2020., original'!B209</f>
        <v>0</v>
      </c>
      <c r="C210" s="131">
        <f>IFERROR(ROUND('Sprint kup HR 2020., original'!J209,2),'Sprint kup HR 2020., original'!J209)</f>
        <v>0</v>
      </c>
      <c r="E210" s="130">
        <f>'Sprint kup HR 2020., ispravak'!B221</f>
        <v>0</v>
      </c>
      <c r="F210" s="134">
        <f>'Sprint kup HR 2020., ispravak'!J221</f>
        <v>0</v>
      </c>
      <c r="H210" s="128" t="str">
        <f t="shared" si="10"/>
        <v/>
      </c>
      <c r="I210" s="129" t="str">
        <f t="shared" si="11"/>
        <v/>
      </c>
      <c r="J210" s="133" t="str">
        <f t="shared" si="12"/>
        <v/>
      </c>
    </row>
    <row r="211" spans="2:10" x14ac:dyDescent="0.2">
      <c r="B211" s="130" t="str">
        <f>'Sprint kup HR 2020., original'!B210</f>
        <v>Ž45</v>
      </c>
      <c r="C211" s="131" t="str">
        <f>IFERROR(ROUND('Sprint kup HR 2020., original'!J210,2),'Sprint kup HR 2020., original'!J210)</f>
        <v>UKUPNO</v>
      </c>
      <c r="E211" s="130" t="str">
        <f>'Sprint kup HR 2020., ispravak'!B222</f>
        <v>Ž45</v>
      </c>
      <c r="F211" s="134" t="str">
        <f>'Sprint kup HR 2020., ispravak'!J222</f>
        <v>UKUPNO</v>
      </c>
      <c r="H211" s="128" t="str">
        <f t="shared" ref="H211:H243" si="13">IF(B211=E211,"","RAZLIKA")</f>
        <v/>
      </c>
      <c r="I211" s="129" t="str">
        <f t="shared" ref="I211:I243" si="14">IF(C211=F211,"","RAZLIKA")</f>
        <v/>
      </c>
      <c r="J211" s="133" t="str">
        <f t="shared" ref="J211:J243" si="15">IF(I211="","",ABS(F211-C211))</f>
        <v/>
      </c>
    </row>
    <row r="212" spans="2:10" x14ac:dyDescent="0.2">
      <c r="B212" s="130">
        <f>'Sprint kup HR 2020., original'!B211</f>
        <v>0</v>
      </c>
      <c r="C212" s="131">
        <f>IFERROR(ROUND('Sprint kup HR 2020., original'!J211,2),'Sprint kup HR 2020., original'!J211)</f>
        <v>0</v>
      </c>
      <c r="E212" s="130">
        <f>'Sprint kup HR 2020., ispravak'!B223</f>
        <v>0</v>
      </c>
      <c r="F212" s="134">
        <f>'Sprint kup HR 2020., ispravak'!J223</f>
        <v>0</v>
      </c>
      <c r="H212" s="128" t="str">
        <f t="shared" si="13"/>
        <v/>
      </c>
      <c r="I212" s="129" t="str">
        <f t="shared" si="14"/>
        <v/>
      </c>
      <c r="J212" s="133" t="str">
        <f t="shared" si="15"/>
        <v/>
      </c>
    </row>
    <row r="213" spans="2:10" x14ac:dyDescent="0.2">
      <c r="B213" s="130">
        <f>'Sprint kup HR 2020., original'!B212</f>
        <v>0</v>
      </c>
      <c r="C213" s="131">
        <f>IFERROR(ROUND('Sprint kup HR 2020., original'!J212,2),'Sprint kup HR 2020., original'!J212)</f>
        <v>0</v>
      </c>
      <c r="E213" s="130">
        <f>'Sprint kup HR 2020., ispravak'!B224</f>
        <v>0</v>
      </c>
      <c r="F213" s="134">
        <f>'Sprint kup HR 2020., ispravak'!J224</f>
        <v>0</v>
      </c>
      <c r="H213" s="128" t="str">
        <f t="shared" si="13"/>
        <v/>
      </c>
      <c r="I213" s="129" t="str">
        <f t="shared" si="14"/>
        <v/>
      </c>
      <c r="J213" s="133" t="str">
        <f t="shared" si="15"/>
        <v/>
      </c>
    </row>
    <row r="214" spans="2:10" x14ac:dyDescent="0.2">
      <c r="B214" s="130" t="str">
        <f>'Sprint kup HR 2020., original'!B213</f>
        <v>Ivana Gobec</v>
      </c>
      <c r="C214" s="131">
        <f>IFERROR(ROUND('Sprint kup HR 2020., original'!J213,2),'Sprint kup HR 2020., original'!J213)</f>
        <v>200</v>
      </c>
      <c r="E214" s="130" t="str">
        <f>'Sprint kup HR 2020., ispravak'!B226</f>
        <v>Ivana Gobec</v>
      </c>
      <c r="F214" s="134">
        <f ca="1">'Sprint kup HR 2020., ispravak'!J226</f>
        <v>200</v>
      </c>
      <c r="H214" s="128" t="str">
        <f t="shared" si="13"/>
        <v/>
      </c>
      <c r="I214" s="129" t="str">
        <f t="shared" ca="1" si="14"/>
        <v/>
      </c>
      <c r="J214" s="133" t="str">
        <f t="shared" ca="1" si="15"/>
        <v/>
      </c>
    </row>
    <row r="215" spans="2:10" x14ac:dyDescent="0.2">
      <c r="B215" s="130" t="str">
        <f>'Sprint kup HR 2020., original'!B214</f>
        <v>Bojana Nikolić</v>
      </c>
      <c r="C215" s="131">
        <f>IFERROR(ROUND('Sprint kup HR 2020., original'!J214,2),'Sprint kup HR 2020., original'!J214)</f>
        <v>195.22</v>
      </c>
      <c r="E215" s="130" t="str">
        <f>'Sprint kup HR 2020., ispravak'!B227</f>
        <v>Bojana Nikolić</v>
      </c>
      <c r="F215" s="134">
        <f ca="1">'Sprint kup HR 2020., ispravak'!J227</f>
        <v>195.22</v>
      </c>
      <c r="H215" s="128" t="str">
        <f t="shared" si="13"/>
        <v/>
      </c>
      <c r="I215" s="129" t="str">
        <f t="shared" ca="1" si="14"/>
        <v/>
      </c>
      <c r="J215" s="133" t="str">
        <f t="shared" ca="1" si="15"/>
        <v/>
      </c>
    </row>
    <row r="216" spans="2:10" x14ac:dyDescent="0.2">
      <c r="B216" s="130" t="str">
        <f>'Sprint kup HR 2020., original'!B215</f>
        <v>Srebrenka Vuk</v>
      </c>
      <c r="C216" s="131">
        <f>IFERROR(ROUND('Sprint kup HR 2020., original'!J215,2),'Sprint kup HR 2020., original'!J215)</f>
        <v>182.42</v>
      </c>
      <c r="E216" s="130" t="str">
        <f>'Sprint kup HR 2020., ispravak'!B228</f>
        <v>Srebrenka Vuk</v>
      </c>
      <c r="F216" s="134">
        <f ca="1">'Sprint kup HR 2020., ispravak'!J228</f>
        <v>182.42000000000002</v>
      </c>
      <c r="H216" s="128" t="str">
        <f t="shared" si="13"/>
        <v/>
      </c>
      <c r="I216" s="129" t="str">
        <f t="shared" ca="1" si="14"/>
        <v/>
      </c>
      <c r="J216" s="133" t="str">
        <f t="shared" ca="1" si="15"/>
        <v/>
      </c>
    </row>
    <row r="217" spans="2:10" x14ac:dyDescent="0.2">
      <c r="B217" s="130" t="str">
        <f>'Sprint kup HR 2020., original'!B216</f>
        <v>Ivana Kuzmanić</v>
      </c>
      <c r="C217" s="131">
        <f>IFERROR(ROUND('Sprint kup HR 2020., original'!J216,2),'Sprint kup HR 2020., original'!J216)</f>
        <v>174.94</v>
      </c>
      <c r="E217" s="130" t="str">
        <f>'Sprint kup HR 2020., ispravak'!B229</f>
        <v>Ivana Kuzmanić</v>
      </c>
      <c r="F217" s="134">
        <f ca="1">'Sprint kup HR 2020., ispravak'!J229</f>
        <v>174.95</v>
      </c>
      <c r="H217" s="128" t="str">
        <f t="shared" si="13"/>
        <v/>
      </c>
      <c r="I217" s="129" t="str">
        <f t="shared" ca="1" si="14"/>
        <v>RAZLIKA</v>
      </c>
      <c r="J217" s="133">
        <f t="shared" ca="1" si="15"/>
        <v>9.9999999999909051E-3</v>
      </c>
    </row>
    <row r="218" spans="2:10" x14ac:dyDescent="0.2">
      <c r="B218" s="130" t="str">
        <f>'Sprint kup HR 2020., original'!B217</f>
        <v>Mirka Jakšić</v>
      </c>
      <c r="C218" s="131">
        <f>IFERROR(ROUND('Sprint kup HR 2020., original'!J217,2),'Sprint kup HR 2020., original'!J217)</f>
        <v>170.34</v>
      </c>
      <c r="E218" s="130" t="str">
        <f>'Sprint kup HR 2020., ispravak'!B230</f>
        <v>Mirka Jakšić</v>
      </c>
      <c r="F218" s="134">
        <f ca="1">'Sprint kup HR 2020., ispravak'!J230</f>
        <v>170.34</v>
      </c>
      <c r="H218" s="128" t="str">
        <f t="shared" si="13"/>
        <v/>
      </c>
      <c r="I218" s="129" t="str">
        <f t="shared" ca="1" si="14"/>
        <v/>
      </c>
      <c r="J218" s="133" t="str">
        <f t="shared" ca="1" si="15"/>
        <v/>
      </c>
    </row>
    <row r="219" spans="2:10" x14ac:dyDescent="0.2">
      <c r="B219" s="130" t="str">
        <f>'Sprint kup HR 2020., original'!B218</f>
        <v>Marija Schubert</v>
      </c>
      <c r="C219" s="131">
        <f>IFERROR(ROUND('Sprint kup HR 2020., original'!J218,2),'Sprint kup HR 2020., original'!J218)</f>
        <v>166.32</v>
      </c>
      <c r="E219" s="130" t="str">
        <f>'Sprint kup HR 2020., ispravak'!B231</f>
        <v>Marija Schubert</v>
      </c>
      <c r="F219" s="134">
        <f ca="1">'Sprint kup HR 2020., ispravak'!J231</f>
        <v>166.32</v>
      </c>
      <c r="H219" s="128" t="str">
        <f t="shared" si="13"/>
        <v/>
      </c>
      <c r="I219" s="129" t="str">
        <f t="shared" ca="1" si="14"/>
        <v/>
      </c>
      <c r="J219" s="133" t="str">
        <f t="shared" ca="1" si="15"/>
        <v/>
      </c>
    </row>
    <row r="220" spans="2:10" x14ac:dyDescent="0.2">
      <c r="B220" s="130" t="str">
        <f>'Sprint kup HR 2020., original'!B219</f>
        <v>Marija Jazvić Mioković</v>
      </c>
      <c r="C220" s="131">
        <f>IFERROR(ROUND('Sprint kup HR 2020., original'!J219,2),'Sprint kup HR 2020., original'!J219)</f>
        <v>164.21</v>
      </c>
      <c r="E220" s="130" t="str">
        <f>'Sprint kup HR 2020., ispravak'!B232</f>
        <v>Marija Jazvić Mioković</v>
      </c>
      <c r="F220" s="134">
        <f ca="1">'Sprint kup HR 2020., ispravak'!J232</f>
        <v>164.21</v>
      </c>
      <c r="H220" s="128" t="str">
        <f t="shared" si="13"/>
        <v/>
      </c>
      <c r="I220" s="129" t="str">
        <f t="shared" ca="1" si="14"/>
        <v/>
      </c>
      <c r="J220" s="133" t="str">
        <f t="shared" ca="1" si="15"/>
        <v/>
      </c>
    </row>
    <row r="221" spans="2:10" x14ac:dyDescent="0.2">
      <c r="B221" s="130" t="str">
        <f>'Sprint kup HR 2020., original'!B220</f>
        <v>Mirjana Horvat</v>
      </c>
      <c r="C221" s="131">
        <f>IFERROR(ROUND('Sprint kup HR 2020., original'!J220,2),'Sprint kup HR 2020., original'!J220)</f>
        <v>121.78</v>
      </c>
      <c r="E221" s="130" t="str">
        <f>'Sprint kup HR 2020., ispravak'!B233</f>
        <v>Mirjana Horvat</v>
      </c>
      <c r="F221" s="134">
        <f ca="1">'Sprint kup HR 2020., ispravak'!J233</f>
        <v>121.78</v>
      </c>
      <c r="H221" s="128" t="str">
        <f t="shared" si="13"/>
        <v/>
      </c>
      <c r="I221" s="129" t="str">
        <f t="shared" ca="1" si="14"/>
        <v/>
      </c>
      <c r="J221" s="133" t="str">
        <f t="shared" ca="1" si="15"/>
        <v/>
      </c>
    </row>
    <row r="222" spans="2:10" x14ac:dyDescent="0.2">
      <c r="B222" s="130" t="str">
        <f>'Sprint kup HR 2020., original'!B221</f>
        <v>Neda Punek Gobec</v>
      </c>
      <c r="C222" s="131">
        <f>IFERROR(ROUND('Sprint kup HR 2020., original'!J221,2),'Sprint kup HR 2020., original'!J221)</f>
        <v>93.81</v>
      </c>
      <c r="E222" s="130" t="str">
        <f>'Sprint kup HR 2020., ispravak'!B234</f>
        <v>Neda Punek Gobec</v>
      </c>
      <c r="F222" s="134">
        <f ca="1">'Sprint kup HR 2020., ispravak'!J234</f>
        <v>93.81</v>
      </c>
      <c r="H222" s="128" t="str">
        <f t="shared" si="13"/>
        <v/>
      </c>
      <c r="I222" s="129" t="str">
        <f t="shared" ca="1" si="14"/>
        <v/>
      </c>
      <c r="J222" s="133" t="str">
        <f t="shared" ca="1" si="15"/>
        <v/>
      </c>
    </row>
    <row r="223" spans="2:10" x14ac:dyDescent="0.2">
      <c r="B223" s="130" t="str">
        <f>'Sprint kup HR 2020., original'!B222</f>
        <v>Željka Miljković</v>
      </c>
      <c r="C223" s="131">
        <f>IFERROR(ROUND('Sprint kup HR 2020., original'!J222,2),'Sprint kup HR 2020., original'!J222)</f>
        <v>89.94</v>
      </c>
      <c r="E223" s="130" t="str">
        <f>'Sprint kup HR 2020., ispravak'!B235</f>
        <v>Željka Miljković</v>
      </c>
      <c r="F223" s="134">
        <f ca="1">'Sprint kup HR 2020., ispravak'!J235</f>
        <v>89.94</v>
      </c>
      <c r="H223" s="128" t="str">
        <f t="shared" si="13"/>
        <v/>
      </c>
      <c r="I223" s="129" t="str">
        <f t="shared" ca="1" si="14"/>
        <v/>
      </c>
      <c r="J223" s="133" t="str">
        <f t="shared" ca="1" si="15"/>
        <v/>
      </c>
    </row>
    <row r="224" spans="2:10" x14ac:dyDescent="0.2">
      <c r="B224" s="130" t="str">
        <f>'Sprint kup HR 2020., original'!B223</f>
        <v>Gabrijela Baburek</v>
      </c>
      <c r="C224" s="131">
        <f>IFERROR(ROUND('Sprint kup HR 2020., original'!J223,2),'Sprint kup HR 2020., original'!J223)</f>
        <v>82.91</v>
      </c>
      <c r="E224" s="130" t="str">
        <f>'Sprint kup HR 2020., ispravak'!B236</f>
        <v>Gabrijela Baburek</v>
      </c>
      <c r="F224" s="134">
        <f ca="1">'Sprint kup HR 2020., ispravak'!J236</f>
        <v>82.91</v>
      </c>
      <c r="H224" s="128" t="str">
        <f t="shared" si="13"/>
        <v/>
      </c>
      <c r="I224" s="129" t="str">
        <f t="shared" ca="1" si="14"/>
        <v/>
      </c>
      <c r="J224" s="133" t="str">
        <f t="shared" ca="1" si="15"/>
        <v/>
      </c>
    </row>
    <row r="225" spans="2:10" x14ac:dyDescent="0.2">
      <c r="B225" s="130" t="str">
        <f>'Sprint kup HR 2020., original'!B224</f>
        <v>Ana-Marija Pavić</v>
      </c>
      <c r="C225" s="131">
        <f>IFERROR(ROUND('Sprint kup HR 2020., original'!J224,2),'Sprint kup HR 2020., original'!J224)</f>
        <v>77.39</v>
      </c>
      <c r="E225" s="130" t="str">
        <f>'Sprint kup HR 2020., ispravak'!B237</f>
        <v>Ana-Marija Pavić</v>
      </c>
      <c r="F225" s="134">
        <f ca="1">'Sprint kup HR 2020., ispravak'!J237</f>
        <v>77.39</v>
      </c>
      <c r="H225" s="128" t="str">
        <f t="shared" si="13"/>
        <v/>
      </c>
      <c r="I225" s="129" t="str">
        <f t="shared" ca="1" si="14"/>
        <v/>
      </c>
      <c r="J225" s="133" t="str">
        <f t="shared" ca="1" si="15"/>
        <v/>
      </c>
    </row>
    <row r="226" spans="2:10" x14ac:dyDescent="0.2">
      <c r="B226" s="130" t="str">
        <f>'Sprint kup HR 2020., original'!B225</f>
        <v>Mirjana Mandić</v>
      </c>
      <c r="C226" s="131">
        <f>IFERROR(ROUND('Sprint kup HR 2020., original'!J225,2),'Sprint kup HR 2020., original'!J225)</f>
        <v>68.290000000000006</v>
      </c>
      <c r="E226" s="130" t="str">
        <f>'Sprint kup HR 2020., ispravak'!B238</f>
        <v>Mirjana Mandić</v>
      </c>
      <c r="F226" s="134">
        <f ca="1">'Sprint kup HR 2020., ispravak'!J238</f>
        <v>68.290000000000006</v>
      </c>
      <c r="H226" s="128" t="str">
        <f t="shared" si="13"/>
        <v/>
      </c>
      <c r="I226" s="129" t="str">
        <f t="shared" ca="1" si="14"/>
        <v/>
      </c>
      <c r="J226" s="133" t="str">
        <f t="shared" ca="1" si="15"/>
        <v/>
      </c>
    </row>
    <row r="227" spans="2:10" x14ac:dyDescent="0.2">
      <c r="B227" s="130" t="str">
        <f>'Sprint kup HR 2020., original'!B226</f>
        <v>Zvjezdana Govedarica</v>
      </c>
      <c r="C227" s="131">
        <f>IFERROR(ROUND('Sprint kup HR 2020., original'!J226,2),'Sprint kup HR 2020., original'!J226)</f>
        <v>63.09</v>
      </c>
      <c r="E227" s="130" t="str">
        <f>'Sprint kup HR 2020., ispravak'!B239</f>
        <v>Zvjezdana Govedarica</v>
      </c>
      <c r="F227" s="134">
        <f ca="1">'Sprint kup HR 2020., ispravak'!J239</f>
        <v>63.09</v>
      </c>
      <c r="H227" s="128" t="str">
        <f t="shared" si="13"/>
        <v/>
      </c>
      <c r="I227" s="129" t="str">
        <f t="shared" ca="1" si="14"/>
        <v/>
      </c>
      <c r="J227" s="133" t="str">
        <f t="shared" ca="1" si="15"/>
        <v/>
      </c>
    </row>
    <row r="228" spans="2:10" x14ac:dyDescent="0.2">
      <c r="B228" s="130" t="str">
        <f>'Sprint kup HR 2020., original'!B227</f>
        <v>Sanja Penc</v>
      </c>
      <c r="C228" s="131">
        <f>IFERROR(ROUND('Sprint kup HR 2020., original'!J227,2),'Sprint kup HR 2020., original'!J227)</f>
        <v>61.03</v>
      </c>
      <c r="E228" s="130" t="str">
        <f>'Sprint kup HR 2020., ispravak'!B240</f>
        <v>Sanja Penc</v>
      </c>
      <c r="F228" s="134">
        <f ca="1">'Sprint kup HR 2020., ispravak'!J240</f>
        <v>61.03</v>
      </c>
      <c r="H228" s="128" t="str">
        <f t="shared" si="13"/>
        <v/>
      </c>
      <c r="I228" s="129" t="str">
        <f t="shared" ca="1" si="14"/>
        <v/>
      </c>
      <c r="J228" s="133" t="str">
        <f t="shared" ca="1" si="15"/>
        <v/>
      </c>
    </row>
    <row r="229" spans="2:10" x14ac:dyDescent="0.2">
      <c r="B229" s="130" t="str">
        <f>'Sprint kup HR 2020., original'!B228</f>
        <v>Marija Gradečak Galović</v>
      </c>
      <c r="C229" s="131">
        <f>IFERROR(ROUND('Sprint kup HR 2020., original'!J228,2),'Sprint kup HR 2020., original'!J228)</f>
        <v>60.63</v>
      </c>
      <c r="E229" s="130" t="str">
        <f>'Sprint kup HR 2020., ispravak'!B241</f>
        <v>Marija Gradečak Galović</v>
      </c>
      <c r="F229" s="134">
        <f ca="1">'Sprint kup HR 2020., ispravak'!J241</f>
        <v>60.63</v>
      </c>
      <c r="H229" s="128" t="str">
        <f t="shared" si="13"/>
        <v/>
      </c>
      <c r="I229" s="129" t="str">
        <f t="shared" ca="1" si="14"/>
        <v/>
      </c>
      <c r="J229" s="133" t="str">
        <f t="shared" ca="1" si="15"/>
        <v/>
      </c>
    </row>
    <row r="230" spans="2:10" x14ac:dyDescent="0.2">
      <c r="B230" s="130" t="str">
        <f>'Sprint kup HR 2020., original'!B229</f>
        <v>Anita Radoš</v>
      </c>
      <c r="C230" s="131">
        <f>IFERROR(ROUND('Sprint kup HR 2020., original'!J229,2),'Sprint kup HR 2020., original'!J229)</f>
        <v>49.26</v>
      </c>
      <c r="E230" s="130" t="str">
        <f>'Sprint kup HR 2020., ispravak'!B242</f>
        <v>Anita Radoš</v>
      </c>
      <c r="F230" s="134">
        <f ca="1">'Sprint kup HR 2020., ispravak'!J242</f>
        <v>49.26</v>
      </c>
      <c r="H230" s="128" t="str">
        <f t="shared" si="13"/>
        <v/>
      </c>
      <c r="I230" s="129" t="str">
        <f t="shared" ca="1" si="14"/>
        <v/>
      </c>
      <c r="J230" s="133" t="str">
        <f t="shared" ca="1" si="15"/>
        <v/>
      </c>
    </row>
    <row r="231" spans="2:10" x14ac:dyDescent="0.2">
      <c r="B231" s="130">
        <f>'Sprint kup HR 2020., original'!B230</f>
        <v>0</v>
      </c>
      <c r="C231" s="131">
        <f>IFERROR(ROUND('Sprint kup HR 2020., original'!J230,2),'Sprint kup HR 2020., original'!J230)</f>
        <v>0</v>
      </c>
      <c r="E231" s="130">
        <f>'Sprint kup HR 2020., ispravak'!B243</f>
        <v>0</v>
      </c>
      <c r="F231" s="134">
        <f>'Sprint kup HR 2020., ispravak'!J243</f>
        <v>0</v>
      </c>
      <c r="H231" s="128" t="str">
        <f t="shared" si="13"/>
        <v/>
      </c>
      <c r="I231" s="129" t="str">
        <f t="shared" si="14"/>
        <v/>
      </c>
      <c r="J231" s="133" t="str">
        <f t="shared" si="15"/>
        <v/>
      </c>
    </row>
    <row r="232" spans="2:10" x14ac:dyDescent="0.2">
      <c r="B232" s="130" t="str">
        <f>'Sprint kup HR 2020., original'!B231</f>
        <v>Ž55</v>
      </c>
      <c r="C232" s="131" t="str">
        <f>IFERROR(ROUND('Sprint kup HR 2020., original'!J231,2),'Sprint kup HR 2020., original'!J231)</f>
        <v>UKUPNO</v>
      </c>
      <c r="E232" s="130" t="str">
        <f>'Sprint kup HR 2020., ispravak'!B244</f>
        <v>Ž55</v>
      </c>
      <c r="F232" s="134" t="str">
        <f>'Sprint kup HR 2020., ispravak'!J244</f>
        <v>UKUPNO</v>
      </c>
      <c r="H232" s="128" t="str">
        <f t="shared" si="13"/>
        <v/>
      </c>
      <c r="I232" s="129" t="str">
        <f t="shared" si="14"/>
        <v/>
      </c>
      <c r="J232" s="133" t="str">
        <f t="shared" si="15"/>
        <v/>
      </c>
    </row>
    <row r="233" spans="2:10" x14ac:dyDescent="0.2">
      <c r="B233" s="130">
        <f>'Sprint kup HR 2020., original'!B232</f>
        <v>0</v>
      </c>
      <c r="C233" s="131">
        <f>IFERROR(ROUND('Sprint kup HR 2020., original'!J232,2),'Sprint kup HR 2020., original'!J232)</f>
        <v>0</v>
      </c>
      <c r="E233" s="130">
        <f>'Sprint kup HR 2020., ispravak'!B245</f>
        <v>0</v>
      </c>
      <c r="F233" s="134">
        <f>'Sprint kup HR 2020., ispravak'!J245</f>
        <v>0</v>
      </c>
      <c r="H233" s="128" t="str">
        <f t="shared" si="13"/>
        <v/>
      </c>
      <c r="I233" s="129" t="str">
        <f t="shared" si="14"/>
        <v/>
      </c>
      <c r="J233" s="133" t="str">
        <f t="shared" si="15"/>
        <v/>
      </c>
    </row>
    <row r="234" spans="2:10" x14ac:dyDescent="0.2">
      <c r="B234" s="130">
        <f>'Sprint kup HR 2020., original'!B233</f>
        <v>0</v>
      </c>
      <c r="C234" s="131">
        <f>IFERROR(ROUND('Sprint kup HR 2020., original'!J233,2),'Sprint kup HR 2020., original'!J233)</f>
        <v>0</v>
      </c>
      <c r="E234" s="130">
        <f>'Sprint kup HR 2020., ispravak'!B246</f>
        <v>0</v>
      </c>
      <c r="F234" s="134">
        <f>'Sprint kup HR 2020., ispravak'!J246</f>
        <v>0</v>
      </c>
      <c r="H234" s="128" t="str">
        <f t="shared" si="13"/>
        <v/>
      </c>
      <c r="I234" s="129" t="str">
        <f t="shared" si="14"/>
        <v/>
      </c>
      <c r="J234" s="133" t="str">
        <f t="shared" si="15"/>
        <v/>
      </c>
    </row>
    <row r="235" spans="2:10" x14ac:dyDescent="0.2">
      <c r="B235" s="130" t="str">
        <f>'Sprint kup HR 2020., original'!B234</f>
        <v>Alida Sokolović</v>
      </c>
      <c r="C235" s="131">
        <f>IFERROR(ROUND('Sprint kup HR 2020., original'!J234,2),'Sprint kup HR 2020., original'!J234)</f>
        <v>100</v>
      </c>
      <c r="E235" s="130" t="str">
        <f>'Sprint kup HR 2020., ispravak'!B248</f>
        <v>Alida Sokolović</v>
      </c>
      <c r="F235" s="134">
        <f ca="1">'Sprint kup HR 2020., ispravak'!J248</f>
        <v>100</v>
      </c>
      <c r="H235" s="128" t="str">
        <f t="shared" si="13"/>
        <v/>
      </c>
      <c r="I235" s="129" t="str">
        <f t="shared" ca="1" si="14"/>
        <v/>
      </c>
      <c r="J235" s="133" t="str">
        <f t="shared" ca="1" si="15"/>
        <v/>
      </c>
    </row>
    <row r="236" spans="2:10" x14ac:dyDescent="0.2">
      <c r="B236" s="130" t="str">
        <f>'Sprint kup HR 2020., original'!B235</f>
        <v>Mladenka Čuljak Gross</v>
      </c>
      <c r="C236" s="131">
        <f>IFERROR(ROUND('Sprint kup HR 2020., original'!J235,2),'Sprint kup HR 2020., original'!J235)</f>
        <v>100</v>
      </c>
      <c r="E236" s="130" t="str">
        <f>'Sprint kup HR 2020., ispravak'!B249</f>
        <v>Mladenka Čuljak Gross</v>
      </c>
      <c r="F236" s="134">
        <f ca="1">'Sprint kup HR 2020., ispravak'!J249</f>
        <v>100</v>
      </c>
      <c r="H236" s="128" t="str">
        <f t="shared" si="13"/>
        <v/>
      </c>
      <c r="I236" s="129" t="str">
        <f t="shared" ca="1" si="14"/>
        <v/>
      </c>
      <c r="J236" s="133" t="str">
        <f t="shared" ca="1" si="15"/>
        <v/>
      </c>
    </row>
    <row r="237" spans="2:10" x14ac:dyDescent="0.2">
      <c r="B237" s="130" t="str">
        <f>'Sprint kup HR 2020., original'!B236</f>
        <v>Emilija Ebenspanger</v>
      </c>
      <c r="C237" s="131">
        <f>IFERROR(ROUND('Sprint kup HR 2020., original'!J236,2),'Sprint kup HR 2020., original'!J236)</f>
        <v>88.87</v>
      </c>
      <c r="E237" s="130" t="str">
        <f>'Sprint kup HR 2020., ispravak'!B250</f>
        <v>Emilija Ebenspanger</v>
      </c>
      <c r="F237" s="134">
        <f ca="1">'Sprint kup HR 2020., ispravak'!J250</f>
        <v>88.87</v>
      </c>
      <c r="H237" s="128" t="str">
        <f t="shared" si="13"/>
        <v/>
      </c>
      <c r="I237" s="129" t="str">
        <f t="shared" ca="1" si="14"/>
        <v/>
      </c>
      <c r="J237" s="133" t="str">
        <f t="shared" ca="1" si="15"/>
        <v/>
      </c>
    </row>
    <row r="238" spans="2:10" x14ac:dyDescent="0.2">
      <c r="B238" s="130" t="str">
        <f>'Sprint kup HR 2020., original'!B237</f>
        <v>Maja Cvitković</v>
      </c>
      <c r="C238" s="131">
        <f>IFERROR(ROUND('Sprint kup HR 2020., original'!J237,2),'Sprint kup HR 2020., original'!J237)</f>
        <v>84.81</v>
      </c>
      <c r="E238" s="130" t="str">
        <f>'Sprint kup HR 2020., ispravak'!B251</f>
        <v>Maja Cvitković</v>
      </c>
      <c r="F238" s="134">
        <f ca="1">'Sprint kup HR 2020., ispravak'!J251</f>
        <v>84.81</v>
      </c>
      <c r="H238" s="128" t="str">
        <f t="shared" si="13"/>
        <v/>
      </c>
      <c r="I238" s="129" t="str">
        <f t="shared" ca="1" si="14"/>
        <v/>
      </c>
      <c r="J238" s="133" t="str">
        <f t="shared" ca="1" si="15"/>
        <v/>
      </c>
    </row>
    <row r="239" spans="2:10" x14ac:dyDescent="0.2">
      <c r="B239" s="130" t="str">
        <f>'Sprint kup HR 2020., original'!B238</f>
        <v>Teodora Kučinac</v>
      </c>
      <c r="C239" s="131">
        <f>IFERROR(ROUND('Sprint kup HR 2020., original'!J238,2),'Sprint kup HR 2020., original'!J238)</f>
        <v>82.19</v>
      </c>
      <c r="E239" s="130" t="str">
        <f>'Sprint kup HR 2020., ispravak'!B252</f>
        <v>Teodora Kučinac</v>
      </c>
      <c r="F239" s="134">
        <f ca="1">'Sprint kup HR 2020., ispravak'!J252</f>
        <v>82.19</v>
      </c>
      <c r="H239" s="128" t="str">
        <f t="shared" si="13"/>
        <v/>
      </c>
      <c r="I239" s="129" t="str">
        <f t="shared" ca="1" si="14"/>
        <v/>
      </c>
      <c r="J239" s="133" t="str">
        <f t="shared" ca="1" si="15"/>
        <v/>
      </c>
    </row>
    <row r="240" spans="2:10" x14ac:dyDescent="0.2">
      <c r="B240" s="130" t="str">
        <f>'Sprint kup HR 2020., original'!B239</f>
        <v>Branka Fabek</v>
      </c>
      <c r="C240" s="131">
        <f>IFERROR(ROUND('Sprint kup HR 2020., original'!J239,2),'Sprint kup HR 2020., original'!J239)</f>
        <v>76.48</v>
      </c>
      <c r="E240" s="130" t="str">
        <f>'Sprint kup HR 2020., ispravak'!B253</f>
        <v>Branka Fabek</v>
      </c>
      <c r="F240" s="134">
        <f ca="1">'Sprint kup HR 2020., ispravak'!J253</f>
        <v>76.48</v>
      </c>
      <c r="H240" s="128" t="str">
        <f t="shared" si="13"/>
        <v/>
      </c>
      <c r="I240" s="129" t="str">
        <f t="shared" ca="1" si="14"/>
        <v/>
      </c>
      <c r="J240" s="133" t="str">
        <f t="shared" ca="1" si="15"/>
        <v/>
      </c>
    </row>
    <row r="241" spans="2:10" x14ac:dyDescent="0.2">
      <c r="B241" s="130" t="str">
        <f>'Sprint kup HR 2020., original'!B240</f>
        <v>Vera Franc</v>
      </c>
      <c r="C241" s="131">
        <f>IFERROR(ROUND('Sprint kup HR 2020., original'!J240,2),'Sprint kup HR 2020., original'!J240)</f>
        <v>73.75</v>
      </c>
      <c r="E241" s="130" t="str">
        <f>'Sprint kup HR 2020., ispravak'!B254</f>
        <v>Vera Franc</v>
      </c>
      <c r="F241" s="134">
        <f ca="1">'Sprint kup HR 2020., ispravak'!J254</f>
        <v>73.75</v>
      </c>
      <c r="H241" s="128" t="str">
        <f t="shared" si="13"/>
        <v/>
      </c>
      <c r="I241" s="129" t="str">
        <f t="shared" ca="1" si="14"/>
        <v/>
      </c>
      <c r="J241" s="133" t="str">
        <f t="shared" ca="1" si="15"/>
        <v/>
      </c>
    </row>
    <row r="242" spans="2:10" x14ac:dyDescent="0.2">
      <c r="B242" s="130" t="str">
        <f>'Sprint kup HR 2020., original'!B241</f>
        <v>Željka Vendler Čepelak</v>
      </c>
      <c r="C242" s="131">
        <f>IFERROR(ROUND('Sprint kup HR 2020., original'!J241,2),'Sprint kup HR 2020., original'!J241)</f>
        <v>0</v>
      </c>
      <c r="E242" s="130" t="str">
        <f>'Sprint kup HR 2020., ispravak'!B255</f>
        <v>Željka Vendler Čepelak</v>
      </c>
      <c r="F242" s="134">
        <f>'Sprint kup HR 2020., ispravak'!J255</f>
        <v>0</v>
      </c>
      <c r="H242" s="128" t="str">
        <f t="shared" si="13"/>
        <v/>
      </c>
      <c r="I242" s="129" t="str">
        <f t="shared" si="14"/>
        <v/>
      </c>
      <c r="J242" s="133" t="str">
        <f t="shared" si="15"/>
        <v/>
      </c>
    </row>
    <row r="243" spans="2:10" x14ac:dyDescent="0.2">
      <c r="B243" s="130" t="str">
        <f>'Sprint kup HR 2020., original'!B242</f>
        <v>Biserka Horvat-Nikšić</v>
      </c>
      <c r="C243" s="131">
        <f>IFERROR(ROUND('Sprint kup HR 2020., original'!J242,2),'Sprint kup HR 2020., original'!J242)</f>
        <v>0</v>
      </c>
      <c r="E243" s="130" t="str">
        <f>'Sprint kup HR 2020., ispravak'!B256</f>
        <v>Biserka Horvat-Nikšić</v>
      </c>
      <c r="F243" s="134">
        <f>'Sprint kup HR 2020., ispravak'!J256</f>
        <v>0</v>
      </c>
      <c r="H243" s="128" t="str">
        <f t="shared" si="13"/>
        <v/>
      </c>
      <c r="I243" s="129" t="str">
        <f t="shared" si="14"/>
        <v/>
      </c>
      <c r="J243" s="133" t="str">
        <f t="shared" si="15"/>
        <v/>
      </c>
    </row>
    <row r="244" spans="2:10" x14ac:dyDescent="0.2">
      <c r="J244" s="133"/>
    </row>
    <row r="245" spans="2:10" x14ac:dyDescent="0.2">
      <c r="J245" s="133"/>
    </row>
    <row r="246" spans="2:10" x14ac:dyDescent="0.2">
      <c r="J246" s="133"/>
    </row>
    <row r="247" spans="2:10" x14ac:dyDescent="0.2">
      <c r="J247" s="133"/>
    </row>
    <row r="248" spans="2:10" x14ac:dyDescent="0.2">
      <c r="J248" s="133"/>
    </row>
    <row r="249" spans="2:10" x14ac:dyDescent="0.2">
      <c r="J249" s="133"/>
    </row>
    <row r="250" spans="2:10" x14ac:dyDescent="0.2">
      <c r="J250" s="133"/>
    </row>
    <row r="251" spans="2:10" x14ac:dyDescent="0.2">
      <c r="J251" s="133"/>
    </row>
    <row r="252" spans="2:10" x14ac:dyDescent="0.2">
      <c r="J252" s="133"/>
    </row>
    <row r="253" spans="2:10" x14ac:dyDescent="0.2">
      <c r="J253" s="133"/>
    </row>
    <row r="254" spans="2:10" x14ac:dyDescent="0.2">
      <c r="J254" s="133"/>
    </row>
    <row r="255" spans="2:10" x14ac:dyDescent="0.2">
      <c r="J255" s="133"/>
    </row>
    <row r="256" spans="2:10" x14ac:dyDescent="0.2">
      <c r="J256" s="133"/>
    </row>
    <row r="257" spans="10:10" x14ac:dyDescent="0.2">
      <c r="J257" s="133"/>
    </row>
    <row r="258" spans="10:10" x14ac:dyDescent="0.2">
      <c r="J258" s="133"/>
    </row>
    <row r="259" spans="10:10" x14ac:dyDescent="0.2">
      <c r="J259" s="133"/>
    </row>
    <row r="260" spans="10:10" x14ac:dyDescent="0.2">
      <c r="J260" s="133"/>
    </row>
    <row r="261" spans="10:10" x14ac:dyDescent="0.2">
      <c r="J261" s="133"/>
    </row>
    <row r="262" spans="10:10" x14ac:dyDescent="0.2">
      <c r="J262" s="133"/>
    </row>
    <row r="263" spans="10:10" x14ac:dyDescent="0.2">
      <c r="J263" s="133"/>
    </row>
    <row r="264" spans="10:10" x14ac:dyDescent="0.2">
      <c r="J264" s="133"/>
    </row>
    <row r="265" spans="10:10" x14ac:dyDescent="0.2">
      <c r="J265" s="133"/>
    </row>
    <row r="266" spans="10:10" x14ac:dyDescent="0.2">
      <c r="J266" s="133"/>
    </row>
    <row r="267" spans="10:10" x14ac:dyDescent="0.2">
      <c r="J267" s="133"/>
    </row>
    <row r="268" spans="10:10" x14ac:dyDescent="0.2">
      <c r="J268" s="133"/>
    </row>
    <row r="269" spans="10:10" x14ac:dyDescent="0.2">
      <c r="J269" s="133"/>
    </row>
    <row r="270" spans="10:10" x14ac:dyDescent="0.2">
      <c r="J270" s="133"/>
    </row>
    <row r="271" spans="10:10" x14ac:dyDescent="0.2">
      <c r="J271" s="133"/>
    </row>
    <row r="272" spans="10:10" x14ac:dyDescent="0.2">
      <c r="J272" s="133"/>
    </row>
    <row r="273" spans="10:10" x14ac:dyDescent="0.2">
      <c r="J273" s="133"/>
    </row>
    <row r="274" spans="10:10" x14ac:dyDescent="0.2">
      <c r="J274" s="133"/>
    </row>
    <row r="275" spans="10:10" x14ac:dyDescent="0.2">
      <c r="J275" s="133"/>
    </row>
    <row r="276" spans="10:10" x14ac:dyDescent="0.2">
      <c r="J276" s="133"/>
    </row>
    <row r="277" spans="10:10" x14ac:dyDescent="0.2">
      <c r="J277" s="133"/>
    </row>
    <row r="278" spans="10:10" x14ac:dyDescent="0.2">
      <c r="J278" s="133"/>
    </row>
    <row r="279" spans="10:10" x14ac:dyDescent="0.2">
      <c r="J279" s="133"/>
    </row>
    <row r="280" spans="10:10" x14ac:dyDescent="0.2">
      <c r="J280" s="133"/>
    </row>
    <row r="281" spans="10:10" x14ac:dyDescent="0.2">
      <c r="J281" s="133"/>
    </row>
    <row r="282" spans="10:10" x14ac:dyDescent="0.2">
      <c r="J282" s="133"/>
    </row>
    <row r="283" spans="10:10" x14ac:dyDescent="0.2">
      <c r="J283" s="133"/>
    </row>
    <row r="284" spans="10:10" x14ac:dyDescent="0.2">
      <c r="J284" s="133"/>
    </row>
    <row r="285" spans="10:10" x14ac:dyDescent="0.2">
      <c r="J285" s="133"/>
    </row>
    <row r="286" spans="10:10" x14ac:dyDescent="0.2">
      <c r="J286" s="133"/>
    </row>
    <row r="287" spans="10:10" x14ac:dyDescent="0.2">
      <c r="J287" s="133"/>
    </row>
    <row r="288" spans="10:10" x14ac:dyDescent="0.2">
      <c r="J288" s="133"/>
    </row>
    <row r="289" spans="10:10" x14ac:dyDescent="0.2">
      <c r="J289" s="133"/>
    </row>
    <row r="290" spans="10:10" x14ac:dyDescent="0.2">
      <c r="J290" s="133"/>
    </row>
    <row r="291" spans="10:10" x14ac:dyDescent="0.2">
      <c r="J291" s="133"/>
    </row>
    <row r="292" spans="10:10" x14ac:dyDescent="0.2">
      <c r="J292" s="133"/>
    </row>
    <row r="293" spans="10:10" x14ac:dyDescent="0.2">
      <c r="J293" s="133"/>
    </row>
    <row r="294" spans="10:10" x14ac:dyDescent="0.2">
      <c r="J294" s="133"/>
    </row>
    <row r="295" spans="10:10" x14ac:dyDescent="0.2">
      <c r="J295" s="133"/>
    </row>
    <row r="296" spans="10:10" x14ac:dyDescent="0.2">
      <c r="J296" s="133"/>
    </row>
    <row r="297" spans="10:10" x14ac:dyDescent="0.2">
      <c r="J297" s="133"/>
    </row>
    <row r="298" spans="10:10" x14ac:dyDescent="0.2">
      <c r="J298" s="133"/>
    </row>
    <row r="299" spans="10:10" x14ac:dyDescent="0.2">
      <c r="J299" s="133"/>
    </row>
    <row r="300" spans="10:10" x14ac:dyDescent="0.2">
      <c r="J300" s="133"/>
    </row>
    <row r="301" spans="10:10" x14ac:dyDescent="0.2">
      <c r="J301" s="133"/>
    </row>
    <row r="302" spans="10:10" x14ac:dyDescent="0.2">
      <c r="J302" s="133"/>
    </row>
    <row r="303" spans="10:10" x14ac:dyDescent="0.2">
      <c r="J303" s="133"/>
    </row>
    <row r="304" spans="10:10" x14ac:dyDescent="0.2">
      <c r="J304" s="133"/>
    </row>
    <row r="305" spans="10:10" x14ac:dyDescent="0.2">
      <c r="J305" s="133"/>
    </row>
    <row r="306" spans="10:10" x14ac:dyDescent="0.2">
      <c r="J306" s="133"/>
    </row>
    <row r="307" spans="10:10" x14ac:dyDescent="0.2">
      <c r="J307" s="133"/>
    </row>
    <row r="308" spans="10:10" x14ac:dyDescent="0.2">
      <c r="J308" s="133"/>
    </row>
    <row r="309" spans="10:10" x14ac:dyDescent="0.2">
      <c r="J309" s="133"/>
    </row>
    <row r="310" spans="10:10" x14ac:dyDescent="0.2">
      <c r="J310" s="133"/>
    </row>
    <row r="311" spans="10:10" x14ac:dyDescent="0.2">
      <c r="J311" s="133"/>
    </row>
    <row r="312" spans="10:10" x14ac:dyDescent="0.2">
      <c r="J312" s="133"/>
    </row>
    <row r="313" spans="10:10" x14ac:dyDescent="0.2">
      <c r="J313" s="133"/>
    </row>
    <row r="314" spans="10:10" x14ac:dyDescent="0.2">
      <c r="J314" s="133"/>
    </row>
    <row r="315" spans="10:10" x14ac:dyDescent="0.2">
      <c r="J315" s="133"/>
    </row>
    <row r="316" spans="10:10" x14ac:dyDescent="0.2">
      <c r="J316" s="133"/>
    </row>
    <row r="317" spans="10:10" x14ac:dyDescent="0.2">
      <c r="J317" s="133"/>
    </row>
    <row r="318" spans="10:10" x14ac:dyDescent="0.2">
      <c r="J318" s="133"/>
    </row>
    <row r="319" spans="10:10" x14ac:dyDescent="0.2">
      <c r="J319" s="133"/>
    </row>
    <row r="320" spans="10:10" x14ac:dyDescent="0.2">
      <c r="J320" s="133"/>
    </row>
    <row r="321" spans="10:10" x14ac:dyDescent="0.2">
      <c r="J321" s="133"/>
    </row>
    <row r="322" spans="10:10" x14ac:dyDescent="0.2">
      <c r="J322" s="133"/>
    </row>
    <row r="323" spans="10:10" x14ac:dyDescent="0.2">
      <c r="J323" s="133"/>
    </row>
    <row r="324" spans="10:10" x14ac:dyDescent="0.2">
      <c r="J324" s="133"/>
    </row>
    <row r="325" spans="10:10" x14ac:dyDescent="0.2">
      <c r="J325" s="133"/>
    </row>
    <row r="326" spans="10:10" x14ac:dyDescent="0.2">
      <c r="J326" s="133"/>
    </row>
    <row r="327" spans="10:10" x14ac:dyDescent="0.2">
      <c r="J327" s="133"/>
    </row>
    <row r="328" spans="10:10" x14ac:dyDescent="0.2">
      <c r="J328" s="133"/>
    </row>
    <row r="329" spans="10:10" x14ac:dyDescent="0.2">
      <c r="J329" s="133"/>
    </row>
    <row r="330" spans="10:10" x14ac:dyDescent="0.2">
      <c r="J330" s="133"/>
    </row>
    <row r="331" spans="10:10" x14ac:dyDescent="0.2">
      <c r="J331" s="133"/>
    </row>
    <row r="332" spans="10:10" x14ac:dyDescent="0.2">
      <c r="J332" s="133"/>
    </row>
    <row r="333" spans="10:10" x14ac:dyDescent="0.2">
      <c r="J333" s="133"/>
    </row>
    <row r="334" spans="10:10" x14ac:dyDescent="0.2">
      <c r="J334" s="133"/>
    </row>
    <row r="335" spans="10:10" x14ac:dyDescent="0.2">
      <c r="J335" s="133"/>
    </row>
    <row r="336" spans="10:10" x14ac:dyDescent="0.2">
      <c r="J336" s="133"/>
    </row>
    <row r="337" spans="10:10" x14ac:dyDescent="0.2">
      <c r="J337" s="133"/>
    </row>
    <row r="338" spans="10:10" x14ac:dyDescent="0.2">
      <c r="J338" s="133"/>
    </row>
    <row r="339" spans="10:10" x14ac:dyDescent="0.2">
      <c r="J339" s="133"/>
    </row>
    <row r="340" spans="10:10" x14ac:dyDescent="0.2">
      <c r="J340" s="133"/>
    </row>
    <row r="341" spans="10:10" x14ac:dyDescent="0.2">
      <c r="J341" s="133"/>
    </row>
    <row r="342" spans="10:10" x14ac:dyDescent="0.2">
      <c r="J342" s="133"/>
    </row>
    <row r="343" spans="10:10" x14ac:dyDescent="0.2">
      <c r="J343" s="133"/>
    </row>
    <row r="344" spans="10:10" x14ac:dyDescent="0.2">
      <c r="J344" s="133"/>
    </row>
    <row r="345" spans="10:10" x14ac:dyDescent="0.2">
      <c r="J345" s="133"/>
    </row>
    <row r="346" spans="10:10" x14ac:dyDescent="0.2">
      <c r="J346" s="133"/>
    </row>
    <row r="347" spans="10:10" x14ac:dyDescent="0.2">
      <c r="J347" s="133"/>
    </row>
    <row r="348" spans="10:10" x14ac:dyDescent="0.2">
      <c r="J348" s="133"/>
    </row>
    <row r="349" spans="10:10" x14ac:dyDescent="0.2">
      <c r="J349" s="133"/>
    </row>
    <row r="350" spans="10:10" x14ac:dyDescent="0.2">
      <c r="J350" s="133"/>
    </row>
    <row r="351" spans="10:10" x14ac:dyDescent="0.2">
      <c r="J351" s="133"/>
    </row>
    <row r="352" spans="10:10" x14ac:dyDescent="0.2">
      <c r="J352" s="133"/>
    </row>
    <row r="353" spans="10:10" x14ac:dyDescent="0.2">
      <c r="J353" s="133"/>
    </row>
    <row r="354" spans="10:10" x14ac:dyDescent="0.2">
      <c r="J354" s="133"/>
    </row>
    <row r="355" spans="10:10" x14ac:dyDescent="0.2">
      <c r="J355" s="133"/>
    </row>
    <row r="356" spans="10:10" x14ac:dyDescent="0.2">
      <c r="J356" s="133"/>
    </row>
    <row r="357" spans="10:10" x14ac:dyDescent="0.2">
      <c r="J357" s="133"/>
    </row>
    <row r="358" spans="10:10" x14ac:dyDescent="0.2">
      <c r="J358" s="133"/>
    </row>
    <row r="359" spans="10:10" x14ac:dyDescent="0.2">
      <c r="J359" s="133"/>
    </row>
    <row r="360" spans="10:10" x14ac:dyDescent="0.2">
      <c r="J360" s="133"/>
    </row>
    <row r="361" spans="10:10" x14ac:dyDescent="0.2">
      <c r="J361" s="133"/>
    </row>
    <row r="362" spans="10:10" x14ac:dyDescent="0.2">
      <c r="J362" s="133"/>
    </row>
    <row r="363" spans="10:10" x14ac:dyDescent="0.2">
      <c r="J363" s="133"/>
    </row>
    <row r="364" spans="10:10" x14ac:dyDescent="0.2">
      <c r="J364" s="133"/>
    </row>
    <row r="365" spans="10:10" x14ac:dyDescent="0.2">
      <c r="J365" s="133"/>
    </row>
    <row r="366" spans="10:10" x14ac:dyDescent="0.2">
      <c r="J366" s="133"/>
    </row>
    <row r="367" spans="10:10" x14ac:dyDescent="0.2">
      <c r="J367" s="133"/>
    </row>
    <row r="368" spans="10:10" x14ac:dyDescent="0.2">
      <c r="J368" s="133"/>
    </row>
    <row r="369" spans="10:10" x14ac:dyDescent="0.2">
      <c r="J369" s="133"/>
    </row>
    <row r="370" spans="10:10" x14ac:dyDescent="0.2">
      <c r="J370" s="133"/>
    </row>
    <row r="371" spans="10:10" x14ac:dyDescent="0.2">
      <c r="J371" s="133"/>
    </row>
    <row r="372" spans="10:10" x14ac:dyDescent="0.2">
      <c r="J372" s="133"/>
    </row>
    <row r="373" spans="10:10" x14ac:dyDescent="0.2">
      <c r="J373" s="133"/>
    </row>
    <row r="374" spans="10:10" x14ac:dyDescent="0.2">
      <c r="J374" s="133"/>
    </row>
    <row r="375" spans="10:10" x14ac:dyDescent="0.2">
      <c r="J375" s="133"/>
    </row>
    <row r="376" spans="10:10" x14ac:dyDescent="0.2">
      <c r="J376" s="133"/>
    </row>
    <row r="377" spans="10:10" x14ac:dyDescent="0.2">
      <c r="J377" s="133"/>
    </row>
    <row r="378" spans="10:10" x14ac:dyDescent="0.2">
      <c r="J378" s="133"/>
    </row>
    <row r="379" spans="10:10" x14ac:dyDescent="0.2">
      <c r="J379" s="133"/>
    </row>
    <row r="380" spans="10:10" x14ac:dyDescent="0.2">
      <c r="J380" s="133"/>
    </row>
    <row r="381" spans="10:10" x14ac:dyDescent="0.2">
      <c r="J381" s="133"/>
    </row>
    <row r="382" spans="10:10" x14ac:dyDescent="0.2">
      <c r="J382" s="133"/>
    </row>
    <row r="383" spans="10:10" x14ac:dyDescent="0.2">
      <c r="J383" s="133"/>
    </row>
    <row r="384" spans="10:10" x14ac:dyDescent="0.2">
      <c r="J384" s="133"/>
    </row>
    <row r="385" spans="10:10" x14ac:dyDescent="0.2">
      <c r="J385" s="133"/>
    </row>
    <row r="386" spans="10:10" x14ac:dyDescent="0.2">
      <c r="J386" s="133"/>
    </row>
    <row r="387" spans="10:10" x14ac:dyDescent="0.2">
      <c r="J387" s="133"/>
    </row>
    <row r="388" spans="10:10" x14ac:dyDescent="0.2">
      <c r="J388" s="133"/>
    </row>
    <row r="389" spans="10:10" x14ac:dyDescent="0.2">
      <c r="J389" s="133"/>
    </row>
    <row r="390" spans="10:10" x14ac:dyDescent="0.2">
      <c r="J390" s="133"/>
    </row>
    <row r="391" spans="10:10" x14ac:dyDescent="0.2">
      <c r="J391" s="133"/>
    </row>
    <row r="392" spans="10:10" x14ac:dyDescent="0.2">
      <c r="J392" s="133"/>
    </row>
    <row r="393" spans="10:10" x14ac:dyDescent="0.2">
      <c r="J393" s="133"/>
    </row>
    <row r="394" spans="10:10" x14ac:dyDescent="0.2">
      <c r="J394" s="133"/>
    </row>
    <row r="395" spans="10:10" x14ac:dyDescent="0.2">
      <c r="J395" s="133"/>
    </row>
    <row r="396" spans="10:10" x14ac:dyDescent="0.2">
      <c r="J396" s="133"/>
    </row>
    <row r="397" spans="10:10" x14ac:dyDescent="0.2">
      <c r="J397" s="133"/>
    </row>
    <row r="398" spans="10:10" x14ac:dyDescent="0.2">
      <c r="J398" s="133"/>
    </row>
    <row r="399" spans="10:10" x14ac:dyDescent="0.2">
      <c r="J399" s="133"/>
    </row>
    <row r="400" spans="10:10" x14ac:dyDescent="0.2">
      <c r="J400" s="133"/>
    </row>
    <row r="401" spans="10:10" x14ac:dyDescent="0.2">
      <c r="J401" s="133"/>
    </row>
    <row r="402" spans="10:10" x14ac:dyDescent="0.2">
      <c r="J402" s="133"/>
    </row>
    <row r="403" spans="10:10" x14ac:dyDescent="0.2">
      <c r="J403" s="1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4</vt:i4>
      </vt:variant>
      <vt:variant>
        <vt:lpstr>Imenovani rasponi</vt:lpstr>
      </vt:variant>
      <vt:variant>
        <vt:i4>3</vt:i4>
      </vt:variant>
    </vt:vector>
  </HeadingPairs>
  <TitlesOfParts>
    <vt:vector size="7" baseType="lpstr">
      <vt:lpstr>Sprint kup HR 2020., službeno</vt:lpstr>
      <vt:lpstr>Sprint kup HR 2020., ispravak</vt:lpstr>
      <vt:lpstr>Sprint kup HR 2020., original</vt:lpstr>
      <vt:lpstr>razlike</vt:lpstr>
      <vt:lpstr>'Sprint kup HR 2020., ispravak'!Podrucje_ispisa</vt:lpstr>
      <vt:lpstr>'Sprint kup HR 2020., original'!Podrucje_ispisa</vt:lpstr>
      <vt:lpstr>'Sprint kup HR 2020., službeno'!Podrucje_ispisa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Kup Hrvatske 2020</dc:title>
  <dc:creator>Karlo Gobec</dc:creator>
  <cp:lastModifiedBy>Ivo Tisljar</cp:lastModifiedBy>
  <cp:lastPrinted>2020-12-04T08:37:28Z</cp:lastPrinted>
  <dcterms:created xsi:type="dcterms:W3CDTF">2007-06-28T06:28:15Z</dcterms:created>
  <dcterms:modified xsi:type="dcterms:W3CDTF">2020-12-04T10:52:22Z</dcterms:modified>
</cp:coreProperties>
</file>